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735"/>
  </bookViews>
  <sheets>
    <sheet name="MM" sheetId="1" r:id="rId1"/>
    <sheet name="MIM" sheetId="2" r:id="rId2"/>
  </sheets>
  <calcPr calcId="125725"/>
</workbook>
</file>

<file path=xl/calcChain.xml><?xml version="1.0" encoding="utf-8"?>
<calcChain xmlns="http://schemas.openxmlformats.org/spreadsheetml/2006/main">
  <c r="T214" i="2"/>
  <c r="S214"/>
  <c r="R214"/>
  <c r="S213"/>
  <c r="T213"/>
  <c r="J214"/>
  <c r="K214"/>
  <c r="L214"/>
  <c r="M214"/>
  <c r="N214"/>
  <c r="T213" i="1" l="1"/>
  <c r="S213"/>
  <c r="R213"/>
  <c r="N213"/>
  <c r="M213"/>
  <c r="L213"/>
  <c r="K213"/>
  <c r="J213"/>
  <c r="A213"/>
  <c r="T212"/>
  <c r="S212"/>
  <c r="R212"/>
  <c r="N212"/>
  <c r="M212"/>
  <c r="L212"/>
  <c r="K212"/>
  <c r="J212"/>
  <c r="T211"/>
  <c r="S211"/>
  <c r="R211"/>
  <c r="N211"/>
  <c r="M211"/>
  <c r="L211"/>
  <c r="K211"/>
  <c r="J211"/>
  <c r="T210"/>
  <c r="S210"/>
  <c r="R210"/>
  <c r="N210"/>
  <c r="M210"/>
  <c r="L210"/>
  <c r="K210"/>
  <c r="J210"/>
  <c r="T209"/>
  <c r="S209"/>
  <c r="R209"/>
  <c r="N209"/>
  <c r="M209"/>
  <c r="L209"/>
  <c r="K209"/>
  <c r="J209"/>
  <c r="A212"/>
  <c r="A211"/>
  <c r="A210"/>
  <c r="A209"/>
  <c r="T188"/>
  <c r="S188"/>
  <c r="R188"/>
  <c r="N188"/>
  <c r="M188"/>
  <c r="L188"/>
  <c r="K188"/>
  <c r="J188"/>
  <c r="T187"/>
  <c r="S187"/>
  <c r="R187"/>
  <c r="N187"/>
  <c r="M187"/>
  <c r="L187"/>
  <c r="K187"/>
  <c r="J187"/>
  <c r="T186"/>
  <c r="S186"/>
  <c r="R186"/>
  <c r="N186"/>
  <c r="M186"/>
  <c r="L186"/>
  <c r="K186"/>
  <c r="J186"/>
  <c r="T185"/>
  <c r="S185"/>
  <c r="R185"/>
  <c r="N185"/>
  <c r="M185"/>
  <c r="L185"/>
  <c r="K185"/>
  <c r="J185"/>
  <c r="T184"/>
  <c r="S184"/>
  <c r="R184"/>
  <c r="N184"/>
  <c r="M184"/>
  <c r="L184"/>
  <c r="K184"/>
  <c r="J184"/>
  <c r="T183"/>
  <c r="S183"/>
  <c r="R183"/>
  <c r="N183"/>
  <c r="M183"/>
  <c r="L183"/>
  <c r="K183"/>
  <c r="J183"/>
  <c r="A208"/>
  <c r="A207"/>
  <c r="A206"/>
  <c r="A205"/>
  <c r="A204"/>
  <c r="A203"/>
  <c r="T208"/>
  <c r="S208"/>
  <c r="R208"/>
  <c r="Q208"/>
  <c r="N208"/>
  <c r="M208"/>
  <c r="L208"/>
  <c r="K208"/>
  <c r="J208"/>
  <c r="T207"/>
  <c r="S207"/>
  <c r="R207"/>
  <c r="N207"/>
  <c r="M207"/>
  <c r="L207"/>
  <c r="K207"/>
  <c r="J207"/>
  <c r="T206"/>
  <c r="S206"/>
  <c r="R206"/>
  <c r="N206"/>
  <c r="M206"/>
  <c r="L206"/>
  <c r="K206"/>
  <c r="J206"/>
  <c r="T205"/>
  <c r="S205"/>
  <c r="R205"/>
  <c r="Q205"/>
  <c r="N205"/>
  <c r="M205"/>
  <c r="L205"/>
  <c r="K205"/>
  <c r="J205"/>
  <c r="T204"/>
  <c r="S204"/>
  <c r="R204"/>
  <c r="N204"/>
  <c r="M204"/>
  <c r="L204"/>
  <c r="K204"/>
  <c r="J204"/>
  <c r="T172"/>
  <c r="S172"/>
  <c r="R172"/>
  <c r="N172"/>
  <c r="M172"/>
  <c r="L172"/>
  <c r="K172"/>
  <c r="J172"/>
  <c r="T171"/>
  <c r="S171"/>
  <c r="R171"/>
  <c r="N171"/>
  <c r="M171"/>
  <c r="L171"/>
  <c r="K171"/>
  <c r="J171"/>
  <c r="A172"/>
  <c r="A171"/>
  <c r="T168"/>
  <c r="S168"/>
  <c r="R168"/>
  <c r="N168"/>
  <c r="M168"/>
  <c r="L168"/>
  <c r="K168"/>
  <c r="J168"/>
  <c r="T167"/>
  <c r="S167"/>
  <c r="R167"/>
  <c r="N167"/>
  <c r="M167"/>
  <c r="L167"/>
  <c r="K167"/>
  <c r="J167"/>
  <c r="T166"/>
  <c r="S166"/>
  <c r="R166"/>
  <c r="N166"/>
  <c r="M166"/>
  <c r="L166"/>
  <c r="K166"/>
  <c r="J166"/>
  <c r="T165"/>
  <c r="S165"/>
  <c r="R165"/>
  <c r="N165"/>
  <c r="M165"/>
  <c r="L165"/>
  <c r="K165"/>
  <c r="J165"/>
  <c r="T164"/>
  <c r="S164"/>
  <c r="R164"/>
  <c r="N164"/>
  <c r="M164"/>
  <c r="L164"/>
  <c r="K164"/>
  <c r="J164"/>
  <c r="T163"/>
  <c r="S163"/>
  <c r="R163"/>
  <c r="N163"/>
  <c r="M163"/>
  <c r="L163"/>
  <c r="K163"/>
  <c r="J163"/>
  <c r="T162"/>
  <c r="S162"/>
  <c r="R162"/>
  <c r="N162"/>
  <c r="M162"/>
  <c r="L162"/>
  <c r="K162"/>
  <c r="J162"/>
  <c r="T161"/>
  <c r="S161"/>
  <c r="R161"/>
  <c r="N161"/>
  <c r="M161"/>
  <c r="L161"/>
  <c r="K161"/>
  <c r="J161"/>
  <c r="T160"/>
  <c r="S160"/>
  <c r="R160"/>
  <c r="N160"/>
  <c r="M160"/>
  <c r="L160"/>
  <c r="K160"/>
  <c r="J160"/>
  <c r="T159"/>
  <c r="S159"/>
  <c r="R159"/>
  <c r="N159"/>
  <c r="M159"/>
  <c r="L159"/>
  <c r="K159"/>
  <c r="J159"/>
  <c r="T158"/>
  <c r="S158"/>
  <c r="R158"/>
  <c r="N158"/>
  <c r="M158"/>
  <c r="L158"/>
  <c r="K158"/>
  <c r="J158"/>
  <c r="T157"/>
  <c r="S157"/>
  <c r="R157"/>
  <c r="N157"/>
  <c r="M157"/>
  <c r="L157"/>
  <c r="K157"/>
  <c r="J157"/>
  <c r="T156"/>
  <c r="S156"/>
  <c r="R156"/>
  <c r="N156"/>
  <c r="M156"/>
  <c r="L156"/>
  <c r="K156"/>
  <c r="J156"/>
  <c r="A167"/>
  <c r="T172" i="2"/>
  <c r="S172"/>
  <c r="R172"/>
  <c r="Q172"/>
  <c r="P172"/>
  <c r="O172"/>
  <c r="N172"/>
  <c r="M172"/>
  <c r="L172"/>
  <c r="K172"/>
  <c r="J172"/>
  <c r="A172"/>
  <c r="A200"/>
  <c r="T200"/>
  <c r="S200"/>
  <c r="R200"/>
  <c r="N200"/>
  <c r="M200"/>
  <c r="L200"/>
  <c r="K200"/>
  <c r="J200"/>
  <c r="O129" l="1"/>
  <c r="Q129"/>
  <c r="P129" s="1"/>
  <c r="Q214" l="1"/>
  <c r="O214"/>
  <c r="Q109"/>
  <c r="O109"/>
  <c r="P214" l="1"/>
  <c r="P109"/>
  <c r="S261" l="1"/>
  <c r="N260"/>
  <c r="H260"/>
  <c r="T261"/>
  <c r="T252"/>
  <c r="S252"/>
  <c r="R252"/>
  <c r="N252"/>
  <c r="N253" s="1"/>
  <c r="M252"/>
  <c r="M253" s="1"/>
  <c r="L252"/>
  <c r="L253" s="1"/>
  <c r="K252"/>
  <c r="K253" s="1"/>
  <c r="J252"/>
  <c r="Q251"/>
  <c r="O251"/>
  <c r="Q250"/>
  <c r="O250"/>
  <c r="Q249"/>
  <c r="O249"/>
  <c r="Q248"/>
  <c r="O248"/>
  <c r="Q247"/>
  <c r="O247"/>
  <c r="Q246"/>
  <c r="O246"/>
  <c r="T236"/>
  <c r="T237" s="1"/>
  <c r="S236"/>
  <c r="S237" s="1"/>
  <c r="R236"/>
  <c r="R237" s="1"/>
  <c r="N236"/>
  <c r="N237" s="1"/>
  <c r="M236"/>
  <c r="M237" s="1"/>
  <c r="L236"/>
  <c r="L237" s="1"/>
  <c r="K236"/>
  <c r="K237" s="1"/>
  <c r="J236"/>
  <c r="J237" s="1"/>
  <c r="A236"/>
  <c r="T233"/>
  <c r="S233"/>
  <c r="R233"/>
  <c r="N233"/>
  <c r="M233"/>
  <c r="L233"/>
  <c r="K233"/>
  <c r="J233"/>
  <c r="A233"/>
  <c r="T232"/>
  <c r="S232"/>
  <c r="R232"/>
  <c r="N232"/>
  <c r="M232"/>
  <c r="L232"/>
  <c r="K232"/>
  <c r="J232"/>
  <c r="A232"/>
  <c r="T231"/>
  <c r="S231"/>
  <c r="R231"/>
  <c r="Q231"/>
  <c r="N231"/>
  <c r="M231"/>
  <c r="L231"/>
  <c r="K231"/>
  <c r="J231"/>
  <c r="A231"/>
  <c r="T230"/>
  <c r="S230"/>
  <c r="R230"/>
  <c r="N230"/>
  <c r="M230"/>
  <c r="L230"/>
  <c r="K230"/>
  <c r="J230"/>
  <c r="A230"/>
  <c r="T229"/>
  <c r="S229"/>
  <c r="R229"/>
  <c r="N229"/>
  <c r="M229"/>
  <c r="L229"/>
  <c r="K229"/>
  <c r="J229"/>
  <c r="A229"/>
  <c r="T228"/>
  <c r="S228"/>
  <c r="R228"/>
  <c r="N228"/>
  <c r="M228"/>
  <c r="L228"/>
  <c r="K228"/>
  <c r="J228"/>
  <c r="A228"/>
  <c r="T227"/>
  <c r="S227"/>
  <c r="R227"/>
  <c r="Q227"/>
  <c r="N227"/>
  <c r="M227"/>
  <c r="L227"/>
  <c r="K227"/>
  <c r="J227"/>
  <c r="A227"/>
  <c r="T226"/>
  <c r="S226"/>
  <c r="R226"/>
  <c r="N226"/>
  <c r="M226"/>
  <c r="L226"/>
  <c r="K226"/>
  <c r="J226"/>
  <c r="A226"/>
  <c r="T225"/>
  <c r="S225"/>
  <c r="R225"/>
  <c r="N225"/>
  <c r="M225"/>
  <c r="L225"/>
  <c r="K225"/>
  <c r="J225"/>
  <c r="A225"/>
  <c r="T215"/>
  <c r="S215"/>
  <c r="R213"/>
  <c r="R215" s="1"/>
  <c r="N213"/>
  <c r="N215" s="1"/>
  <c r="M213"/>
  <c r="M215" s="1"/>
  <c r="L213"/>
  <c r="L215" s="1"/>
  <c r="K213"/>
  <c r="K215" s="1"/>
  <c r="J213"/>
  <c r="J215" s="1"/>
  <c r="A213"/>
  <c r="T210"/>
  <c r="S210"/>
  <c r="R210"/>
  <c r="N210"/>
  <c r="M210"/>
  <c r="L210"/>
  <c r="K210"/>
  <c r="J210"/>
  <c r="A210"/>
  <c r="T209"/>
  <c r="S209"/>
  <c r="R209"/>
  <c r="P209"/>
  <c r="O209"/>
  <c r="N209"/>
  <c r="M209"/>
  <c r="L209"/>
  <c r="K209"/>
  <c r="J209"/>
  <c r="A209"/>
  <c r="T208"/>
  <c r="P208"/>
  <c r="O208"/>
  <c r="N208"/>
  <c r="M208"/>
  <c r="L208"/>
  <c r="K208"/>
  <c r="J208"/>
  <c r="A208"/>
  <c r="T207"/>
  <c r="N207"/>
  <c r="M207"/>
  <c r="L207"/>
  <c r="K207"/>
  <c r="J207"/>
  <c r="A207"/>
  <c r="T206"/>
  <c r="N206"/>
  <c r="M206"/>
  <c r="L206"/>
  <c r="K206"/>
  <c r="J206"/>
  <c r="A206"/>
  <c r="T205"/>
  <c r="N205"/>
  <c r="M205"/>
  <c r="L205"/>
  <c r="K205"/>
  <c r="J205"/>
  <c r="A205"/>
  <c r="T204"/>
  <c r="N204"/>
  <c r="M204"/>
  <c r="L204"/>
  <c r="K204"/>
  <c r="J204"/>
  <c r="A204"/>
  <c r="R203"/>
  <c r="N203"/>
  <c r="M203"/>
  <c r="L203"/>
  <c r="K203"/>
  <c r="J203"/>
  <c r="A203"/>
  <c r="T202"/>
  <c r="S202"/>
  <c r="R202"/>
  <c r="N202"/>
  <c r="M202"/>
  <c r="L202"/>
  <c r="K202"/>
  <c r="J202"/>
  <c r="A202"/>
  <c r="T201"/>
  <c r="S201"/>
  <c r="R201"/>
  <c r="N201"/>
  <c r="M201"/>
  <c r="L201"/>
  <c r="K201"/>
  <c r="J201"/>
  <c r="A201"/>
  <c r="T199"/>
  <c r="S199"/>
  <c r="R199"/>
  <c r="N199"/>
  <c r="M199"/>
  <c r="L199"/>
  <c r="K199"/>
  <c r="J199"/>
  <c r="A199"/>
  <c r="T190"/>
  <c r="S190"/>
  <c r="R190"/>
  <c r="N190"/>
  <c r="M190"/>
  <c r="L190"/>
  <c r="K190"/>
  <c r="J190"/>
  <c r="A190"/>
  <c r="T189"/>
  <c r="S189"/>
  <c r="R189"/>
  <c r="N189"/>
  <c r="M189"/>
  <c r="L189"/>
  <c r="K189"/>
  <c r="J189"/>
  <c r="A189"/>
  <c r="T188"/>
  <c r="S188"/>
  <c r="R188"/>
  <c r="N188"/>
  <c r="M188"/>
  <c r="L188"/>
  <c r="K188"/>
  <c r="J188"/>
  <c r="A188"/>
  <c r="T187"/>
  <c r="S187"/>
  <c r="R187"/>
  <c r="N187"/>
  <c r="M187"/>
  <c r="L187"/>
  <c r="K187"/>
  <c r="J187"/>
  <c r="A187"/>
  <c r="T186"/>
  <c r="S186"/>
  <c r="R186"/>
  <c r="P186"/>
  <c r="O186"/>
  <c r="N186"/>
  <c r="M186"/>
  <c r="L186"/>
  <c r="K186"/>
  <c r="J186"/>
  <c r="A186"/>
  <c r="T185"/>
  <c r="S185"/>
  <c r="R185"/>
  <c r="N185"/>
  <c r="M185"/>
  <c r="L185"/>
  <c r="K185"/>
  <c r="J185"/>
  <c r="A185"/>
  <c r="T184"/>
  <c r="S184"/>
  <c r="R184"/>
  <c r="N184"/>
  <c r="M184"/>
  <c r="L184"/>
  <c r="K184"/>
  <c r="J184"/>
  <c r="A184"/>
  <c r="T183"/>
  <c r="S183"/>
  <c r="R183"/>
  <c r="N183"/>
  <c r="M183"/>
  <c r="L183"/>
  <c r="K183"/>
  <c r="J183"/>
  <c r="A183"/>
  <c r="T182"/>
  <c r="S182"/>
  <c r="R182"/>
  <c r="N182"/>
  <c r="M182"/>
  <c r="L182"/>
  <c r="K182"/>
  <c r="J182"/>
  <c r="A182"/>
  <c r="T181"/>
  <c r="S181"/>
  <c r="R181"/>
  <c r="P181"/>
  <c r="O181"/>
  <c r="N181"/>
  <c r="M181"/>
  <c r="L181"/>
  <c r="K181"/>
  <c r="J181"/>
  <c r="A181"/>
  <c r="T180"/>
  <c r="S180"/>
  <c r="R180"/>
  <c r="P180"/>
  <c r="O180"/>
  <c r="N180"/>
  <c r="M180"/>
  <c r="L180"/>
  <c r="K180"/>
  <c r="J180"/>
  <c r="A180"/>
  <c r="T179"/>
  <c r="S179"/>
  <c r="R179"/>
  <c r="N179"/>
  <c r="M179"/>
  <c r="L179"/>
  <c r="K179"/>
  <c r="J179"/>
  <c r="A179"/>
  <c r="T178"/>
  <c r="S178"/>
  <c r="R178"/>
  <c r="N178"/>
  <c r="M178"/>
  <c r="L178"/>
  <c r="K178"/>
  <c r="J178"/>
  <c r="A178"/>
  <c r="T177"/>
  <c r="S177"/>
  <c r="R177"/>
  <c r="N177"/>
  <c r="M177"/>
  <c r="L177"/>
  <c r="K177"/>
  <c r="J177"/>
  <c r="A177"/>
  <c r="T176"/>
  <c r="S176"/>
  <c r="R176"/>
  <c r="N176"/>
  <c r="L176"/>
  <c r="K176"/>
  <c r="J176"/>
  <c r="A176"/>
  <c r="T175"/>
  <c r="S175"/>
  <c r="R175"/>
  <c r="N175"/>
  <c r="M175"/>
  <c r="L175"/>
  <c r="K175"/>
  <c r="J175"/>
  <c r="A175"/>
  <c r="T174"/>
  <c r="S174"/>
  <c r="R174"/>
  <c r="N174"/>
  <c r="M174"/>
  <c r="L174"/>
  <c r="K174"/>
  <c r="J174"/>
  <c r="A174"/>
  <c r="T173"/>
  <c r="S173"/>
  <c r="R173"/>
  <c r="N173"/>
  <c r="M173"/>
  <c r="L173"/>
  <c r="K173"/>
  <c r="J173"/>
  <c r="A173"/>
  <c r="T171"/>
  <c r="S171"/>
  <c r="R171"/>
  <c r="N171"/>
  <c r="M171"/>
  <c r="L171"/>
  <c r="K171"/>
  <c r="J171"/>
  <c r="A171"/>
  <c r="T170"/>
  <c r="S170"/>
  <c r="R170"/>
  <c r="N170"/>
  <c r="M170"/>
  <c r="L170"/>
  <c r="K170"/>
  <c r="J170"/>
  <c r="A170"/>
  <c r="T169"/>
  <c r="S169"/>
  <c r="R169"/>
  <c r="N169"/>
  <c r="M169"/>
  <c r="L169"/>
  <c r="K169"/>
  <c r="J169"/>
  <c r="A169"/>
  <c r="T168"/>
  <c r="S168"/>
  <c r="R168"/>
  <c r="N168"/>
  <c r="M168"/>
  <c r="L168"/>
  <c r="K168"/>
  <c r="J168"/>
  <c r="A168"/>
  <c r="T167"/>
  <c r="S167"/>
  <c r="R167"/>
  <c r="N167"/>
  <c r="M167"/>
  <c r="L167"/>
  <c r="K167"/>
  <c r="J167"/>
  <c r="A167"/>
  <c r="T166"/>
  <c r="S166"/>
  <c r="R166"/>
  <c r="N166"/>
  <c r="M166"/>
  <c r="L166"/>
  <c r="K166"/>
  <c r="J166"/>
  <c r="A166"/>
  <c r="T157"/>
  <c r="S157"/>
  <c r="R157"/>
  <c r="N157"/>
  <c r="N158" s="1"/>
  <c r="M157"/>
  <c r="M158" s="1"/>
  <c r="L157"/>
  <c r="L158" s="1"/>
  <c r="K157"/>
  <c r="K158" s="1"/>
  <c r="J157"/>
  <c r="Q156"/>
  <c r="Q233" s="1"/>
  <c r="O156"/>
  <c r="O233" s="1"/>
  <c r="Q154"/>
  <c r="Q177" s="1"/>
  <c r="O154"/>
  <c r="O177" s="1"/>
  <c r="Q153"/>
  <c r="Q228" s="1"/>
  <c r="O153"/>
  <c r="O228" s="1"/>
  <c r="Q151"/>
  <c r="Q170" s="1"/>
  <c r="O151"/>
  <c r="O170" s="1"/>
  <c r="Q150"/>
  <c r="Q230" s="1"/>
  <c r="O150"/>
  <c r="O230" s="1"/>
  <c r="Q149"/>
  <c r="Q169" s="1"/>
  <c r="O149"/>
  <c r="N142"/>
  <c r="M142"/>
  <c r="L142"/>
  <c r="K142"/>
  <c r="T141"/>
  <c r="S141"/>
  <c r="R141"/>
  <c r="N141"/>
  <c r="M141"/>
  <c r="L141"/>
  <c r="K141"/>
  <c r="J141"/>
  <c r="Q140"/>
  <c r="O140"/>
  <c r="Q139"/>
  <c r="O139"/>
  <c r="Q138"/>
  <c r="O138"/>
  <c r="Q136"/>
  <c r="O136"/>
  <c r="Q135"/>
  <c r="O135"/>
  <c r="Q134"/>
  <c r="O134"/>
  <c r="Q133"/>
  <c r="O133"/>
  <c r="Q131"/>
  <c r="O131"/>
  <c r="Q130"/>
  <c r="O130"/>
  <c r="Q128"/>
  <c r="O128"/>
  <c r="Q127"/>
  <c r="O127"/>
  <c r="Q125"/>
  <c r="O125"/>
  <c r="Q124"/>
  <c r="O124"/>
  <c r="Q123"/>
  <c r="O123"/>
  <c r="Q122"/>
  <c r="O122"/>
  <c r="Q121"/>
  <c r="O121"/>
  <c r="Q120"/>
  <c r="O120"/>
  <c r="Q105"/>
  <c r="Q208" s="1"/>
  <c r="Q106"/>
  <c r="Q209" s="1"/>
  <c r="Q94"/>
  <c r="Q181" s="1"/>
  <c r="Q84"/>
  <c r="Q186" s="1"/>
  <c r="Q67"/>
  <c r="Q180" s="1"/>
  <c r="T111"/>
  <c r="S111"/>
  <c r="R111"/>
  <c r="N111"/>
  <c r="M111"/>
  <c r="L111"/>
  <c r="K111"/>
  <c r="J111"/>
  <c r="Q110"/>
  <c r="Q236" s="1"/>
  <c r="Q237" s="1"/>
  <c r="O110"/>
  <c r="O236" s="1"/>
  <c r="O237" s="1"/>
  <c r="Q108"/>
  <c r="Q213" s="1"/>
  <c r="Q215" s="1"/>
  <c r="O108"/>
  <c r="O213" s="1"/>
  <c r="O215" s="1"/>
  <c r="Q107"/>
  <c r="Q210" s="1"/>
  <c r="O107"/>
  <c r="O210" s="1"/>
  <c r="Q207"/>
  <c r="O207"/>
  <c r="Q104"/>
  <c r="Q206" s="1"/>
  <c r="O104"/>
  <c r="O206" s="1"/>
  <c r="T99"/>
  <c r="S99"/>
  <c r="R99"/>
  <c r="N99"/>
  <c r="M99"/>
  <c r="L99"/>
  <c r="K99"/>
  <c r="J99"/>
  <c r="Q98"/>
  <c r="Q203" s="1"/>
  <c r="O98"/>
  <c r="O203" s="1"/>
  <c r="Q97"/>
  <c r="Q205" s="1"/>
  <c r="O97"/>
  <c r="O205" s="1"/>
  <c r="Q96"/>
  <c r="Q204" s="1"/>
  <c r="O96"/>
  <c r="O204" s="1"/>
  <c r="Q93"/>
  <c r="Q189" s="1"/>
  <c r="O93"/>
  <c r="O189" s="1"/>
  <c r="Q92"/>
  <c r="Q188" s="1"/>
  <c r="O92"/>
  <c r="O188" s="1"/>
  <c r="T87"/>
  <c r="S87"/>
  <c r="R87"/>
  <c r="N87"/>
  <c r="M87"/>
  <c r="L87"/>
  <c r="K87"/>
  <c r="J87"/>
  <c r="Q86"/>
  <c r="Q232" s="1"/>
  <c r="O86"/>
  <c r="O232" s="1"/>
  <c r="Q85"/>
  <c r="Q187" s="1"/>
  <c r="O85"/>
  <c r="O187" s="1"/>
  <c r="Q83"/>
  <c r="Q184" s="1"/>
  <c r="O83"/>
  <c r="O184" s="1"/>
  <c r="Q82"/>
  <c r="Q185" s="1"/>
  <c r="O82"/>
  <c r="O185" s="1"/>
  <c r="Q81"/>
  <c r="Q182" s="1"/>
  <c r="O81"/>
  <c r="O182" s="1"/>
  <c r="Q80"/>
  <c r="Q183" s="1"/>
  <c r="O80"/>
  <c r="O183" s="1"/>
  <c r="T72"/>
  <c r="S72"/>
  <c r="R72"/>
  <c r="N72"/>
  <c r="M72"/>
  <c r="L72"/>
  <c r="K72"/>
  <c r="J72"/>
  <c r="Q71"/>
  <c r="Q229" s="1"/>
  <c r="O71"/>
  <c r="O229" s="1"/>
  <c r="Q70"/>
  <c r="Q202" s="1"/>
  <c r="O70"/>
  <c r="O202" s="1"/>
  <c r="Q69"/>
  <c r="Q201" s="1"/>
  <c r="O69"/>
  <c r="O201" s="1"/>
  <c r="Q68"/>
  <c r="Q175" s="1"/>
  <c r="O68"/>
  <c r="O175" s="1"/>
  <c r="Q66"/>
  <c r="Q179" s="1"/>
  <c r="O66"/>
  <c r="O179" s="1"/>
  <c r="Q65"/>
  <c r="Q178" s="1"/>
  <c r="O65"/>
  <c r="O178" s="1"/>
  <c r="T60"/>
  <c r="S60"/>
  <c r="R60"/>
  <c r="N60"/>
  <c r="M60"/>
  <c r="L60"/>
  <c r="K60"/>
  <c r="J60"/>
  <c r="O59"/>
  <c r="O231" s="1"/>
  <c r="Q58"/>
  <c r="O58"/>
  <c r="Q57"/>
  <c r="Q176" s="1"/>
  <c r="O57"/>
  <c r="O176" s="1"/>
  <c r="Q56"/>
  <c r="Q190" s="1"/>
  <c r="O56"/>
  <c r="O190" s="1"/>
  <c r="Q55"/>
  <c r="Q174" s="1"/>
  <c r="O55"/>
  <c r="O174" s="1"/>
  <c r="Q54"/>
  <c r="Q173" s="1"/>
  <c r="O54"/>
  <c r="O173" s="1"/>
  <c r="Q53"/>
  <c r="Q171" s="1"/>
  <c r="O53"/>
  <c r="O171" s="1"/>
  <c r="T48"/>
  <c r="S48"/>
  <c r="R48"/>
  <c r="N48"/>
  <c r="M48"/>
  <c r="L48"/>
  <c r="K48"/>
  <c r="J48"/>
  <c r="O47"/>
  <c r="O227" s="1"/>
  <c r="Q46"/>
  <c r="Q226" s="1"/>
  <c r="O46"/>
  <c r="O226" s="1"/>
  <c r="Q45"/>
  <c r="Q168" s="1"/>
  <c r="O45"/>
  <c r="O168" s="1"/>
  <c r="Q44"/>
  <c r="Q167" s="1"/>
  <c r="O44"/>
  <c r="O167" s="1"/>
  <c r="Q43"/>
  <c r="Q225" s="1"/>
  <c r="O43"/>
  <c r="Q42"/>
  <c r="Q166" s="1"/>
  <c r="O42"/>
  <c r="O166" s="1"/>
  <c r="O199" l="1"/>
  <c r="O200"/>
  <c r="Q199"/>
  <c r="Q200"/>
  <c r="Q211" s="1"/>
  <c r="Q216" s="1"/>
  <c r="O225"/>
  <c r="O169"/>
  <c r="P248"/>
  <c r="P138"/>
  <c r="P140"/>
  <c r="P122"/>
  <c r="P135"/>
  <c r="P127"/>
  <c r="P250"/>
  <c r="P120"/>
  <c r="P130"/>
  <c r="P149"/>
  <c r="O252"/>
  <c r="O253" s="1"/>
  <c r="P249"/>
  <c r="P131"/>
  <c r="P154"/>
  <c r="P177" s="1"/>
  <c r="P247"/>
  <c r="P124"/>
  <c r="P121"/>
  <c r="P139"/>
  <c r="P251"/>
  <c r="P134"/>
  <c r="P128"/>
  <c r="P136"/>
  <c r="O142"/>
  <c r="P123"/>
  <c r="P125"/>
  <c r="P133"/>
  <c r="O141"/>
  <c r="K143"/>
  <c r="O157"/>
  <c r="O158" s="1"/>
  <c r="Q252"/>
  <c r="Q253" s="1"/>
  <c r="O254" s="1"/>
  <c r="J234"/>
  <c r="J238" s="1"/>
  <c r="N234"/>
  <c r="N238" s="1"/>
  <c r="R234"/>
  <c r="R238" s="1"/>
  <c r="U259"/>
  <c r="U261" s="1"/>
  <c r="L211"/>
  <c r="L216" s="1"/>
  <c r="T211"/>
  <c r="T216" s="1"/>
  <c r="M211"/>
  <c r="M217" s="1"/>
  <c r="K191"/>
  <c r="K192" s="1"/>
  <c r="S191"/>
  <c r="L191"/>
  <c r="L192" s="1"/>
  <c r="T191"/>
  <c r="K211"/>
  <c r="K216" s="1"/>
  <c r="S211"/>
  <c r="K234"/>
  <c r="K238" s="1"/>
  <c r="M191"/>
  <c r="M192" s="1"/>
  <c r="S234"/>
  <c r="S238" s="1"/>
  <c r="J191"/>
  <c r="N191"/>
  <c r="N192" s="1"/>
  <c r="R191"/>
  <c r="J211"/>
  <c r="J216" s="1"/>
  <c r="N211"/>
  <c r="N216" s="1"/>
  <c r="R211"/>
  <c r="R216" s="1"/>
  <c r="L234"/>
  <c r="L238" s="1"/>
  <c r="T234"/>
  <c r="T238" s="1"/>
  <c r="Q191"/>
  <c r="Q192" s="1"/>
  <c r="O193" s="1"/>
  <c r="O211"/>
  <c r="O216" s="1"/>
  <c r="M234"/>
  <c r="M239" s="1"/>
  <c r="S216"/>
  <c r="O191"/>
  <c r="O192" s="1"/>
  <c r="Q234"/>
  <c r="O234"/>
  <c r="K159"/>
  <c r="K254"/>
  <c r="Q141"/>
  <c r="P153"/>
  <c r="P228" s="1"/>
  <c r="P151"/>
  <c r="P170" s="1"/>
  <c r="Q142"/>
  <c r="O143" s="1"/>
  <c r="Q157"/>
  <c r="Q158" s="1"/>
  <c r="O159" s="1"/>
  <c r="P150"/>
  <c r="P230" s="1"/>
  <c r="P156"/>
  <c r="P233" s="1"/>
  <c r="P246"/>
  <c r="P104"/>
  <c r="P206" s="1"/>
  <c r="P107"/>
  <c r="P210" s="1"/>
  <c r="P53"/>
  <c r="P171" s="1"/>
  <c r="P70"/>
  <c r="P202" s="1"/>
  <c r="P110"/>
  <c r="P236" s="1"/>
  <c r="P237" s="1"/>
  <c r="P45"/>
  <c r="P168" s="1"/>
  <c r="P82"/>
  <c r="P185" s="1"/>
  <c r="P57"/>
  <c r="P176" s="1"/>
  <c r="P65"/>
  <c r="P178" s="1"/>
  <c r="P92"/>
  <c r="P188" s="1"/>
  <c r="P44"/>
  <c r="P167" s="1"/>
  <c r="P43"/>
  <c r="P47"/>
  <c r="P227" s="1"/>
  <c r="Q48"/>
  <c r="P55"/>
  <c r="P174" s="1"/>
  <c r="P59"/>
  <c r="P231" s="1"/>
  <c r="Q60"/>
  <c r="P68"/>
  <c r="P175" s="1"/>
  <c r="O72"/>
  <c r="P80"/>
  <c r="P183" s="1"/>
  <c r="P85"/>
  <c r="P187" s="1"/>
  <c r="Q87"/>
  <c r="P96"/>
  <c r="P204" s="1"/>
  <c r="O99"/>
  <c r="P108"/>
  <c r="P213" s="1"/>
  <c r="P215" s="1"/>
  <c r="P56"/>
  <c r="P190" s="1"/>
  <c r="P42"/>
  <c r="P166" s="1"/>
  <c r="P46"/>
  <c r="P226" s="1"/>
  <c r="P54"/>
  <c r="P173" s="1"/>
  <c r="P58"/>
  <c r="P66"/>
  <c r="P179" s="1"/>
  <c r="P71"/>
  <c r="P229" s="1"/>
  <c r="P83"/>
  <c r="P184" s="1"/>
  <c r="P93"/>
  <c r="P189" s="1"/>
  <c r="P98"/>
  <c r="P203" s="1"/>
  <c r="Q72"/>
  <c r="O87"/>
  <c r="Q99"/>
  <c r="O48"/>
  <c r="O60"/>
  <c r="P69"/>
  <c r="P201" s="1"/>
  <c r="P81"/>
  <c r="P182" s="1"/>
  <c r="P86"/>
  <c r="P232" s="1"/>
  <c r="P97"/>
  <c r="P205" s="1"/>
  <c r="O111"/>
  <c r="P207"/>
  <c r="Q111"/>
  <c r="T232" i="1"/>
  <c r="T233" s="1"/>
  <c r="S232"/>
  <c r="S233" s="1"/>
  <c r="R232"/>
  <c r="R233" s="1"/>
  <c r="N232"/>
  <c r="N233" s="1"/>
  <c r="M232"/>
  <c r="M234" s="1"/>
  <c r="L232"/>
  <c r="L233" s="1"/>
  <c r="K232"/>
  <c r="K234" s="1"/>
  <c r="J232"/>
  <c r="J233" s="1"/>
  <c r="Q231"/>
  <c r="O231"/>
  <c r="Q230"/>
  <c r="O230"/>
  <c r="Q229"/>
  <c r="O229"/>
  <c r="Q228"/>
  <c r="O228"/>
  <c r="Q227"/>
  <c r="O227"/>
  <c r="T217"/>
  <c r="T218" s="1"/>
  <c r="S217"/>
  <c r="S218" s="1"/>
  <c r="R217"/>
  <c r="R218" s="1"/>
  <c r="N217"/>
  <c r="N218" s="1"/>
  <c r="M217"/>
  <c r="M218" s="1"/>
  <c r="L217"/>
  <c r="L218" s="1"/>
  <c r="K217"/>
  <c r="K218" s="1"/>
  <c r="J217"/>
  <c r="J218" s="1"/>
  <c r="A217"/>
  <c r="T216"/>
  <c r="S216"/>
  <c r="R216"/>
  <c r="N216"/>
  <c r="M216"/>
  <c r="L216"/>
  <c r="K216"/>
  <c r="J216"/>
  <c r="A216"/>
  <c r="T203"/>
  <c r="S203"/>
  <c r="R203"/>
  <c r="N203"/>
  <c r="M203"/>
  <c r="L203"/>
  <c r="K203"/>
  <c r="J203"/>
  <c r="T191"/>
  <c r="T192" s="1"/>
  <c r="S191"/>
  <c r="S192" s="1"/>
  <c r="R191"/>
  <c r="R192" s="1"/>
  <c r="N191"/>
  <c r="N192" s="1"/>
  <c r="M191"/>
  <c r="M192" s="1"/>
  <c r="L191"/>
  <c r="L192" s="1"/>
  <c r="K191"/>
  <c r="K192" s="1"/>
  <c r="J191"/>
  <c r="J192" s="1"/>
  <c r="A191"/>
  <c r="A188"/>
  <c r="A187"/>
  <c r="A186"/>
  <c r="A185"/>
  <c r="A184"/>
  <c r="A183"/>
  <c r="T182"/>
  <c r="S182"/>
  <c r="R182"/>
  <c r="N182"/>
  <c r="M182"/>
  <c r="L182"/>
  <c r="K182"/>
  <c r="J182"/>
  <c r="A182"/>
  <c r="R173"/>
  <c r="N173"/>
  <c r="M173"/>
  <c r="L173"/>
  <c r="K173"/>
  <c r="J173"/>
  <c r="T173"/>
  <c r="S173"/>
  <c r="A168"/>
  <c r="A166"/>
  <c r="A165"/>
  <c r="A164"/>
  <c r="A163"/>
  <c r="A162"/>
  <c r="A161"/>
  <c r="A160"/>
  <c r="A159"/>
  <c r="A158"/>
  <c r="A157"/>
  <c r="A156"/>
  <c r="T155"/>
  <c r="S155"/>
  <c r="R155"/>
  <c r="N155"/>
  <c r="M155"/>
  <c r="L155"/>
  <c r="K155"/>
  <c r="J155"/>
  <c r="A155"/>
  <c r="N147"/>
  <c r="M147"/>
  <c r="L147"/>
  <c r="K147"/>
  <c r="T146"/>
  <c r="R146"/>
  <c r="N146"/>
  <c r="M146"/>
  <c r="L146"/>
  <c r="K146"/>
  <c r="J146"/>
  <c r="Q145"/>
  <c r="O145"/>
  <c r="Q143"/>
  <c r="O143"/>
  <c r="Q142"/>
  <c r="O142"/>
  <c r="Q140"/>
  <c r="Q213" s="1"/>
  <c r="O140"/>
  <c r="O213" s="1"/>
  <c r="Q139"/>
  <c r="O139"/>
  <c r="M130"/>
  <c r="N130"/>
  <c r="L130"/>
  <c r="K130"/>
  <c r="N129"/>
  <c r="J129"/>
  <c r="O128"/>
  <c r="Q128"/>
  <c r="Q126"/>
  <c r="Q127"/>
  <c r="Q125"/>
  <c r="O126"/>
  <c r="O127"/>
  <c r="O125"/>
  <c r="O122"/>
  <c r="O123"/>
  <c r="O121"/>
  <c r="Q122"/>
  <c r="Q123"/>
  <c r="Q121"/>
  <c r="Q118"/>
  <c r="Q119"/>
  <c r="Q117"/>
  <c r="O118"/>
  <c r="O119"/>
  <c r="O117"/>
  <c r="O115"/>
  <c r="O114"/>
  <c r="Q110"/>
  <c r="O109"/>
  <c r="O110"/>
  <c r="O111"/>
  <c r="O112"/>
  <c r="O98"/>
  <c r="O191" s="1"/>
  <c r="O192" s="1"/>
  <c r="O99"/>
  <c r="O172" s="1"/>
  <c r="O173" s="1"/>
  <c r="O100"/>
  <c r="O216" s="1"/>
  <c r="O101"/>
  <c r="O217" s="1"/>
  <c r="O218" s="1"/>
  <c r="O97"/>
  <c r="O171" s="1"/>
  <c r="N102"/>
  <c r="O87"/>
  <c r="O185" s="1"/>
  <c r="O88"/>
  <c r="O186" s="1"/>
  <c r="O89"/>
  <c r="O187" s="1"/>
  <c r="O90"/>
  <c r="O188" s="1"/>
  <c r="O91"/>
  <c r="O212" s="1"/>
  <c r="O86"/>
  <c r="O184" s="1"/>
  <c r="N92"/>
  <c r="O76"/>
  <c r="O165" s="1"/>
  <c r="O77"/>
  <c r="O166" s="1"/>
  <c r="O78"/>
  <c r="O167" s="1"/>
  <c r="O79"/>
  <c r="O168" s="1"/>
  <c r="O80"/>
  <c r="O211" s="1"/>
  <c r="O75"/>
  <c r="O183" s="1"/>
  <c r="N81"/>
  <c r="O64"/>
  <c r="O163" s="1"/>
  <c r="O65"/>
  <c r="O66"/>
  <c r="O164" s="1"/>
  <c r="O67"/>
  <c r="O209" s="1"/>
  <c r="O68"/>
  <c r="O210" s="1"/>
  <c r="N69"/>
  <c r="O63"/>
  <c r="O162" s="1"/>
  <c r="N58"/>
  <c r="O52"/>
  <c r="O159" s="1"/>
  <c r="O53"/>
  <c r="O160" s="1"/>
  <c r="O54"/>
  <c r="O161" s="1"/>
  <c r="O55"/>
  <c r="O206" s="1"/>
  <c r="O56"/>
  <c r="O207" s="1"/>
  <c r="O51"/>
  <c r="O158" s="1"/>
  <c r="O41"/>
  <c r="O42"/>
  <c r="O156" s="1"/>
  <c r="O43"/>
  <c r="O157" s="1"/>
  <c r="O44"/>
  <c r="O204" s="1"/>
  <c r="O40"/>
  <c r="O155" s="1"/>
  <c r="N46"/>
  <c r="O182" l="1"/>
  <c r="O189" s="1"/>
  <c r="O194" s="1"/>
  <c r="O203"/>
  <c r="P199" i="2"/>
  <c r="P200"/>
  <c r="P225"/>
  <c r="P169"/>
  <c r="P191" s="1"/>
  <c r="P192" s="1"/>
  <c r="P141"/>
  <c r="P252"/>
  <c r="P253" s="1"/>
  <c r="P142"/>
  <c r="L217"/>
  <c r="N239"/>
  <c r="P157"/>
  <c r="P158" s="1"/>
  <c r="K239"/>
  <c r="Q217"/>
  <c r="O218" s="1"/>
  <c r="K193"/>
  <c r="K217"/>
  <c r="M216"/>
  <c r="J261"/>
  <c r="N217"/>
  <c r="P211"/>
  <c r="P216" s="1"/>
  <c r="M238"/>
  <c r="O217"/>
  <c r="L239"/>
  <c r="P234"/>
  <c r="P238" s="1"/>
  <c r="O238"/>
  <c r="O239"/>
  <c r="Q239"/>
  <c r="O240" s="1"/>
  <c r="Q238"/>
  <c r="P60"/>
  <c r="P99"/>
  <c r="P72"/>
  <c r="P48"/>
  <c r="P87"/>
  <c r="P111"/>
  <c r="M214" i="1"/>
  <c r="M219" s="1"/>
  <c r="P229"/>
  <c r="P143"/>
  <c r="K169"/>
  <c r="K175" s="1"/>
  <c r="R169"/>
  <c r="R174" s="1"/>
  <c r="T214"/>
  <c r="T219" s="1"/>
  <c r="P228"/>
  <c r="P230"/>
  <c r="P139"/>
  <c r="M189"/>
  <c r="M193" s="1"/>
  <c r="T189"/>
  <c r="T193" s="1"/>
  <c r="S214"/>
  <c r="S219" s="1"/>
  <c r="P145"/>
  <c r="L169"/>
  <c r="L175" s="1"/>
  <c r="S169"/>
  <c r="S174" s="1"/>
  <c r="L189"/>
  <c r="L193" s="1"/>
  <c r="S189"/>
  <c r="S193" s="1"/>
  <c r="J214"/>
  <c r="J219" s="1"/>
  <c r="N214"/>
  <c r="N220" s="1"/>
  <c r="K214"/>
  <c r="K219" s="1"/>
  <c r="R214"/>
  <c r="R219" s="1"/>
  <c r="J169"/>
  <c r="J174" s="1"/>
  <c r="N169"/>
  <c r="N174" s="1"/>
  <c r="J189"/>
  <c r="J193" s="1"/>
  <c r="N189"/>
  <c r="N194" s="1"/>
  <c r="L214"/>
  <c r="L220" s="1"/>
  <c r="K189"/>
  <c r="K194" s="1"/>
  <c r="R189"/>
  <c r="R193" s="1"/>
  <c r="P142"/>
  <c r="P227"/>
  <c r="M169"/>
  <c r="M175" s="1"/>
  <c r="T169"/>
  <c r="T174" s="1"/>
  <c r="O169"/>
  <c r="O175" s="1"/>
  <c r="Q146"/>
  <c r="O147"/>
  <c r="Q232"/>
  <c r="Q234" s="1"/>
  <c r="O235" s="1"/>
  <c r="P231"/>
  <c r="O146"/>
  <c r="Q147"/>
  <c r="O148" s="1"/>
  <c r="K148"/>
  <c r="M233"/>
  <c r="L219"/>
  <c r="K233"/>
  <c r="L234"/>
  <c r="O232"/>
  <c r="N234"/>
  <c r="P140"/>
  <c r="P213" s="1"/>
  <c r="P128"/>
  <c r="K131"/>
  <c r="O130"/>
  <c r="P110"/>
  <c r="Q40"/>
  <c r="Q41"/>
  <c r="Q42"/>
  <c r="Q156" s="1"/>
  <c r="Q43"/>
  <c r="Q157" s="1"/>
  <c r="Q44"/>
  <c r="Q204" s="1"/>
  <c r="O45"/>
  <c r="O205" s="1"/>
  <c r="Q51"/>
  <c r="Q158" s="1"/>
  <c r="Q52"/>
  <c r="Q159" s="1"/>
  <c r="Q53"/>
  <c r="Q160" s="1"/>
  <c r="Q54"/>
  <c r="Q161" s="1"/>
  <c r="Q55"/>
  <c r="Q206" s="1"/>
  <c r="Q56"/>
  <c r="Q207" s="1"/>
  <c r="S46"/>
  <c r="T46"/>
  <c r="R46"/>
  <c r="M220" l="1"/>
  <c r="K240" i="2"/>
  <c r="K218"/>
  <c r="L261"/>
  <c r="P217"/>
  <c r="H261"/>
  <c r="Q260" s="1"/>
  <c r="P239"/>
  <c r="N259"/>
  <c r="N261" s="1"/>
  <c r="N193" i="1"/>
  <c r="O193"/>
  <c r="K174"/>
  <c r="P147"/>
  <c r="K220"/>
  <c r="K221" s="1"/>
  <c r="L194"/>
  <c r="L174"/>
  <c r="M194"/>
  <c r="P232"/>
  <c r="P233" s="1"/>
  <c r="K193"/>
  <c r="N219"/>
  <c r="N175"/>
  <c r="K176" s="1"/>
  <c r="M174"/>
  <c r="Q233"/>
  <c r="O174"/>
  <c r="P43"/>
  <c r="P157" s="1"/>
  <c r="P42"/>
  <c r="P156" s="1"/>
  <c r="P45"/>
  <c r="P205" s="1"/>
  <c r="P41"/>
  <c r="P44"/>
  <c r="P204" s="1"/>
  <c r="P40"/>
  <c r="P155" s="1"/>
  <c r="Q155"/>
  <c r="K235"/>
  <c r="O234"/>
  <c r="O233"/>
  <c r="P146"/>
  <c r="P56"/>
  <c r="P207" s="1"/>
  <c r="P54"/>
  <c r="P161" s="1"/>
  <c r="P55"/>
  <c r="P206" s="1"/>
  <c r="P53"/>
  <c r="P160" s="1"/>
  <c r="P51"/>
  <c r="P158" s="1"/>
  <c r="P52"/>
  <c r="P159" s="1"/>
  <c r="Q259" i="2" l="1"/>
  <c r="Q261" s="1"/>
  <c r="K195" i="1"/>
  <c r="P234"/>
  <c r="T58" l="1"/>
  <c r="S58"/>
  <c r="R58"/>
  <c r="O57" l="1"/>
  <c r="O208" s="1"/>
  <c r="S129"/>
  <c r="T129"/>
  <c r="R129"/>
  <c r="Q114"/>
  <c r="Q115"/>
  <c r="M129"/>
  <c r="L129"/>
  <c r="K129"/>
  <c r="J102"/>
  <c r="Q112"/>
  <c r="P112" s="1"/>
  <c r="Q86"/>
  <c r="Q184" s="1"/>
  <c r="Q87"/>
  <c r="Q185" s="1"/>
  <c r="Q88"/>
  <c r="Q186" s="1"/>
  <c r="Q89"/>
  <c r="Q187" s="1"/>
  <c r="Q90"/>
  <c r="Q188" s="1"/>
  <c r="Q91"/>
  <c r="Q212" s="1"/>
  <c r="J92"/>
  <c r="K92"/>
  <c r="L92"/>
  <c r="M92"/>
  <c r="R92"/>
  <c r="S92"/>
  <c r="T92"/>
  <c r="Q97"/>
  <c r="Q171" s="1"/>
  <c r="Q98"/>
  <c r="Q191" s="1"/>
  <c r="Q192" s="1"/>
  <c r="Q99"/>
  <c r="Q172" s="1"/>
  <c r="Q173" s="1"/>
  <c r="Q100"/>
  <c r="Q216" s="1"/>
  <c r="Q101"/>
  <c r="Q217" s="1"/>
  <c r="Q218" s="1"/>
  <c r="K102"/>
  <c r="L102"/>
  <c r="M102"/>
  <c r="R102"/>
  <c r="S102"/>
  <c r="T102"/>
  <c r="Q111"/>
  <c r="P111" s="1"/>
  <c r="Q109"/>
  <c r="T81"/>
  <c r="S81"/>
  <c r="R81"/>
  <c r="M81"/>
  <c r="L81"/>
  <c r="K81"/>
  <c r="J81"/>
  <c r="Q80"/>
  <c r="Q211" s="1"/>
  <c r="Q79"/>
  <c r="Q168" s="1"/>
  <c r="Q78"/>
  <c r="Q167" s="1"/>
  <c r="Q77"/>
  <c r="Q166" s="1"/>
  <c r="Q76"/>
  <c r="Q165" s="1"/>
  <c r="Q75"/>
  <c r="Q183" s="1"/>
  <c r="T69"/>
  <c r="S69"/>
  <c r="R69"/>
  <c r="M69"/>
  <c r="L69"/>
  <c r="K69"/>
  <c r="J69"/>
  <c r="Q68"/>
  <c r="Q210" s="1"/>
  <c r="Q67"/>
  <c r="Q66"/>
  <c r="Q164" s="1"/>
  <c r="Q65"/>
  <c r="Q182" s="1"/>
  <c r="Q64"/>
  <c r="Q163" s="1"/>
  <c r="Q63"/>
  <c r="Q162" s="1"/>
  <c r="M58"/>
  <c r="L58"/>
  <c r="K58"/>
  <c r="J58"/>
  <c r="K46"/>
  <c r="M46"/>
  <c r="L46"/>
  <c r="J46"/>
  <c r="Q203" l="1"/>
  <c r="Q214" s="1"/>
  <c r="Q209"/>
  <c r="Q189"/>
  <c r="Q193" s="1"/>
  <c r="P57"/>
  <c r="P208" s="1"/>
  <c r="O214"/>
  <c r="Q169"/>
  <c r="Q130"/>
  <c r="P121"/>
  <c r="P68"/>
  <c r="P210" s="1"/>
  <c r="Q92"/>
  <c r="P125"/>
  <c r="O92"/>
  <c r="P89"/>
  <c r="P187" s="1"/>
  <c r="P66"/>
  <c r="P164" s="1"/>
  <c r="P114"/>
  <c r="P65"/>
  <c r="P182" s="1"/>
  <c r="Q69"/>
  <c r="U240"/>
  <c r="U242" s="1"/>
  <c r="P109"/>
  <c r="S240"/>
  <c r="S242" s="1"/>
  <c r="O69"/>
  <c r="Q58"/>
  <c r="P76"/>
  <c r="P165" s="1"/>
  <c r="P78"/>
  <c r="P167" s="1"/>
  <c r="P80"/>
  <c r="P211" s="1"/>
  <c r="P117"/>
  <c r="P122"/>
  <c r="P100"/>
  <c r="P216" s="1"/>
  <c r="P99"/>
  <c r="P172" s="1"/>
  <c r="P173" s="1"/>
  <c r="P98"/>
  <c r="P191" s="1"/>
  <c r="P192" s="1"/>
  <c r="P91"/>
  <c r="P212" s="1"/>
  <c r="P126"/>
  <c r="P118"/>
  <c r="P119"/>
  <c r="O46"/>
  <c r="P63"/>
  <c r="P162" s="1"/>
  <c r="Q102"/>
  <c r="O129"/>
  <c r="J241" s="1"/>
  <c r="Q46"/>
  <c r="O58"/>
  <c r="P64"/>
  <c r="P163" s="1"/>
  <c r="P67"/>
  <c r="P75"/>
  <c r="P183" s="1"/>
  <c r="P77"/>
  <c r="P166" s="1"/>
  <c r="P79"/>
  <c r="P168" s="1"/>
  <c r="O81"/>
  <c r="P101"/>
  <c r="P217" s="1"/>
  <c r="P218" s="1"/>
  <c r="O102"/>
  <c r="P90"/>
  <c r="P188" s="1"/>
  <c r="P88"/>
  <c r="P186" s="1"/>
  <c r="P87"/>
  <c r="P185" s="1"/>
  <c r="P86"/>
  <c r="P184" s="1"/>
  <c r="Q129"/>
  <c r="P127"/>
  <c r="P123"/>
  <c r="P115"/>
  <c r="Q81"/>
  <c r="P97"/>
  <c r="P171" s="1"/>
  <c r="T240"/>
  <c r="T242" s="1"/>
  <c r="P203" l="1"/>
  <c r="P214" s="1"/>
  <c r="P219" s="1"/>
  <c r="P209"/>
  <c r="Q194"/>
  <c r="O195" s="1"/>
  <c r="P189"/>
  <c r="P169"/>
  <c r="Q220"/>
  <c r="O221" s="1"/>
  <c r="Q219"/>
  <c r="O219"/>
  <c r="O220"/>
  <c r="Q175"/>
  <c r="O176" s="1"/>
  <c r="Q174"/>
  <c r="P130"/>
  <c r="O131" s="1"/>
  <c r="P129"/>
  <c r="L241" s="1"/>
  <c r="O241" s="1"/>
  <c r="H241"/>
  <c r="P102"/>
  <c r="P58"/>
  <c r="P92"/>
  <c r="P46"/>
  <c r="P81"/>
  <c r="P69"/>
  <c r="J240"/>
  <c r="P220" l="1"/>
  <c r="P193"/>
  <c r="P194"/>
  <c r="P174"/>
  <c r="P175"/>
  <c r="L240"/>
  <c r="L242" s="1"/>
  <c r="H240"/>
  <c r="H242" s="1"/>
  <c r="Q241" s="1"/>
  <c r="J242"/>
  <c r="O240" l="1"/>
  <c r="O242" s="1"/>
  <c r="Q240"/>
  <c r="Q242" s="1"/>
  <c r="U233"/>
  <c r="U174"/>
  <c r="U193"/>
  <c r="U219"/>
</calcChain>
</file>

<file path=xl/sharedStrings.xml><?xml version="1.0" encoding="utf-8"?>
<sst xmlns="http://schemas.openxmlformats.org/spreadsheetml/2006/main" count="1380" uniqueCount="273">
  <si>
    <t xml:space="preserve">UNIVERSITATEA BABEŞ-BOLYAI CLUJ-NAPOCA
</t>
  </si>
  <si>
    <t>I. CERINŢE PENTRU OBŢINEREA DIPLOMEI DE LICENŢĂ</t>
  </si>
  <si>
    <t>180 de credite din care:</t>
  </si>
  <si>
    <r>
      <rPr>
        <b/>
        <sz val="10"/>
        <color indexed="8"/>
        <rFont val="Times New Roman"/>
        <family val="1"/>
      </rPr>
      <t xml:space="preserve">20 </t>
    </r>
    <r>
      <rPr>
        <sz val="10"/>
        <color indexed="8"/>
        <rFont val="Times New Roman"/>
        <family val="1"/>
      </rPr>
      <t xml:space="preserve">de credite la examenul de licenţă </t>
    </r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</si>
  <si>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</si>
  <si>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</si>
  <si>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</si>
  <si>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</si>
  <si>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</si>
  <si>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</si>
  <si>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</si>
  <si>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</si>
  <si>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</si>
  <si>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</si>
  <si>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</si>
  <si>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</si>
  <si>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</si>
  <si>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</si>
  <si>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Anul III</t>
  </si>
  <si>
    <t>II. DESFĂŞURAREA STUDIILOR (în număr de săptămani)</t>
  </si>
  <si>
    <r>
      <t xml:space="preserve">Durata studiilor: </t>
    </r>
    <r>
      <rPr>
        <b/>
        <sz val="10"/>
        <color indexed="8"/>
        <rFont val="Times New Roman"/>
        <family val="1"/>
      </rPr>
      <t>6 semestre</t>
    </r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</si>
  <si>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</si>
  <si>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</si>
  <si>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</si>
  <si>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</si>
  <si>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</si>
  <si>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</si>
  <si>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</si>
  <si>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</si>
  <si>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</si>
  <si>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</si>
  <si>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</si>
  <si>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</si>
  <si>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</si>
  <si>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</si>
  <si>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</si>
  <si>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</si>
  <si>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</si>
  <si>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</si>
  <si>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</si>
  <si>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</si>
  <si>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</si>
  <si>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</si>
  <si>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</si>
  <si>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</si>
  <si>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</si>
  <si>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</si>
  <si>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</si>
  <si>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</si>
  <si>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</si>
  <si>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</si>
  <si>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ANUL III, SEMESTRUL 5</t>
  </si>
  <si>
    <t>ANUL III, SEMESTRUL 6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</si>
  <si>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</si>
  <si>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</si>
  <si>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</si>
  <si>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</si>
  <si>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>DISCIPLINE FACULTATIVE</t>
  </si>
  <si>
    <t>An I, Semestrul 1</t>
  </si>
  <si>
    <t>An I, Semestrul 2</t>
  </si>
  <si>
    <t>An III, Semestrul 5</t>
  </si>
  <si>
    <t>Semestrele 1 - 5 (14 săptămâni)</t>
  </si>
  <si>
    <t>DCOU</t>
  </si>
  <si>
    <t>DISCIPLINE DE PREGĂTIRE FUNDAMENTALĂ (DF)</t>
  </si>
  <si>
    <t>DISCIPLINE DE SPECIALIATE (DS)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</si>
  <si>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</si>
  <si>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</si>
  <si>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</si>
  <si>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</si>
  <si>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</si>
  <si>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</si>
  <si>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</si>
  <si>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</si>
  <si>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AN III</t>
  </si>
  <si>
    <t>Semestrul 6 (12 săptămâni)</t>
  </si>
  <si>
    <t>Semestrul  6 (12 săptămâni)</t>
  </si>
  <si>
    <t>BILANȚ GENERAL</t>
  </si>
  <si>
    <t>Educație fizică 1</t>
  </si>
  <si>
    <t>Educație fizică 2</t>
  </si>
  <si>
    <t>Și</t>
  </si>
  <si>
    <t>FACULTATEA DE MATEMATICĂ ŞI INFORMATICĂ</t>
  </si>
  <si>
    <r>
      <t xml:space="preserve">Domeniul: </t>
    </r>
    <r>
      <rPr>
        <b/>
        <sz val="10"/>
        <color indexed="8"/>
        <rFont val="Times New Roman"/>
        <family val="1"/>
      </rPr>
      <t>MATEMATICĂ</t>
    </r>
  </si>
  <si>
    <r>
      <t xml:space="preserve">Specializarea/Programul de studiu: </t>
    </r>
    <r>
      <rPr>
        <b/>
        <sz val="10"/>
        <color indexed="8"/>
        <rFont val="Times New Roman"/>
        <family val="1"/>
      </rPr>
      <t>MATEMATICĂ</t>
    </r>
  </si>
  <si>
    <r>
      <t xml:space="preserve">Limba de predare: </t>
    </r>
    <r>
      <rPr>
        <b/>
        <sz val="10"/>
        <color indexed="8"/>
        <rFont val="Times New Roman"/>
        <family val="1"/>
      </rPr>
      <t>Maghiară</t>
    </r>
  </si>
  <si>
    <r>
      <t xml:space="preserve">Titlul absolventului: </t>
    </r>
    <r>
      <rPr>
        <b/>
        <sz val="10"/>
        <color indexed="8"/>
        <rFont val="Times New Roman"/>
        <family val="1"/>
      </rPr>
      <t>Licenţiat în Matematică</t>
    </r>
  </si>
  <si>
    <r>
      <rPr>
        <b/>
        <sz val="10"/>
        <color indexed="8"/>
        <rFont val="Times New Roman"/>
        <family val="1"/>
      </rPr>
      <t xml:space="preserve">   150 </t>
    </r>
    <r>
      <rPr>
        <sz val="10"/>
        <color indexed="8"/>
        <rFont val="Times New Roman"/>
        <family val="1"/>
      </rPr>
      <t>de credite la disciplinele obligatorii;</t>
    </r>
  </si>
  <si>
    <r>
      <t xml:space="preserve">   30 </t>
    </r>
    <r>
      <rPr>
        <sz val="10"/>
        <color indexed="8"/>
        <rFont val="Times New Roman"/>
        <family val="1"/>
      </rPr>
      <t>credite la disciplinele opționale;</t>
    </r>
  </si>
  <si>
    <r>
      <rPr>
        <b/>
        <sz val="10"/>
        <color indexed="8"/>
        <rFont val="Times New Roman"/>
        <family val="1"/>
        <charset val="238"/>
      </rPr>
      <t xml:space="preserve">6 </t>
    </r>
    <r>
      <rPr>
        <sz val="10"/>
        <color indexed="8"/>
        <rFont val="Times New Roman"/>
        <family val="1"/>
        <charset val="238"/>
      </rPr>
      <t xml:space="preserve">credite pentru o limba străină (2 semestre) </t>
    </r>
    <r>
      <rPr>
        <b/>
        <sz val="10"/>
        <color indexed="8"/>
        <rFont val="Times New Roman"/>
        <family val="1"/>
      </rPr>
      <t>12</t>
    </r>
    <r>
      <rPr>
        <sz val="10"/>
        <color indexed="8"/>
        <rFont val="Times New Roman"/>
        <family val="1"/>
        <charset val="238"/>
      </rPr>
      <t xml:space="preserve"> credite la disciplinele facultative</t>
    </r>
  </si>
  <si>
    <r>
      <rPr>
        <b/>
        <sz val="10"/>
        <color indexed="8"/>
        <rFont val="Times New Roman"/>
        <family val="1"/>
      </rPr>
      <t>IV.EXAMENUL DE LICENŢĂ</t>
    </r>
    <r>
      <rPr>
        <sz val="10"/>
        <color indexed="8"/>
        <rFont val="Times New Roman"/>
        <family val="1"/>
      </rPr>
      <t xml:space="preserve"> - perioada 30 iunie - 06 iulie
Proba 1: Evaluarea cunoştinţelor fundamentale şi de specialitate - </t>
    </r>
    <r>
      <rPr>
        <b/>
        <sz val="10"/>
        <color indexed="8"/>
        <rFont val="Times New Roman"/>
        <family val="1"/>
      </rPr>
      <t>10 credite</t>
    </r>
    <r>
      <rPr>
        <sz val="10"/>
        <color indexed="8"/>
        <rFont val="Times New Roman"/>
        <family val="1"/>
      </rPr>
      <t xml:space="preserve">
Proba 2: Prezentarea şi susţinerea lucrării de licenţă - </t>
    </r>
    <r>
      <rPr>
        <b/>
        <sz val="10"/>
        <color indexed="8"/>
        <rFont val="Times New Roman"/>
        <family val="1"/>
      </rPr>
      <t>10 credit</t>
    </r>
    <r>
      <rPr>
        <sz val="10"/>
        <color indexed="8"/>
        <rFont val="Times New Roman"/>
        <family val="1"/>
      </rPr>
      <t xml:space="preserve">e
</t>
    </r>
  </si>
  <si>
    <t>În contul a 2 discipline opţionale studentul are dreptul să aleagă 2 discipline de la alte specializări ale facultăţilor din Universitatea „Babeş-Bolyai”.</t>
  </si>
  <si>
    <t>Planul de învăţământ urmează în proporţie de 80% planurile de învăţământ ale: Universităţii München, Universitatea Tor Vergata din Roma şi Universitatea din Heidelberg.</t>
  </si>
  <si>
    <t>VI.  UNIVERSITĂŢI EUROPENE DE REFERINŢĂ:</t>
  </si>
  <si>
    <t xml:space="preserve">Sem. 3: Pachetul cu discipline pentru limba străină (1): </t>
  </si>
  <si>
    <t>LLU0011, LLU0021, LLU0031</t>
  </si>
  <si>
    <t xml:space="preserve">Sem. 4: Pachetul cu discipline pentru limba străină (2): </t>
  </si>
  <si>
    <t>LLU0012, LLU0022, LLU0032</t>
  </si>
  <si>
    <t xml:space="preserve">Sem. 4: Discipline oferite pentru cursul opţional 1. </t>
  </si>
  <si>
    <t>MLM0042, MLM0043, MLM0050, MLM0056, MLM0037, MLR0038</t>
  </si>
  <si>
    <t xml:space="preserve">Sem. 5: Discipline oferite pentru cursul opţional 2. </t>
  </si>
  <si>
    <t>MLM0039, MLM0051, MLR0046, MLM0057</t>
  </si>
  <si>
    <t xml:space="preserve">Sem. 6: Discipline oferite pentru cursul opţional 3. </t>
  </si>
  <si>
    <t>MLM0010, MLM0037, MLM0048, MLM0036, MLM0033</t>
  </si>
  <si>
    <t xml:space="preserve">Sem. 6: Discipline oferite pentru cursul opţional 4. </t>
  </si>
  <si>
    <t>MLM0034, MLM0053, MLM0055, MLR0052, MLR0058</t>
  </si>
  <si>
    <t xml:space="preserve">Sem. 6: Discipline oferite pentru cursul opţional 5. </t>
  </si>
  <si>
    <t>MLM2005, MLM2006, MLM7007, MLR2005, MLR2006, MLR7007</t>
  </si>
  <si>
    <t>MLM0019</t>
  </si>
  <si>
    <t>MLM0023</t>
  </si>
  <si>
    <t>MLM0001</t>
  </si>
  <si>
    <t>MLM0013</t>
  </si>
  <si>
    <t>MLM5005</t>
  </si>
  <si>
    <t>YLU0011</t>
  </si>
  <si>
    <t>Algebra 1 (Algebră liniară)</t>
  </si>
  <si>
    <t>Logică matematică</t>
  </si>
  <si>
    <t>Analiză matematică 1 (Analiza pe R)</t>
  </si>
  <si>
    <t>Geometrie 1 (Geometrie analitică)</t>
  </si>
  <si>
    <t>Fundamentele programării</t>
  </si>
  <si>
    <t>P</t>
  </si>
  <si>
    <t>MLM0021</t>
  </si>
  <si>
    <t>Algebra 2 (Structuri algebrice de bază)</t>
  </si>
  <si>
    <t>MLM0006</t>
  </si>
  <si>
    <t>Analiză matematică 2 (Calcul diferenţial în R^n)</t>
  </si>
  <si>
    <t>MLM0015</t>
  </si>
  <si>
    <t>Geometrie 2 (Geometrie afină)</t>
  </si>
  <si>
    <t>MLM0022</t>
  </si>
  <si>
    <t>Teoria numerelor</t>
  </si>
  <si>
    <t>MLM5006</t>
  </si>
  <si>
    <t>Programare orientată obiect</t>
  </si>
  <si>
    <t>MLM5022</t>
  </si>
  <si>
    <t>Structuri de date şi algoritmi</t>
  </si>
  <si>
    <t>YLU0012</t>
  </si>
  <si>
    <t>MLM0007</t>
  </si>
  <si>
    <t>Analiză matematică 3 (Calcul integral în R^n)</t>
  </si>
  <si>
    <t>MLM0009</t>
  </si>
  <si>
    <t>Ecuaţii diferenţiale</t>
  </si>
  <si>
    <t>MLM0016</t>
  </si>
  <si>
    <t>Geometrie 3 (Geometria diferenţială a curbelor şi suprafeţelor)</t>
  </si>
  <si>
    <t>MLM0008</t>
  </si>
  <si>
    <t>Analiză complexă</t>
  </si>
  <si>
    <t>MLM0026</t>
  </si>
  <si>
    <t>Software matematic</t>
  </si>
  <si>
    <t>MLX2081</t>
  </si>
  <si>
    <t>Limba străină (1)</t>
  </si>
  <si>
    <t>MLM0027</t>
  </si>
  <si>
    <t>Analiză numerică</t>
  </si>
  <si>
    <t>MLM0003</t>
  </si>
  <si>
    <t>Funcţii reale</t>
  </si>
  <si>
    <t>MLM0029</t>
  </si>
  <si>
    <t>Probabilităţi</t>
  </si>
  <si>
    <t>MLM0025</t>
  </si>
  <si>
    <t>Mecanică teoretică</t>
  </si>
  <si>
    <t>MLX2101</t>
  </si>
  <si>
    <t>Curs optional 1</t>
  </si>
  <si>
    <t>MLX2082</t>
  </si>
  <si>
    <t>Limba străină (2)</t>
  </si>
  <si>
    <t>MLM0004</t>
  </si>
  <si>
    <t>Analiză funcţională</t>
  </si>
  <si>
    <t>MLM0030</t>
  </si>
  <si>
    <t>Statistică matematică</t>
  </si>
  <si>
    <t>MLM0011</t>
  </si>
  <si>
    <t>Ecuaţii cu derivate parţiale</t>
  </si>
  <si>
    <t>MLM0024</t>
  </si>
  <si>
    <t>Astronomie</t>
  </si>
  <si>
    <t>MLX2102</t>
  </si>
  <si>
    <t>Curs opţional 2</t>
  </si>
  <si>
    <t>MLM2007</t>
  </si>
  <si>
    <t>Practică</t>
  </si>
  <si>
    <t>MLM0005</t>
  </si>
  <si>
    <t>Tehnici de optimizare</t>
  </si>
  <si>
    <t>MLM2001</t>
  </si>
  <si>
    <t>Elaborarea lucrării de licenţă</t>
  </si>
  <si>
    <t>MLX2103</t>
  </si>
  <si>
    <t>Curs optional 3</t>
  </si>
  <si>
    <t>MLX2104</t>
  </si>
  <si>
    <t>Curs optional 4</t>
  </si>
  <si>
    <t>MLX2105</t>
  </si>
  <si>
    <t>Curs optional 5</t>
  </si>
  <si>
    <t>MLM0042</t>
  </si>
  <si>
    <t>Geometrie proiectivă</t>
  </si>
  <si>
    <t>MLM0043</t>
  </si>
  <si>
    <t>Geometrie hiperbolică</t>
  </si>
  <si>
    <t>MLM0056</t>
  </si>
  <si>
    <t>Teoria geometrică a funcţiilor</t>
  </si>
  <si>
    <t>MLM0050</t>
  </si>
  <si>
    <t>Grafuri şi combinatorică</t>
  </si>
  <si>
    <t>CURS OPȚIONAL 1 (An II, Semestrul 4)</t>
  </si>
  <si>
    <t>CURS OPȚIONAL 2 (An III, Semestrul 5)</t>
  </si>
  <si>
    <t>MLM0051</t>
  </si>
  <si>
    <t>Mecanică analitică</t>
  </si>
  <si>
    <t>MLM0039</t>
  </si>
  <si>
    <t>Matematici aplicate în economie</t>
  </si>
  <si>
    <t>CURS OPȚIONAL 3 (An III, Semestrul 6)</t>
  </si>
  <si>
    <t>MLM0010</t>
  </si>
  <si>
    <t>Sisteme dinamice</t>
  </si>
  <si>
    <t>MLM0037</t>
  </si>
  <si>
    <t>Modelare matematică</t>
  </si>
  <si>
    <t>MLM0048</t>
  </si>
  <si>
    <t>Capitole speciale de algebră</t>
  </si>
  <si>
    <t>CURS OPȚIONAL 4 (An III, Semestrul 6)</t>
  </si>
  <si>
    <t>MLM0055</t>
  </si>
  <si>
    <t>Calcul numeric în matematică</t>
  </si>
  <si>
    <t>MLM0053</t>
  </si>
  <si>
    <t>Procese stochastice şi fractali</t>
  </si>
  <si>
    <t>MLM0034</t>
  </si>
  <si>
    <t>Capitole speciale de analiză matematică</t>
  </si>
  <si>
    <t>CURS OPȚIONAL 5 (An III, Semestrul 6)</t>
  </si>
  <si>
    <t>MLM2006</t>
  </si>
  <si>
    <t>Istoria matematicii</t>
  </si>
  <si>
    <t>MLM7007</t>
  </si>
  <si>
    <t>Istoria informaticii</t>
  </si>
  <si>
    <t>MLM2005</t>
  </si>
  <si>
    <t>Metodologia documentării şi elaborării unei lucrări ştiinţifice</t>
  </si>
  <si>
    <t>MLM0018</t>
  </si>
  <si>
    <t>Matematică de bază</t>
  </si>
  <si>
    <t>MLM7006</t>
  </si>
  <si>
    <t>Informatică de bază</t>
  </si>
  <si>
    <t>MLE2008</t>
  </si>
  <si>
    <t>Limba engleză-formare şi informare academică (curs pentru începători)</t>
  </si>
  <si>
    <t>MLM2002</t>
  </si>
  <si>
    <t>Metode avansate de rezolvare a problemelor de matematică şi inform.</t>
  </si>
  <si>
    <t>MLR2003</t>
  </si>
  <si>
    <t>Redactarea documentelor matematice în LaTeX</t>
  </si>
  <si>
    <t>Anexă la Planul de Învățământ specializarea / programul de studiu: Matematică, limba de predare maghiară</t>
  </si>
  <si>
    <t>Curs opţional 3</t>
  </si>
  <si>
    <t>DISCIPLINE COMPLEMENTARE (DC)</t>
  </si>
  <si>
    <t>Limba engleză-formare li informare academică (curs pt. începători)</t>
  </si>
  <si>
    <t>MLM2003</t>
  </si>
  <si>
    <r>
      <t xml:space="preserve">Specializarea/Programul de studiu: </t>
    </r>
    <r>
      <rPr>
        <b/>
        <sz val="10"/>
        <color indexed="8"/>
        <rFont val="Times New Roman"/>
        <family val="1"/>
      </rPr>
      <t>MATEMATICĂ-INFORMATICĂ</t>
    </r>
  </si>
  <si>
    <r>
      <t xml:space="preserve">   15 </t>
    </r>
    <r>
      <rPr>
        <sz val="10"/>
        <color indexed="8"/>
        <rFont val="Times New Roman"/>
        <family val="1"/>
      </rPr>
      <t>credite la disciplinele opționale;</t>
    </r>
  </si>
  <si>
    <r>
      <rPr>
        <b/>
        <sz val="10"/>
        <color indexed="8"/>
        <rFont val="Times New Roman"/>
        <family val="1"/>
        <charset val="238"/>
      </rPr>
      <t xml:space="preserve">6 </t>
    </r>
    <r>
      <rPr>
        <sz val="10"/>
        <color indexed="8"/>
        <rFont val="Times New Roman"/>
        <family val="1"/>
        <charset val="238"/>
      </rPr>
      <t xml:space="preserve">credite pentru o limba străină (2 semestre) </t>
    </r>
    <r>
      <rPr>
        <b/>
        <sz val="10"/>
        <color indexed="8"/>
        <rFont val="Times New Roman"/>
        <family val="1"/>
      </rPr>
      <t>19</t>
    </r>
    <r>
      <rPr>
        <sz val="10"/>
        <color indexed="8"/>
        <rFont val="Times New Roman"/>
        <family val="1"/>
        <charset val="238"/>
      </rPr>
      <t xml:space="preserve"> credite la disciplinele facultative</t>
    </r>
  </si>
  <si>
    <t xml:space="preserve">Sem. 5: Discipline oferite pentru cursul opţional 3. </t>
  </si>
  <si>
    <t>Planul de învăţământ urmează în proporţie de 80% planurile de învăţământ ale: Universităţii München, Universitatea Tor Vergata din Roma şi Universitatea Milano.</t>
  </si>
  <si>
    <t>MLM5008</t>
  </si>
  <si>
    <t>Metode avansate de programare</t>
  </si>
  <si>
    <t>MLM5027</t>
  </si>
  <si>
    <t>Baze de date</t>
  </si>
  <si>
    <t>MLM5004</t>
  </si>
  <si>
    <t>Arhitectura sistemelor de calcul</t>
  </si>
  <si>
    <t>MLM5007</t>
  </si>
  <si>
    <t>Sisteme de operare</t>
  </si>
  <si>
    <t>MLM5023</t>
  </si>
  <si>
    <t>Limbaje formale şi tehnici de compilare</t>
  </si>
  <si>
    <t>MLX2202</t>
  </si>
  <si>
    <t>MLX2203</t>
  </si>
  <si>
    <t>MLM5011</t>
  </si>
  <si>
    <t>Ingineria sistemelor soft</t>
  </si>
  <si>
    <t>MLM5029</t>
  </si>
  <si>
    <t>Inteligenţă artificială</t>
  </si>
  <si>
    <t>MLM5002</t>
  </si>
  <si>
    <t>Reţele de calculatoare</t>
  </si>
  <si>
    <t>MLM5012</t>
  </si>
  <si>
    <t>Proiect colectiv</t>
  </si>
  <si>
    <t>MLX2204</t>
  </si>
  <si>
    <t>MLM5028</t>
  </si>
  <si>
    <t>Sisteme de gestiune a bazelor de date</t>
  </si>
  <si>
    <t>MLM0032</t>
  </si>
  <si>
    <t>Teoria informaţiei</t>
  </si>
  <si>
    <t>Analiza funcţională</t>
  </si>
  <si>
    <t>MLM5040</t>
  </si>
  <si>
    <t>Programare distribuite - platforme Java</t>
  </si>
  <si>
    <t>MLM7005</t>
  </si>
  <si>
    <t>Comunicare şi dezvoltare profesională în informatică</t>
  </si>
  <si>
    <t>DISCIPLINE DE SPECIALITATE (DS)</t>
  </si>
  <si>
    <t>MLM2008</t>
  </si>
  <si>
    <t>Anexă la Planul de Învățământ Matematică-Informatică, limba de predare maghiară</t>
  </si>
  <si>
    <t>MLX2201</t>
  </si>
  <si>
    <t>MLM5015</t>
  </si>
  <si>
    <t>Programare Web</t>
  </si>
  <si>
    <t>MLM5014</t>
  </si>
  <si>
    <t>Verificarea şi validarea sistemelor soft</t>
  </si>
  <si>
    <r>
      <rPr>
        <b/>
        <sz val="10"/>
        <color indexed="8"/>
        <rFont val="Times New Roman"/>
        <family val="1"/>
      </rPr>
      <t xml:space="preserve">   165 </t>
    </r>
    <r>
      <rPr>
        <sz val="10"/>
        <color indexed="8"/>
        <rFont val="Times New Roman"/>
        <family val="1"/>
      </rPr>
      <t>de credite la disciplinele obligatorii;</t>
    </r>
  </si>
  <si>
    <t>PLAN DE ÎNVĂŢĂMÂNT  valabil începând din anul universitar 2015-2018</t>
  </si>
  <si>
    <r>
      <t xml:space="preserve">NOTĂ: Efectuarea practicii de specialitate (3 săptămâni, 5 zile/săpt., 6 ore/zi),  Promovarea disciplinei de </t>
    </r>
    <r>
      <rPr>
        <i/>
        <sz val="10"/>
        <color indexed="8"/>
        <rFont val="Times New Roman"/>
        <family val="1"/>
      </rPr>
      <t xml:space="preserve">Educaţie fizică </t>
    </r>
    <r>
      <rPr>
        <sz val="10"/>
        <color indexed="8"/>
        <rFont val="Times New Roman"/>
        <family val="1"/>
      </rPr>
      <t xml:space="preserve">(cu calificativ admis) fără credite (2 semestre). Pentru încadrarea în învăţământul preuniversitar, este necesară absolvirea masteratului didactic. Disciplina </t>
    </r>
    <r>
      <rPr>
        <i/>
        <sz val="10"/>
        <color indexed="8"/>
        <rFont val="Times New Roman"/>
        <family val="1"/>
      </rPr>
      <t>Elaborarea lucrării de licenţă</t>
    </r>
    <r>
      <rPr>
        <sz val="10"/>
        <color indexed="8"/>
        <rFont val="Times New Roman"/>
        <family val="1"/>
      </rPr>
      <t xml:space="preserve"> se desfăşoară pe parcursul semestrului şi 2 săptămâni comasate în finalul semestrului  (6 ore/zi, 5 zile/săptămână);</t>
    </r>
  </si>
</sst>
</file>

<file path=xl/styles.xml><?xml version="1.0" encoding="utf-8"?>
<styleSheet xmlns="http://schemas.openxmlformats.org/spreadsheetml/2006/main">
  <numFmts count="1">
    <numFmt numFmtId="164" formatCode="0;\-0;;@"/>
  </numFmts>
  <fonts count="17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sz val="10"/>
      <color indexed="8"/>
      <name val="Calibri"/>
      <family val="2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7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left" vertical="center"/>
    </xf>
    <xf numFmtId="1" fontId="8" fillId="3" borderId="1" xfId="0" applyNumberFormat="1" applyFont="1" applyFill="1" applyBorder="1" applyAlignment="1" applyProtection="1">
      <alignment horizontal="left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3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top" wrapText="1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 vertical="center" wrapText="1"/>
    </xf>
    <xf numFmtId="2" fontId="1" fillId="0" borderId="7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14" fillId="0" borderId="1" xfId="0" applyFont="1" applyBorder="1" applyAlignment="1">
      <alignment horizontal="center" vertical="top" wrapText="1"/>
    </xf>
    <xf numFmtId="1" fontId="2" fillId="0" borderId="12" xfId="0" applyNumberFormat="1" applyFont="1" applyBorder="1" applyAlignment="1" applyProtection="1">
      <alignment horizontal="center" vertical="center"/>
    </xf>
    <xf numFmtId="10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top"/>
    </xf>
    <xf numFmtId="0" fontId="1" fillId="0" borderId="5" xfId="0" applyFont="1" applyFill="1" applyBorder="1" applyAlignment="1" applyProtection="1">
      <alignment horizontal="left" vertical="top"/>
    </xf>
    <xf numFmtId="0" fontId="1" fillId="0" borderId="6" xfId="0" applyFont="1" applyFill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" fontId="8" fillId="3" borderId="2" xfId="0" applyNumberFormat="1" applyFont="1" applyFill="1" applyBorder="1" applyAlignment="1" applyProtection="1">
      <alignment horizontal="left" vertical="center"/>
      <protection locked="0"/>
    </xf>
    <xf numFmtId="1" fontId="8" fillId="3" borderId="5" xfId="0" applyNumberFormat="1" applyFont="1" applyFill="1" applyBorder="1" applyAlignment="1" applyProtection="1">
      <alignment horizontal="left" vertical="center"/>
      <protection locked="0"/>
    </xf>
    <xf numFmtId="1" fontId="8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1" fillId="0" borderId="2" xfId="0" applyNumberFormat="1" applyFont="1" applyBorder="1" applyAlignment="1" applyProtection="1">
      <alignment horizontal="center"/>
    </xf>
    <xf numFmtId="9" fontId="1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9" fontId="2" fillId="0" borderId="2" xfId="0" applyNumberFormat="1" applyFont="1" applyBorder="1" applyAlignment="1" applyProtection="1">
      <alignment horizontal="center" vertical="center"/>
    </xf>
    <xf numFmtId="9" fontId="2" fillId="0" borderId="6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left" vertical="top"/>
      <protection locked="0"/>
    </xf>
    <xf numFmtId="1" fontId="8" fillId="3" borderId="5" xfId="0" applyNumberFormat="1" applyFont="1" applyFill="1" applyBorder="1" applyAlignment="1" applyProtection="1">
      <alignment horizontal="left" vertical="top"/>
      <protection locked="0"/>
    </xf>
    <xf numFmtId="1" fontId="8" fillId="3" borderId="6" xfId="0" applyNumberFormat="1" applyFont="1" applyFill="1" applyBorder="1" applyAlignment="1" applyProtection="1">
      <alignment horizontal="left" vertical="top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8" fillId="3" borderId="1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8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3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1" fontId="15" fillId="0" borderId="2" xfId="0" applyNumberFormat="1" applyFont="1" applyBorder="1" applyAlignment="1" applyProtection="1">
      <alignment horizontal="center" vertical="center"/>
    </xf>
    <xf numFmtId="1" fontId="15" fillId="0" borderId="5" xfId="0" applyNumberFormat="1" applyFont="1" applyBorder="1" applyAlignment="1" applyProtection="1">
      <alignment horizontal="center" vertical="center"/>
    </xf>
    <xf numFmtId="1" fontId="15" fillId="0" borderId="6" xfId="0" applyNumberFormat="1" applyFont="1" applyBorder="1" applyAlignment="1" applyProtection="1">
      <alignment horizontal="center" vertical="center"/>
    </xf>
    <xf numFmtId="1" fontId="15" fillId="0" borderId="2" xfId="0" applyNumberFormat="1" applyFont="1" applyBorder="1" applyAlignment="1" applyProtection="1">
      <alignment horizontal="center"/>
    </xf>
    <xf numFmtId="1" fontId="15" fillId="0" borderId="5" xfId="0" applyNumberFormat="1" applyFont="1" applyBorder="1" applyAlignment="1" applyProtection="1">
      <alignment horizontal="center"/>
    </xf>
    <xf numFmtId="1" fontId="15" fillId="0" borderId="6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" fontId="14" fillId="2" borderId="2" xfId="0" applyNumberFormat="1" applyFont="1" applyFill="1" applyBorder="1" applyAlignment="1" applyProtection="1">
      <alignment horizontal="center" vertical="center"/>
      <protection locked="0"/>
    </xf>
    <xf numFmtId="1" fontId="14" fillId="2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/>
    </xf>
    <xf numFmtId="9" fontId="14" fillId="0" borderId="2" xfId="0" applyNumberFormat="1" applyFont="1" applyBorder="1" applyAlignment="1" applyProtection="1">
      <alignment horizontal="center"/>
    </xf>
    <xf numFmtId="9" fontId="14" fillId="0" borderId="6" xfId="0" applyNumberFormat="1" applyFont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591"/>
  <sheetViews>
    <sheetView tabSelected="1" zoomScale="90" zoomScaleNormal="90" zoomScalePageLayoutView="90" workbookViewId="0">
      <selection sqref="A1:K1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5.5703125" style="1" customWidth="1"/>
    <col min="14" max="14" width="5.5703125" style="50" customWidth="1"/>
    <col min="15" max="19" width="6" style="1" customWidth="1"/>
    <col min="20" max="20" width="6.140625" style="1" customWidth="1"/>
    <col min="21" max="21" width="9.5703125" style="1" customWidth="1"/>
    <col min="22" max="16384" width="9.140625" style="1"/>
  </cols>
  <sheetData>
    <row r="1" spans="1:35" ht="15.75" customHeight="1">
      <c r="A1" s="242" t="s">
        <v>271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M1" s="245" t="s">
        <v>23</v>
      </c>
      <c r="N1" s="245"/>
      <c r="O1" s="245"/>
      <c r="P1" s="245"/>
      <c r="Q1" s="245"/>
      <c r="R1" s="245"/>
      <c r="S1" s="245"/>
      <c r="T1" s="245"/>
      <c r="U1" s="245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</row>
    <row r="2" spans="1:35" ht="6.75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</row>
    <row r="3" spans="1:35" ht="18" customHeight="1">
      <c r="A3" s="243" t="s">
        <v>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M3" s="247"/>
      <c r="N3" s="248"/>
      <c r="O3" s="249"/>
      <c r="P3" s="196" t="s">
        <v>39</v>
      </c>
      <c r="Q3" s="197"/>
      <c r="R3" s="198"/>
      <c r="S3" s="196" t="s">
        <v>40</v>
      </c>
      <c r="T3" s="197"/>
      <c r="U3" s="198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</row>
    <row r="4" spans="1:35" ht="17.25" customHeight="1">
      <c r="A4" s="243" t="s">
        <v>80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M4" s="233" t="s">
        <v>16</v>
      </c>
      <c r="N4" s="234"/>
      <c r="O4" s="235"/>
      <c r="P4" s="179">
        <v>24</v>
      </c>
      <c r="Q4" s="180"/>
      <c r="R4" s="181"/>
      <c r="S4" s="179">
        <v>26</v>
      </c>
      <c r="T4" s="180"/>
      <c r="U4" s="181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</row>
    <row r="5" spans="1:35" ht="16.5" customHeight="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M5" s="233" t="s">
        <v>17</v>
      </c>
      <c r="N5" s="234"/>
      <c r="O5" s="235"/>
      <c r="P5" s="179">
        <v>22</v>
      </c>
      <c r="Q5" s="180"/>
      <c r="R5" s="181"/>
      <c r="S5" s="179">
        <v>23</v>
      </c>
      <c r="T5" s="180"/>
      <c r="U5" s="181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</row>
    <row r="6" spans="1:35" ht="15" customHeight="1">
      <c r="A6" s="145" t="s">
        <v>81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M6" s="233" t="s">
        <v>18</v>
      </c>
      <c r="N6" s="234"/>
      <c r="O6" s="235"/>
      <c r="P6" s="179">
        <v>24</v>
      </c>
      <c r="Q6" s="180"/>
      <c r="R6" s="181"/>
      <c r="S6" s="179">
        <v>20</v>
      </c>
      <c r="T6" s="180"/>
      <c r="U6" s="181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</row>
    <row r="7" spans="1:35" ht="18" customHeight="1">
      <c r="A7" s="182" t="s">
        <v>82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</row>
    <row r="8" spans="1:35" ht="18.75" customHeight="1">
      <c r="A8" s="171" t="s">
        <v>83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M8" s="182" t="s">
        <v>88</v>
      </c>
      <c r="N8" s="182"/>
      <c r="O8" s="182"/>
      <c r="P8" s="182"/>
      <c r="Q8" s="182"/>
      <c r="R8" s="182"/>
      <c r="S8" s="182"/>
      <c r="T8" s="182"/>
      <c r="U8" s="182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</row>
    <row r="9" spans="1:35" ht="15" customHeight="1">
      <c r="A9" s="171" t="s">
        <v>84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M9" s="182"/>
      <c r="N9" s="182"/>
      <c r="O9" s="182"/>
      <c r="P9" s="182"/>
      <c r="Q9" s="182"/>
      <c r="R9" s="182"/>
      <c r="S9" s="182"/>
      <c r="T9" s="182"/>
      <c r="U9" s="182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5" ht="16.5" customHeight="1">
      <c r="A10" s="171" t="s">
        <v>20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M10" s="182"/>
      <c r="N10" s="182"/>
      <c r="O10" s="182"/>
      <c r="P10" s="182"/>
      <c r="Q10" s="182"/>
      <c r="R10" s="182"/>
      <c r="S10" s="182"/>
      <c r="T10" s="182"/>
      <c r="U10" s="182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</row>
    <row r="11" spans="1:35">
      <c r="A11" s="171" t="s">
        <v>21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M11" s="182"/>
      <c r="N11" s="182"/>
      <c r="O11" s="182"/>
      <c r="P11" s="182"/>
      <c r="Q11" s="182"/>
      <c r="R11" s="182"/>
      <c r="S11" s="182"/>
      <c r="T11" s="182"/>
      <c r="U11" s="182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</row>
    <row r="12" spans="1:35" ht="10.5" customHeight="1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M12" s="238" t="s">
        <v>24</v>
      </c>
      <c r="N12" s="238"/>
      <c r="O12" s="238"/>
      <c r="P12" s="238"/>
      <c r="Q12" s="238"/>
      <c r="R12" s="238"/>
      <c r="S12" s="238"/>
      <c r="T12" s="238"/>
      <c r="U12" s="238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</row>
    <row r="13" spans="1:35">
      <c r="A13" s="232" t="s">
        <v>1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M13" s="146" t="s">
        <v>92</v>
      </c>
      <c r="N13" s="146"/>
      <c r="O13" s="178"/>
      <c r="P13" s="178"/>
      <c r="Q13" s="178"/>
      <c r="R13" s="178"/>
      <c r="S13" s="178"/>
      <c r="T13" s="178"/>
      <c r="U13" s="178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</row>
    <row r="14" spans="1:35">
      <c r="A14" s="232" t="s">
        <v>2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M14" s="178" t="s">
        <v>93</v>
      </c>
      <c r="N14" s="178"/>
      <c r="O14" s="178"/>
      <c r="P14" s="178"/>
      <c r="Q14" s="178"/>
      <c r="R14" s="178"/>
      <c r="S14" s="178"/>
      <c r="T14" s="178"/>
      <c r="U14" s="178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</row>
    <row r="15" spans="1:35" ht="15" customHeight="1">
      <c r="A15" s="171" t="s">
        <v>85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M15" s="146" t="s">
        <v>94</v>
      </c>
      <c r="N15" s="146"/>
      <c r="O15" s="178"/>
      <c r="P15" s="178"/>
      <c r="Q15" s="178"/>
      <c r="R15" s="178"/>
      <c r="S15" s="178"/>
      <c r="T15" s="178"/>
      <c r="U15" s="178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</row>
    <row r="16" spans="1:35" ht="15" customHeight="1">
      <c r="A16" s="232" t="s">
        <v>86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M16" s="239" t="s">
        <v>95</v>
      </c>
      <c r="N16" s="239"/>
      <c r="O16" s="239"/>
      <c r="P16" s="239"/>
      <c r="Q16" s="239"/>
      <c r="R16" s="239"/>
      <c r="S16" s="239"/>
      <c r="T16" s="239"/>
      <c r="U16" s="239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</row>
    <row r="17" spans="1:35">
      <c r="A17" s="171" t="s">
        <v>79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M17" s="236" t="s">
        <v>96</v>
      </c>
      <c r="N17" s="236"/>
      <c r="O17" s="236"/>
      <c r="P17" s="236"/>
      <c r="Q17" s="236"/>
      <c r="R17" s="236"/>
      <c r="S17" s="236"/>
      <c r="T17" s="236"/>
      <c r="U17" s="23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</row>
    <row r="18" spans="1:35">
      <c r="A18" s="250" t="s">
        <v>87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M18" s="237" t="s">
        <v>97</v>
      </c>
      <c r="N18" s="237"/>
      <c r="O18" s="237"/>
      <c r="P18" s="237"/>
      <c r="Q18" s="237"/>
      <c r="R18" s="237"/>
      <c r="S18" s="237"/>
      <c r="T18" s="237"/>
      <c r="U18" s="237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</row>
    <row r="19" spans="1:35">
      <c r="A19" s="171" t="s">
        <v>3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M19" s="244" t="s">
        <v>98</v>
      </c>
      <c r="N19" s="244"/>
      <c r="O19" s="244"/>
      <c r="P19" s="244"/>
      <c r="Q19" s="244"/>
      <c r="R19" s="244"/>
      <c r="S19" s="244"/>
      <c r="T19" s="244"/>
      <c r="U19" s="244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</row>
    <row r="20" spans="1:35">
      <c r="A20" s="145" t="s">
        <v>272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M20" s="240" t="s">
        <v>99</v>
      </c>
      <c r="N20" s="240"/>
      <c r="O20" s="240"/>
      <c r="P20" s="240"/>
      <c r="Q20" s="240"/>
      <c r="R20" s="240"/>
      <c r="S20" s="240"/>
      <c r="T20" s="240"/>
      <c r="U20" s="240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</row>
    <row r="21" spans="1:35" ht="15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M21" s="146" t="s">
        <v>100</v>
      </c>
      <c r="N21" s="146"/>
      <c r="O21" s="146"/>
      <c r="P21" s="146"/>
      <c r="Q21" s="146"/>
      <c r="R21" s="146"/>
      <c r="S21" s="146"/>
      <c r="T21" s="146"/>
      <c r="U21" s="14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</row>
    <row r="22" spans="1:35" ht="15" customHeight="1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M22" s="178" t="s">
        <v>101</v>
      </c>
      <c r="N22" s="178"/>
      <c r="O22" s="178"/>
      <c r="P22" s="178"/>
      <c r="Q22" s="178"/>
      <c r="R22" s="178"/>
      <c r="S22" s="178"/>
      <c r="T22" s="178"/>
      <c r="U22" s="178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</row>
    <row r="23" spans="1:35" ht="13.5" customHeight="1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M23" s="146" t="s">
        <v>102</v>
      </c>
      <c r="N23" s="146"/>
      <c r="O23" s="146"/>
      <c r="P23" s="146"/>
      <c r="Q23" s="146"/>
      <c r="R23" s="146"/>
      <c r="S23" s="146"/>
      <c r="T23" s="146"/>
      <c r="U23" s="14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</row>
    <row r="24" spans="1:35" s="37" customFormat="1" ht="13.5" customHeight="1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M24" s="178" t="s">
        <v>103</v>
      </c>
      <c r="N24" s="178"/>
      <c r="O24" s="178"/>
      <c r="P24" s="178"/>
      <c r="Q24" s="178"/>
      <c r="R24" s="178"/>
      <c r="S24" s="178"/>
      <c r="T24" s="178"/>
      <c r="U24" s="178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</row>
    <row r="25" spans="1: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M25" s="146" t="s">
        <v>104</v>
      </c>
      <c r="N25" s="146"/>
      <c r="O25" s="146"/>
      <c r="P25" s="146"/>
      <c r="Q25" s="146"/>
      <c r="R25" s="146"/>
      <c r="S25" s="146"/>
      <c r="T25" s="146"/>
      <c r="U25" s="14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</row>
    <row r="26" spans="1:35">
      <c r="A26" s="147" t="s">
        <v>19</v>
      </c>
      <c r="B26" s="147"/>
      <c r="C26" s="147"/>
      <c r="D26" s="147"/>
      <c r="E26" s="147"/>
      <c r="F26" s="147"/>
      <c r="G26" s="147"/>
      <c r="M26" s="241" t="s">
        <v>105</v>
      </c>
      <c r="N26" s="241"/>
      <c r="O26" s="241"/>
      <c r="P26" s="241"/>
      <c r="Q26" s="241"/>
      <c r="R26" s="241"/>
      <c r="S26" s="241"/>
      <c r="T26" s="241"/>
      <c r="U26" s="241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</row>
    <row r="27" spans="1:35" ht="26.25" customHeight="1">
      <c r="A27" s="3"/>
      <c r="B27" s="196" t="s">
        <v>4</v>
      </c>
      <c r="C27" s="198"/>
      <c r="D27" s="196" t="s">
        <v>5</v>
      </c>
      <c r="E27" s="197"/>
      <c r="F27" s="198"/>
      <c r="G27" s="148" t="s">
        <v>22</v>
      </c>
      <c r="H27" s="148" t="s">
        <v>12</v>
      </c>
      <c r="I27" s="196" t="s">
        <v>6</v>
      </c>
      <c r="J27" s="197"/>
      <c r="K27" s="198"/>
      <c r="M27" s="145" t="s">
        <v>89</v>
      </c>
      <c r="N27" s="145"/>
      <c r="O27" s="145"/>
      <c r="P27" s="145"/>
      <c r="Q27" s="145"/>
      <c r="R27" s="145"/>
      <c r="S27" s="145"/>
      <c r="T27" s="145"/>
      <c r="U27" s="145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</row>
    <row r="28" spans="1:35" ht="16.5" customHeight="1">
      <c r="A28" s="3"/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149"/>
      <c r="H28" s="149"/>
      <c r="I28" s="39" t="s">
        <v>13</v>
      </c>
      <c r="J28" s="4" t="s">
        <v>14</v>
      </c>
      <c r="K28" s="4" t="s">
        <v>15</v>
      </c>
      <c r="M28" s="145"/>
      <c r="N28" s="145"/>
      <c r="O28" s="145"/>
      <c r="P28" s="145"/>
      <c r="Q28" s="145"/>
      <c r="R28" s="145"/>
      <c r="S28" s="145"/>
      <c r="T28" s="145"/>
      <c r="U28" s="145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</row>
    <row r="29" spans="1:35" ht="17.25" customHeight="1">
      <c r="A29" s="5" t="s">
        <v>16</v>
      </c>
      <c r="B29" s="6">
        <v>14</v>
      </c>
      <c r="C29" s="6">
        <v>14</v>
      </c>
      <c r="D29" s="28">
        <v>3</v>
      </c>
      <c r="E29" s="28">
        <v>3</v>
      </c>
      <c r="F29" s="28">
        <v>2</v>
      </c>
      <c r="G29" s="28"/>
      <c r="H29" s="38">
        <v>0</v>
      </c>
      <c r="I29" s="28">
        <v>3</v>
      </c>
      <c r="J29" s="28">
        <v>1</v>
      </c>
      <c r="K29" s="28">
        <v>12</v>
      </c>
      <c r="L29" s="35"/>
      <c r="M29" s="146" t="s">
        <v>91</v>
      </c>
      <c r="N29" s="146"/>
      <c r="O29" s="146"/>
      <c r="P29" s="146"/>
      <c r="Q29" s="146"/>
      <c r="R29" s="146"/>
      <c r="S29" s="146"/>
      <c r="T29" s="146"/>
      <c r="U29" s="14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</row>
    <row r="30" spans="1:35" ht="15" customHeight="1">
      <c r="A30" s="5" t="s">
        <v>17</v>
      </c>
      <c r="B30" s="6">
        <v>14</v>
      </c>
      <c r="C30" s="6">
        <v>14</v>
      </c>
      <c r="D30" s="28">
        <v>3</v>
      </c>
      <c r="E30" s="28">
        <v>3</v>
      </c>
      <c r="F30" s="28">
        <v>2</v>
      </c>
      <c r="G30" s="28"/>
      <c r="H30" s="38">
        <v>3</v>
      </c>
      <c r="I30" s="28">
        <v>3</v>
      </c>
      <c r="J30" s="28">
        <v>1</v>
      </c>
      <c r="K30" s="28">
        <v>9</v>
      </c>
      <c r="M30" s="145" t="s">
        <v>90</v>
      </c>
      <c r="N30" s="145"/>
      <c r="O30" s="145"/>
      <c r="P30" s="145"/>
      <c r="Q30" s="145"/>
      <c r="R30" s="145"/>
      <c r="S30" s="145"/>
      <c r="T30" s="145"/>
      <c r="U30" s="145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</row>
    <row r="31" spans="1:35" ht="15.75" customHeight="1">
      <c r="A31" s="7" t="s">
        <v>18</v>
      </c>
      <c r="B31" s="6">
        <v>14</v>
      </c>
      <c r="C31" s="6">
        <v>12</v>
      </c>
      <c r="D31" s="28">
        <v>3</v>
      </c>
      <c r="E31" s="28">
        <v>3</v>
      </c>
      <c r="F31" s="28">
        <v>2</v>
      </c>
      <c r="G31" s="28">
        <v>2</v>
      </c>
      <c r="H31" s="38">
        <v>0</v>
      </c>
      <c r="I31" s="28">
        <v>3</v>
      </c>
      <c r="J31" s="28">
        <v>1</v>
      </c>
      <c r="K31" s="28">
        <v>12</v>
      </c>
      <c r="M31" s="145"/>
      <c r="N31" s="145"/>
      <c r="O31" s="145"/>
      <c r="P31" s="145"/>
      <c r="Q31" s="145"/>
      <c r="R31" s="145"/>
      <c r="S31" s="145"/>
      <c r="T31" s="145"/>
      <c r="U31" s="145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</row>
    <row r="32" spans="1:35" ht="13.5" customHeight="1">
      <c r="A32" s="8"/>
      <c r="B32" s="8"/>
      <c r="C32" s="8"/>
      <c r="D32" s="8"/>
      <c r="E32" s="8"/>
      <c r="F32" s="8"/>
      <c r="G32" s="8"/>
      <c r="M32" s="145"/>
      <c r="N32" s="145"/>
      <c r="O32" s="145"/>
      <c r="P32" s="145"/>
      <c r="Q32" s="145"/>
      <c r="R32" s="145"/>
      <c r="S32" s="145"/>
      <c r="T32" s="145"/>
      <c r="U32" s="145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</row>
    <row r="33" spans="1:35">
      <c r="B33" s="9"/>
      <c r="C33" s="9"/>
      <c r="D33" s="9"/>
      <c r="E33" s="9"/>
      <c r="F33" s="9"/>
      <c r="G33" s="9"/>
      <c r="M33" s="145"/>
      <c r="N33" s="145"/>
      <c r="O33" s="145"/>
      <c r="P33" s="145"/>
      <c r="Q33" s="145"/>
      <c r="R33" s="145"/>
      <c r="S33" s="145"/>
      <c r="T33" s="145"/>
      <c r="U33" s="145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</row>
    <row r="34" spans="1:35"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</row>
    <row r="35" spans="1:35" ht="16.5" customHeight="1">
      <c r="A35" s="246" t="s">
        <v>25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</row>
    <row r="36" spans="1:35" ht="8.25" hidden="1" customHeight="1">
      <c r="O36" s="10"/>
      <c r="P36" s="11" t="s">
        <v>41</v>
      </c>
      <c r="Q36" s="11" t="s">
        <v>42</v>
      </c>
      <c r="R36" s="11" t="s">
        <v>43</v>
      </c>
      <c r="S36" s="11" t="s">
        <v>44</v>
      </c>
      <c r="T36" s="11" t="s">
        <v>62</v>
      </c>
      <c r="U36" s="11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</row>
    <row r="37" spans="1:35" ht="17.25" customHeight="1">
      <c r="A37" s="167" t="s">
        <v>47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</row>
    <row r="38" spans="1:35" ht="25.5" customHeight="1">
      <c r="A38" s="162" t="s">
        <v>31</v>
      </c>
      <c r="B38" s="139" t="s">
        <v>30</v>
      </c>
      <c r="C38" s="140"/>
      <c r="D38" s="140"/>
      <c r="E38" s="140"/>
      <c r="F38" s="140"/>
      <c r="G38" s="140"/>
      <c r="H38" s="140"/>
      <c r="I38" s="141"/>
      <c r="J38" s="148" t="s">
        <v>45</v>
      </c>
      <c r="K38" s="196" t="s">
        <v>28</v>
      </c>
      <c r="L38" s="197"/>
      <c r="M38" s="197"/>
      <c r="N38" s="198"/>
      <c r="O38" s="172" t="s">
        <v>46</v>
      </c>
      <c r="P38" s="173"/>
      <c r="Q38" s="174"/>
      <c r="R38" s="172" t="s">
        <v>27</v>
      </c>
      <c r="S38" s="175"/>
      <c r="T38" s="176"/>
      <c r="U38" s="177" t="s">
        <v>26</v>
      </c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</row>
    <row r="39" spans="1:35" ht="13.5" customHeight="1">
      <c r="A39" s="163"/>
      <c r="B39" s="142"/>
      <c r="C39" s="143"/>
      <c r="D39" s="143"/>
      <c r="E39" s="143"/>
      <c r="F39" s="143"/>
      <c r="G39" s="143"/>
      <c r="H39" s="143"/>
      <c r="I39" s="144"/>
      <c r="J39" s="149"/>
      <c r="K39" s="4" t="s">
        <v>32</v>
      </c>
      <c r="L39" s="4" t="s">
        <v>33</v>
      </c>
      <c r="M39" s="4" t="s">
        <v>34</v>
      </c>
      <c r="N39" s="59" t="s">
        <v>117</v>
      </c>
      <c r="O39" s="4" t="s">
        <v>38</v>
      </c>
      <c r="P39" s="4" t="s">
        <v>9</v>
      </c>
      <c r="Q39" s="4" t="s">
        <v>35</v>
      </c>
      <c r="R39" s="4" t="s">
        <v>36</v>
      </c>
      <c r="S39" s="4" t="s">
        <v>32</v>
      </c>
      <c r="T39" s="4" t="s">
        <v>37</v>
      </c>
      <c r="U39" s="149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</row>
    <row r="40" spans="1:35">
      <c r="A40" s="41" t="s">
        <v>106</v>
      </c>
      <c r="B40" s="132" t="s">
        <v>112</v>
      </c>
      <c r="C40" s="133"/>
      <c r="D40" s="133"/>
      <c r="E40" s="133"/>
      <c r="F40" s="133"/>
      <c r="G40" s="133"/>
      <c r="H40" s="133"/>
      <c r="I40" s="134"/>
      <c r="J40" s="43">
        <v>6</v>
      </c>
      <c r="K40" s="43">
        <v>2</v>
      </c>
      <c r="L40" s="43">
        <v>2</v>
      </c>
      <c r="M40" s="43">
        <v>0</v>
      </c>
      <c r="N40" s="43">
        <v>0</v>
      </c>
      <c r="O40" s="63">
        <f>K40+L40+M40+N40</f>
        <v>4</v>
      </c>
      <c r="P40" s="20">
        <f>Q40-O40</f>
        <v>7</v>
      </c>
      <c r="Q40" s="20">
        <f>ROUND(PRODUCT(J40,25)/14,0)</f>
        <v>11</v>
      </c>
      <c r="R40" s="45" t="s">
        <v>36</v>
      </c>
      <c r="S40" s="43"/>
      <c r="T40" s="46"/>
      <c r="U40" s="43" t="s">
        <v>41</v>
      </c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</row>
    <row r="41" spans="1:35">
      <c r="A41" s="41" t="s">
        <v>107</v>
      </c>
      <c r="B41" s="132" t="s">
        <v>113</v>
      </c>
      <c r="C41" s="133"/>
      <c r="D41" s="133"/>
      <c r="E41" s="133"/>
      <c r="F41" s="133"/>
      <c r="G41" s="133"/>
      <c r="H41" s="133"/>
      <c r="I41" s="134"/>
      <c r="J41" s="43">
        <v>6</v>
      </c>
      <c r="K41" s="43">
        <v>2</v>
      </c>
      <c r="L41" s="43">
        <v>2</v>
      </c>
      <c r="M41" s="43">
        <v>0</v>
      </c>
      <c r="N41" s="43">
        <v>0</v>
      </c>
      <c r="O41" s="63">
        <f t="shared" ref="O41:O44" si="0">K41+L41+M41+N41</f>
        <v>4</v>
      </c>
      <c r="P41" s="20">
        <f t="shared" ref="P41:P45" si="1">Q41-O41</f>
        <v>7</v>
      </c>
      <c r="Q41" s="20">
        <f>ROUND(PRODUCT(J41,25)/14,0)</f>
        <v>11</v>
      </c>
      <c r="R41" s="45"/>
      <c r="S41" s="43"/>
      <c r="T41" s="46" t="s">
        <v>37</v>
      </c>
      <c r="U41" s="43" t="s">
        <v>44</v>
      </c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</row>
    <row r="42" spans="1:35">
      <c r="A42" s="41" t="s">
        <v>108</v>
      </c>
      <c r="B42" s="132" t="s">
        <v>114</v>
      </c>
      <c r="C42" s="133"/>
      <c r="D42" s="133"/>
      <c r="E42" s="133"/>
      <c r="F42" s="133"/>
      <c r="G42" s="133"/>
      <c r="H42" s="133"/>
      <c r="I42" s="134"/>
      <c r="J42" s="43">
        <v>6</v>
      </c>
      <c r="K42" s="43">
        <v>2</v>
      </c>
      <c r="L42" s="43">
        <v>2</v>
      </c>
      <c r="M42" s="43">
        <v>0</v>
      </c>
      <c r="N42" s="43">
        <v>0</v>
      </c>
      <c r="O42" s="63">
        <f t="shared" si="0"/>
        <v>4</v>
      </c>
      <c r="P42" s="20">
        <f t="shared" si="1"/>
        <v>7</v>
      </c>
      <c r="Q42" s="20">
        <f>ROUND(PRODUCT(J42,25)/14,0)</f>
        <v>11</v>
      </c>
      <c r="R42" s="45" t="s">
        <v>36</v>
      </c>
      <c r="S42" s="43"/>
      <c r="T42" s="46"/>
      <c r="U42" s="43" t="s">
        <v>41</v>
      </c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</row>
    <row r="43" spans="1:35">
      <c r="A43" s="41" t="s">
        <v>109</v>
      </c>
      <c r="B43" s="132" t="s">
        <v>115</v>
      </c>
      <c r="C43" s="133"/>
      <c r="D43" s="133"/>
      <c r="E43" s="133"/>
      <c r="F43" s="133"/>
      <c r="G43" s="133"/>
      <c r="H43" s="133"/>
      <c r="I43" s="134"/>
      <c r="J43" s="43">
        <v>6</v>
      </c>
      <c r="K43" s="43">
        <v>2</v>
      </c>
      <c r="L43" s="43">
        <v>2</v>
      </c>
      <c r="M43" s="43">
        <v>0</v>
      </c>
      <c r="N43" s="43">
        <v>0</v>
      </c>
      <c r="O43" s="63">
        <f t="shared" si="0"/>
        <v>4</v>
      </c>
      <c r="P43" s="20">
        <f t="shared" si="1"/>
        <v>7</v>
      </c>
      <c r="Q43" s="20">
        <f>ROUND(PRODUCT(J43,25)/14,0)</f>
        <v>11</v>
      </c>
      <c r="R43" s="45" t="s">
        <v>36</v>
      </c>
      <c r="S43" s="43"/>
      <c r="T43" s="46"/>
      <c r="U43" s="43" t="s">
        <v>41</v>
      </c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</row>
    <row r="44" spans="1:35">
      <c r="A44" s="41" t="s">
        <v>110</v>
      </c>
      <c r="B44" s="132" t="s">
        <v>116</v>
      </c>
      <c r="C44" s="133"/>
      <c r="D44" s="133"/>
      <c r="E44" s="133"/>
      <c r="F44" s="133"/>
      <c r="G44" s="133"/>
      <c r="H44" s="133"/>
      <c r="I44" s="134"/>
      <c r="J44" s="43">
        <v>6</v>
      </c>
      <c r="K44" s="43">
        <v>2</v>
      </c>
      <c r="L44" s="43">
        <v>2</v>
      </c>
      <c r="M44" s="43">
        <v>2</v>
      </c>
      <c r="N44" s="43">
        <v>0</v>
      </c>
      <c r="O44" s="63">
        <f t="shared" si="0"/>
        <v>6</v>
      </c>
      <c r="P44" s="20">
        <f t="shared" si="1"/>
        <v>5</v>
      </c>
      <c r="Q44" s="20">
        <f>ROUND(PRODUCT(J44,25)/14,0)</f>
        <v>11</v>
      </c>
      <c r="R44" s="45"/>
      <c r="S44" s="43" t="s">
        <v>32</v>
      </c>
      <c r="T44" s="46"/>
      <c r="U44" s="43" t="s">
        <v>44</v>
      </c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</row>
    <row r="45" spans="1:35">
      <c r="A45" s="42" t="s">
        <v>111</v>
      </c>
      <c r="B45" s="164" t="s">
        <v>77</v>
      </c>
      <c r="C45" s="165"/>
      <c r="D45" s="165"/>
      <c r="E45" s="165"/>
      <c r="F45" s="165"/>
      <c r="G45" s="165"/>
      <c r="H45" s="165"/>
      <c r="I45" s="166"/>
      <c r="J45" s="22">
        <v>0</v>
      </c>
      <c r="K45" s="22">
        <v>0</v>
      </c>
      <c r="L45" s="22">
        <v>2</v>
      </c>
      <c r="M45" s="22">
        <v>0</v>
      </c>
      <c r="N45" s="22">
        <v>0</v>
      </c>
      <c r="O45" s="19">
        <f>K45+L45+M45</f>
        <v>2</v>
      </c>
      <c r="P45" s="20">
        <f t="shared" si="1"/>
        <v>0</v>
      </c>
      <c r="Q45" s="20">
        <v>2</v>
      </c>
      <c r="R45" s="47"/>
      <c r="S45" s="48" t="s">
        <v>32</v>
      </c>
      <c r="T45" s="49"/>
      <c r="U45" s="48" t="s">
        <v>44</v>
      </c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</row>
    <row r="46" spans="1:35">
      <c r="A46" s="23" t="s">
        <v>29</v>
      </c>
      <c r="B46" s="124"/>
      <c r="C46" s="125"/>
      <c r="D46" s="125"/>
      <c r="E46" s="125"/>
      <c r="F46" s="125"/>
      <c r="G46" s="125"/>
      <c r="H46" s="125"/>
      <c r="I46" s="126"/>
      <c r="J46" s="23">
        <f t="shared" ref="J46:Q46" si="2">SUM(J40:J45)</f>
        <v>30</v>
      </c>
      <c r="K46" s="23">
        <f t="shared" si="2"/>
        <v>10</v>
      </c>
      <c r="L46" s="23">
        <f t="shared" si="2"/>
        <v>12</v>
      </c>
      <c r="M46" s="23">
        <f t="shared" si="2"/>
        <v>2</v>
      </c>
      <c r="N46" s="53">
        <f t="shared" si="2"/>
        <v>0</v>
      </c>
      <c r="O46" s="23">
        <f t="shared" si="2"/>
        <v>24</v>
      </c>
      <c r="P46" s="23">
        <f t="shared" si="2"/>
        <v>33</v>
      </c>
      <c r="Q46" s="23">
        <f t="shared" si="2"/>
        <v>57</v>
      </c>
      <c r="R46" s="36">
        <f>COUNTIF(R40:R45,"E")</f>
        <v>3</v>
      </c>
      <c r="S46" s="36">
        <f>COUNTIF(S40:S45,"C")</f>
        <v>2</v>
      </c>
      <c r="T46" s="36">
        <f>COUNTIF(T40:T45,"VP")</f>
        <v>1</v>
      </c>
      <c r="U46" s="24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</row>
    <row r="47" spans="1:35"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</row>
    <row r="48" spans="1:35" ht="16.5" customHeight="1">
      <c r="A48" s="167" t="s">
        <v>48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</row>
    <row r="49" spans="1:35" ht="26.25" customHeight="1">
      <c r="A49" s="162" t="s">
        <v>31</v>
      </c>
      <c r="B49" s="139" t="s">
        <v>30</v>
      </c>
      <c r="C49" s="140"/>
      <c r="D49" s="140"/>
      <c r="E49" s="140"/>
      <c r="F49" s="140"/>
      <c r="G49" s="140"/>
      <c r="H49" s="140"/>
      <c r="I49" s="141"/>
      <c r="J49" s="148" t="s">
        <v>45</v>
      </c>
      <c r="K49" s="196" t="s">
        <v>28</v>
      </c>
      <c r="L49" s="197"/>
      <c r="M49" s="197"/>
      <c r="N49" s="198"/>
      <c r="O49" s="172" t="s">
        <v>46</v>
      </c>
      <c r="P49" s="173"/>
      <c r="Q49" s="174"/>
      <c r="R49" s="172" t="s">
        <v>27</v>
      </c>
      <c r="S49" s="175"/>
      <c r="T49" s="176"/>
      <c r="U49" s="177" t="s">
        <v>26</v>
      </c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</row>
    <row r="50" spans="1:35" ht="12.75" customHeight="1">
      <c r="A50" s="163"/>
      <c r="B50" s="142"/>
      <c r="C50" s="143"/>
      <c r="D50" s="143"/>
      <c r="E50" s="143"/>
      <c r="F50" s="143"/>
      <c r="G50" s="143"/>
      <c r="H50" s="143"/>
      <c r="I50" s="144"/>
      <c r="J50" s="149"/>
      <c r="K50" s="4" t="s">
        <v>32</v>
      </c>
      <c r="L50" s="4" t="s">
        <v>33</v>
      </c>
      <c r="M50" s="4" t="s">
        <v>34</v>
      </c>
      <c r="N50" s="59" t="s">
        <v>117</v>
      </c>
      <c r="O50" s="4" t="s">
        <v>38</v>
      </c>
      <c r="P50" s="4" t="s">
        <v>9</v>
      </c>
      <c r="Q50" s="4" t="s">
        <v>35</v>
      </c>
      <c r="R50" s="4" t="s">
        <v>36</v>
      </c>
      <c r="S50" s="4" t="s">
        <v>32</v>
      </c>
      <c r="T50" s="4" t="s">
        <v>37</v>
      </c>
      <c r="U50" s="149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</row>
    <row r="51" spans="1:35">
      <c r="A51" s="41" t="s">
        <v>118</v>
      </c>
      <c r="B51" s="118" t="s">
        <v>119</v>
      </c>
      <c r="C51" s="119"/>
      <c r="D51" s="119"/>
      <c r="E51" s="119"/>
      <c r="F51" s="119"/>
      <c r="G51" s="119"/>
      <c r="H51" s="119"/>
      <c r="I51" s="120"/>
      <c r="J51" s="43">
        <v>5</v>
      </c>
      <c r="K51" s="43">
        <v>2</v>
      </c>
      <c r="L51" s="43">
        <v>2</v>
      </c>
      <c r="M51" s="43">
        <v>0</v>
      </c>
      <c r="N51" s="44">
        <v>0</v>
      </c>
      <c r="O51" s="40">
        <f>K51+L51+M51+N51</f>
        <v>4</v>
      </c>
      <c r="P51" s="20">
        <f>Q51-O51</f>
        <v>5</v>
      </c>
      <c r="Q51" s="20">
        <f t="shared" ref="Q51:Q56" si="3">ROUND(PRODUCT(J51,25)/14,0)</f>
        <v>9</v>
      </c>
      <c r="R51" s="45" t="s">
        <v>36</v>
      </c>
      <c r="S51" s="43"/>
      <c r="T51" s="46"/>
      <c r="U51" s="43" t="s">
        <v>41</v>
      </c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</row>
    <row r="52" spans="1:35">
      <c r="A52" s="60" t="s">
        <v>120</v>
      </c>
      <c r="B52" s="118" t="s">
        <v>121</v>
      </c>
      <c r="C52" s="119"/>
      <c r="D52" s="119"/>
      <c r="E52" s="119"/>
      <c r="F52" s="119"/>
      <c r="G52" s="119"/>
      <c r="H52" s="119"/>
      <c r="I52" s="120"/>
      <c r="J52" s="43">
        <v>5</v>
      </c>
      <c r="K52" s="43">
        <v>2</v>
      </c>
      <c r="L52" s="43">
        <v>2</v>
      </c>
      <c r="M52" s="43">
        <v>0</v>
      </c>
      <c r="N52" s="44">
        <v>0</v>
      </c>
      <c r="O52" s="54">
        <f t="shared" ref="O52:O56" si="4">K52+L52+M52+N52</f>
        <v>4</v>
      </c>
      <c r="P52" s="20">
        <f t="shared" ref="P52:P57" si="5">Q52-O52</f>
        <v>5</v>
      </c>
      <c r="Q52" s="20">
        <f t="shared" si="3"/>
        <v>9</v>
      </c>
      <c r="R52" s="45" t="s">
        <v>36</v>
      </c>
      <c r="S52" s="43"/>
      <c r="T52" s="46"/>
      <c r="U52" s="43" t="s">
        <v>41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</row>
    <row r="53" spans="1:35">
      <c r="A53" s="60" t="s">
        <v>122</v>
      </c>
      <c r="B53" s="118" t="s">
        <v>123</v>
      </c>
      <c r="C53" s="119"/>
      <c r="D53" s="119"/>
      <c r="E53" s="119"/>
      <c r="F53" s="119"/>
      <c r="G53" s="119"/>
      <c r="H53" s="119"/>
      <c r="I53" s="120"/>
      <c r="J53" s="43">
        <v>5</v>
      </c>
      <c r="K53" s="43">
        <v>2</v>
      </c>
      <c r="L53" s="43">
        <v>2</v>
      </c>
      <c r="M53" s="43">
        <v>0</v>
      </c>
      <c r="N53" s="44">
        <v>0</v>
      </c>
      <c r="O53" s="54">
        <f t="shared" si="4"/>
        <v>4</v>
      </c>
      <c r="P53" s="20">
        <f t="shared" si="5"/>
        <v>5</v>
      </c>
      <c r="Q53" s="20">
        <f t="shared" si="3"/>
        <v>9</v>
      </c>
      <c r="R53" s="45"/>
      <c r="S53" s="43"/>
      <c r="T53" s="46" t="s">
        <v>37</v>
      </c>
      <c r="U53" s="43" t="s">
        <v>41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>
      <c r="A54" s="60" t="s">
        <v>124</v>
      </c>
      <c r="B54" s="118" t="s">
        <v>125</v>
      </c>
      <c r="C54" s="119"/>
      <c r="D54" s="119"/>
      <c r="E54" s="119"/>
      <c r="F54" s="119"/>
      <c r="G54" s="119"/>
      <c r="H54" s="119"/>
      <c r="I54" s="120"/>
      <c r="J54" s="43">
        <v>5</v>
      </c>
      <c r="K54" s="43">
        <v>2</v>
      </c>
      <c r="L54" s="43">
        <v>2</v>
      </c>
      <c r="M54" s="43">
        <v>0</v>
      </c>
      <c r="N54" s="44">
        <v>0</v>
      </c>
      <c r="O54" s="54">
        <f t="shared" si="4"/>
        <v>4</v>
      </c>
      <c r="P54" s="20">
        <f t="shared" si="5"/>
        <v>5</v>
      </c>
      <c r="Q54" s="20">
        <f t="shared" si="3"/>
        <v>9</v>
      </c>
      <c r="R54" s="45" t="s">
        <v>36</v>
      </c>
      <c r="S54" s="43"/>
      <c r="T54" s="46"/>
      <c r="U54" s="43" t="s">
        <v>41</v>
      </c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</row>
    <row r="55" spans="1:35">
      <c r="A55" s="60" t="s">
        <v>126</v>
      </c>
      <c r="B55" s="118" t="s">
        <v>127</v>
      </c>
      <c r="C55" s="119"/>
      <c r="D55" s="119"/>
      <c r="E55" s="119"/>
      <c r="F55" s="119"/>
      <c r="G55" s="119"/>
      <c r="H55" s="119"/>
      <c r="I55" s="120"/>
      <c r="J55" s="43">
        <v>6</v>
      </c>
      <c r="K55" s="43">
        <v>2</v>
      </c>
      <c r="L55" s="43">
        <v>1</v>
      </c>
      <c r="M55" s="43">
        <v>2</v>
      </c>
      <c r="N55" s="44">
        <v>0</v>
      </c>
      <c r="O55" s="54">
        <f t="shared" si="4"/>
        <v>5</v>
      </c>
      <c r="P55" s="20">
        <f>Q55-O55</f>
        <v>6</v>
      </c>
      <c r="Q55" s="20">
        <f t="shared" si="3"/>
        <v>11</v>
      </c>
      <c r="R55" s="45" t="s">
        <v>36</v>
      </c>
      <c r="S55" s="43"/>
      <c r="T55" s="46"/>
      <c r="U55" s="43" t="s">
        <v>44</v>
      </c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</row>
    <row r="56" spans="1:35">
      <c r="A56" s="41" t="s">
        <v>128</v>
      </c>
      <c r="B56" s="118" t="s">
        <v>129</v>
      </c>
      <c r="C56" s="119"/>
      <c r="D56" s="119"/>
      <c r="E56" s="119"/>
      <c r="F56" s="119"/>
      <c r="G56" s="119"/>
      <c r="H56" s="119"/>
      <c r="I56" s="120"/>
      <c r="J56" s="43">
        <v>4</v>
      </c>
      <c r="K56" s="43">
        <v>2</v>
      </c>
      <c r="L56" s="43">
        <v>1</v>
      </c>
      <c r="M56" s="43">
        <v>0</v>
      </c>
      <c r="N56" s="44">
        <v>0</v>
      </c>
      <c r="O56" s="54">
        <f t="shared" si="4"/>
        <v>3</v>
      </c>
      <c r="P56" s="20">
        <f>Q56-O56</f>
        <v>4</v>
      </c>
      <c r="Q56" s="20">
        <f t="shared" si="3"/>
        <v>7</v>
      </c>
      <c r="R56" s="45"/>
      <c r="S56" s="43" t="s">
        <v>32</v>
      </c>
      <c r="T56" s="46"/>
      <c r="U56" s="43" t="s">
        <v>44</v>
      </c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</row>
    <row r="57" spans="1:35">
      <c r="A57" s="64" t="s">
        <v>130</v>
      </c>
      <c r="B57" s="135" t="s">
        <v>78</v>
      </c>
      <c r="C57" s="136"/>
      <c r="D57" s="136"/>
      <c r="E57" s="136"/>
      <c r="F57" s="136"/>
      <c r="G57" s="136"/>
      <c r="H57" s="136"/>
      <c r="I57" s="137"/>
      <c r="J57" s="19">
        <v>0</v>
      </c>
      <c r="K57" s="19">
        <v>0</v>
      </c>
      <c r="L57" s="19">
        <v>2</v>
      </c>
      <c r="M57" s="19">
        <v>0</v>
      </c>
      <c r="N57" s="54">
        <v>0</v>
      </c>
      <c r="O57" s="19">
        <f>K57+L57+M57</f>
        <v>2</v>
      </c>
      <c r="P57" s="20">
        <f t="shared" si="5"/>
        <v>0</v>
      </c>
      <c r="Q57" s="20">
        <v>2</v>
      </c>
      <c r="R57" s="47"/>
      <c r="S57" s="48" t="s">
        <v>32</v>
      </c>
      <c r="T57" s="49"/>
      <c r="U57" s="48" t="s">
        <v>44</v>
      </c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</row>
    <row r="58" spans="1:35">
      <c r="A58" s="23" t="s">
        <v>29</v>
      </c>
      <c r="B58" s="124"/>
      <c r="C58" s="125"/>
      <c r="D58" s="125"/>
      <c r="E58" s="125"/>
      <c r="F58" s="125"/>
      <c r="G58" s="125"/>
      <c r="H58" s="125"/>
      <c r="I58" s="126"/>
      <c r="J58" s="23">
        <f t="shared" ref="J58:Q58" si="6">SUM(J51:J57)</f>
        <v>30</v>
      </c>
      <c r="K58" s="23">
        <f t="shared" si="6"/>
        <v>12</v>
      </c>
      <c r="L58" s="23">
        <f t="shared" si="6"/>
        <v>12</v>
      </c>
      <c r="M58" s="23">
        <f t="shared" si="6"/>
        <v>2</v>
      </c>
      <c r="N58" s="53">
        <f t="shared" si="6"/>
        <v>0</v>
      </c>
      <c r="O58" s="23">
        <f t="shared" si="6"/>
        <v>26</v>
      </c>
      <c r="P58" s="23">
        <f t="shared" si="6"/>
        <v>30</v>
      </c>
      <c r="Q58" s="23">
        <f t="shared" si="6"/>
        <v>56</v>
      </c>
      <c r="R58" s="36">
        <f>COUNTIF(R51:R57,"E")</f>
        <v>4</v>
      </c>
      <c r="S58" s="36">
        <f>COUNTIF(S51:S57,"C")</f>
        <v>2</v>
      </c>
      <c r="T58" s="36">
        <f>COUNTIF(T51:T57,"VP")</f>
        <v>1</v>
      </c>
      <c r="U58" s="24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</row>
    <row r="59" spans="1:35" ht="11.25" customHeight="1"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</row>
    <row r="60" spans="1:35" ht="18" customHeight="1">
      <c r="A60" s="167" t="s">
        <v>49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</row>
    <row r="61" spans="1:35" ht="25.5" customHeight="1">
      <c r="A61" s="162" t="s">
        <v>31</v>
      </c>
      <c r="B61" s="139" t="s">
        <v>30</v>
      </c>
      <c r="C61" s="140"/>
      <c r="D61" s="140"/>
      <c r="E61" s="140"/>
      <c r="F61" s="140"/>
      <c r="G61" s="140"/>
      <c r="H61" s="140"/>
      <c r="I61" s="141"/>
      <c r="J61" s="148" t="s">
        <v>45</v>
      </c>
      <c r="K61" s="196" t="s">
        <v>28</v>
      </c>
      <c r="L61" s="197"/>
      <c r="M61" s="197"/>
      <c r="N61" s="198"/>
      <c r="O61" s="172" t="s">
        <v>46</v>
      </c>
      <c r="P61" s="173"/>
      <c r="Q61" s="174"/>
      <c r="R61" s="172" t="s">
        <v>27</v>
      </c>
      <c r="S61" s="175"/>
      <c r="T61" s="176"/>
      <c r="U61" s="177" t="s">
        <v>26</v>
      </c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</row>
    <row r="62" spans="1:35" ht="16.5" customHeight="1">
      <c r="A62" s="163"/>
      <c r="B62" s="142"/>
      <c r="C62" s="143"/>
      <c r="D62" s="143"/>
      <c r="E62" s="143"/>
      <c r="F62" s="143"/>
      <c r="G62" s="143"/>
      <c r="H62" s="143"/>
      <c r="I62" s="144"/>
      <c r="J62" s="149"/>
      <c r="K62" s="4" t="s">
        <v>32</v>
      </c>
      <c r="L62" s="4" t="s">
        <v>33</v>
      </c>
      <c r="M62" s="4" t="s">
        <v>34</v>
      </c>
      <c r="N62" s="59" t="s">
        <v>117</v>
      </c>
      <c r="O62" s="4" t="s">
        <v>38</v>
      </c>
      <c r="P62" s="4" t="s">
        <v>9</v>
      </c>
      <c r="Q62" s="4" t="s">
        <v>35</v>
      </c>
      <c r="R62" s="4" t="s">
        <v>36</v>
      </c>
      <c r="S62" s="4" t="s">
        <v>32</v>
      </c>
      <c r="T62" s="4" t="s">
        <v>37</v>
      </c>
      <c r="U62" s="149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</row>
    <row r="63" spans="1:35">
      <c r="A63" s="60" t="s">
        <v>131</v>
      </c>
      <c r="B63" s="118" t="s">
        <v>132</v>
      </c>
      <c r="C63" s="119"/>
      <c r="D63" s="119"/>
      <c r="E63" s="119"/>
      <c r="F63" s="119"/>
      <c r="G63" s="119"/>
      <c r="H63" s="119"/>
      <c r="I63" s="120"/>
      <c r="J63" s="43">
        <v>6</v>
      </c>
      <c r="K63" s="43">
        <v>2</v>
      </c>
      <c r="L63" s="43">
        <v>2</v>
      </c>
      <c r="M63" s="43">
        <v>0</v>
      </c>
      <c r="N63" s="44">
        <v>0</v>
      </c>
      <c r="O63" s="19">
        <f>K63+L63+M63+N63</f>
        <v>4</v>
      </c>
      <c r="P63" s="20">
        <f>Q63-O63</f>
        <v>7</v>
      </c>
      <c r="Q63" s="20">
        <f t="shared" ref="Q63:Q68" si="7">ROUND(PRODUCT(J63,25)/14,0)</f>
        <v>11</v>
      </c>
      <c r="R63" s="45"/>
      <c r="S63" s="43"/>
      <c r="T63" s="46" t="s">
        <v>37</v>
      </c>
      <c r="U63" s="43" t="s">
        <v>41</v>
      </c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</row>
    <row r="64" spans="1:35">
      <c r="A64" s="60" t="s">
        <v>133</v>
      </c>
      <c r="B64" s="118" t="s">
        <v>134</v>
      </c>
      <c r="C64" s="119"/>
      <c r="D64" s="119"/>
      <c r="E64" s="119"/>
      <c r="F64" s="119"/>
      <c r="G64" s="119"/>
      <c r="H64" s="119"/>
      <c r="I64" s="120"/>
      <c r="J64" s="43">
        <v>6</v>
      </c>
      <c r="K64" s="43">
        <v>2</v>
      </c>
      <c r="L64" s="43">
        <v>2</v>
      </c>
      <c r="M64" s="43">
        <v>1</v>
      </c>
      <c r="N64" s="44">
        <v>0</v>
      </c>
      <c r="O64" s="54">
        <f t="shared" ref="O64:O68" si="8">K64+L64+M64+N64</f>
        <v>5</v>
      </c>
      <c r="P64" s="20">
        <f t="shared" ref="P64:P68" si="9">Q64-O64</f>
        <v>6</v>
      </c>
      <c r="Q64" s="20">
        <f t="shared" si="7"/>
        <v>11</v>
      </c>
      <c r="R64" s="45" t="s">
        <v>36</v>
      </c>
      <c r="S64" s="43"/>
      <c r="T64" s="46"/>
      <c r="U64" s="43" t="s">
        <v>41</v>
      </c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</row>
    <row r="65" spans="1:35">
      <c r="A65" s="60" t="s">
        <v>135</v>
      </c>
      <c r="B65" s="118" t="s">
        <v>136</v>
      </c>
      <c r="C65" s="119"/>
      <c r="D65" s="119"/>
      <c r="E65" s="119"/>
      <c r="F65" s="119"/>
      <c r="G65" s="119"/>
      <c r="H65" s="119"/>
      <c r="I65" s="120"/>
      <c r="J65" s="43">
        <v>6</v>
      </c>
      <c r="K65" s="43">
        <v>2</v>
      </c>
      <c r="L65" s="43">
        <v>2</v>
      </c>
      <c r="M65" s="43">
        <v>0</v>
      </c>
      <c r="N65" s="44">
        <v>0</v>
      </c>
      <c r="O65" s="54">
        <f t="shared" si="8"/>
        <v>4</v>
      </c>
      <c r="P65" s="20">
        <f t="shared" si="9"/>
        <v>7</v>
      </c>
      <c r="Q65" s="20">
        <f t="shared" si="7"/>
        <v>11</v>
      </c>
      <c r="R65" s="45" t="s">
        <v>36</v>
      </c>
      <c r="S65" s="43"/>
      <c r="T65" s="46"/>
      <c r="U65" s="43" t="s">
        <v>43</v>
      </c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</row>
    <row r="66" spans="1:35">
      <c r="A66" s="60" t="s">
        <v>137</v>
      </c>
      <c r="B66" s="118" t="s">
        <v>138</v>
      </c>
      <c r="C66" s="119"/>
      <c r="D66" s="119"/>
      <c r="E66" s="119"/>
      <c r="F66" s="119"/>
      <c r="G66" s="119"/>
      <c r="H66" s="119"/>
      <c r="I66" s="120"/>
      <c r="J66" s="43">
        <v>6</v>
      </c>
      <c r="K66" s="43">
        <v>2</v>
      </c>
      <c r="L66" s="43">
        <v>2</v>
      </c>
      <c r="M66" s="43">
        <v>0</v>
      </c>
      <c r="N66" s="44">
        <v>0</v>
      </c>
      <c r="O66" s="54">
        <f t="shared" si="8"/>
        <v>4</v>
      </c>
      <c r="P66" s="20">
        <f t="shared" si="9"/>
        <v>7</v>
      </c>
      <c r="Q66" s="20">
        <f t="shared" si="7"/>
        <v>11</v>
      </c>
      <c r="R66" s="45" t="s">
        <v>36</v>
      </c>
      <c r="S66" s="43"/>
      <c r="T66" s="46"/>
      <c r="U66" s="43" t="s">
        <v>41</v>
      </c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</row>
    <row r="67" spans="1:35">
      <c r="A67" s="60" t="s">
        <v>139</v>
      </c>
      <c r="B67" s="118" t="s">
        <v>140</v>
      </c>
      <c r="C67" s="119"/>
      <c r="D67" s="119"/>
      <c r="E67" s="119"/>
      <c r="F67" s="119"/>
      <c r="G67" s="119"/>
      <c r="H67" s="119"/>
      <c r="I67" s="120"/>
      <c r="J67" s="43">
        <v>6</v>
      </c>
      <c r="K67" s="43">
        <v>1</v>
      </c>
      <c r="L67" s="43">
        <v>0</v>
      </c>
      <c r="M67" s="43">
        <v>2</v>
      </c>
      <c r="N67" s="44">
        <v>0</v>
      </c>
      <c r="O67" s="54">
        <f t="shared" si="8"/>
        <v>3</v>
      </c>
      <c r="P67" s="20">
        <f t="shared" si="9"/>
        <v>8</v>
      </c>
      <c r="Q67" s="20">
        <f t="shared" si="7"/>
        <v>11</v>
      </c>
      <c r="R67" s="45"/>
      <c r="S67" s="43" t="s">
        <v>32</v>
      </c>
      <c r="T67" s="46"/>
      <c r="U67" s="43" t="s">
        <v>44</v>
      </c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</row>
    <row r="68" spans="1:35">
      <c r="A68" s="60" t="s">
        <v>141</v>
      </c>
      <c r="B68" s="118" t="s">
        <v>142</v>
      </c>
      <c r="C68" s="119"/>
      <c r="D68" s="119"/>
      <c r="E68" s="119"/>
      <c r="F68" s="119"/>
      <c r="G68" s="119"/>
      <c r="H68" s="119"/>
      <c r="I68" s="120"/>
      <c r="J68" s="43">
        <v>3</v>
      </c>
      <c r="K68" s="43">
        <v>0</v>
      </c>
      <c r="L68" s="43">
        <v>2</v>
      </c>
      <c r="M68" s="43">
        <v>0</v>
      </c>
      <c r="N68" s="44">
        <v>0</v>
      </c>
      <c r="O68" s="54">
        <f t="shared" si="8"/>
        <v>2</v>
      </c>
      <c r="P68" s="20">
        <f t="shared" si="9"/>
        <v>3</v>
      </c>
      <c r="Q68" s="20">
        <f t="shared" si="7"/>
        <v>5</v>
      </c>
      <c r="R68" s="45"/>
      <c r="S68" s="43" t="s">
        <v>32</v>
      </c>
      <c r="T68" s="46"/>
      <c r="U68" s="43" t="s">
        <v>44</v>
      </c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</row>
    <row r="69" spans="1:35">
      <c r="A69" s="23" t="s">
        <v>29</v>
      </c>
      <c r="B69" s="124"/>
      <c r="C69" s="125"/>
      <c r="D69" s="125"/>
      <c r="E69" s="125"/>
      <c r="F69" s="125"/>
      <c r="G69" s="125"/>
      <c r="H69" s="125"/>
      <c r="I69" s="126"/>
      <c r="J69" s="23">
        <f t="shared" ref="J69:Q69" si="10">SUM(J63:J68)</f>
        <v>33</v>
      </c>
      <c r="K69" s="23">
        <f t="shared" si="10"/>
        <v>9</v>
      </c>
      <c r="L69" s="23">
        <f t="shared" si="10"/>
        <v>10</v>
      </c>
      <c r="M69" s="23">
        <f t="shared" si="10"/>
        <v>3</v>
      </c>
      <c r="N69" s="53">
        <f t="shared" si="10"/>
        <v>0</v>
      </c>
      <c r="O69" s="23">
        <f t="shared" si="10"/>
        <v>22</v>
      </c>
      <c r="P69" s="23">
        <f t="shared" si="10"/>
        <v>38</v>
      </c>
      <c r="Q69" s="23">
        <f t="shared" si="10"/>
        <v>60</v>
      </c>
      <c r="R69" s="23">
        <f>COUNTIF(R63:R68,"E")</f>
        <v>3</v>
      </c>
      <c r="S69" s="23">
        <f>COUNTIF(S63:S68,"C")</f>
        <v>2</v>
      </c>
      <c r="T69" s="23">
        <f>COUNTIF(T63:T68,"VP")</f>
        <v>1</v>
      </c>
      <c r="U69" s="24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</row>
    <row r="70" spans="1:35" s="106" customFormat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1"/>
    </row>
    <row r="71" spans="1:35"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</row>
    <row r="72" spans="1:35" ht="18.75" customHeight="1">
      <c r="A72" s="167" t="s">
        <v>50</v>
      </c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</row>
    <row r="73" spans="1:35" ht="24.75" customHeight="1">
      <c r="A73" s="162" t="s">
        <v>31</v>
      </c>
      <c r="B73" s="139" t="s">
        <v>30</v>
      </c>
      <c r="C73" s="140"/>
      <c r="D73" s="140"/>
      <c r="E73" s="140"/>
      <c r="F73" s="140"/>
      <c r="G73" s="140"/>
      <c r="H73" s="140"/>
      <c r="I73" s="141"/>
      <c r="J73" s="148" t="s">
        <v>45</v>
      </c>
      <c r="K73" s="196" t="s">
        <v>28</v>
      </c>
      <c r="L73" s="197"/>
      <c r="M73" s="197"/>
      <c r="N73" s="198"/>
      <c r="O73" s="172" t="s">
        <v>46</v>
      </c>
      <c r="P73" s="173"/>
      <c r="Q73" s="174"/>
      <c r="R73" s="172" t="s">
        <v>27</v>
      </c>
      <c r="S73" s="175"/>
      <c r="T73" s="176"/>
      <c r="U73" s="177" t="s">
        <v>26</v>
      </c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</row>
    <row r="74" spans="1:35">
      <c r="A74" s="163"/>
      <c r="B74" s="142"/>
      <c r="C74" s="143"/>
      <c r="D74" s="143"/>
      <c r="E74" s="143"/>
      <c r="F74" s="143"/>
      <c r="G74" s="143"/>
      <c r="H74" s="143"/>
      <c r="I74" s="144"/>
      <c r="J74" s="149"/>
      <c r="K74" s="4" t="s">
        <v>32</v>
      </c>
      <c r="L74" s="4" t="s">
        <v>33</v>
      </c>
      <c r="M74" s="4" t="s">
        <v>34</v>
      </c>
      <c r="N74" s="59" t="s">
        <v>117</v>
      </c>
      <c r="O74" s="4" t="s">
        <v>38</v>
      </c>
      <c r="P74" s="4" t="s">
        <v>9</v>
      </c>
      <c r="Q74" s="4" t="s">
        <v>35</v>
      </c>
      <c r="R74" s="4" t="s">
        <v>36</v>
      </c>
      <c r="S74" s="4" t="s">
        <v>32</v>
      </c>
      <c r="T74" s="4" t="s">
        <v>37</v>
      </c>
      <c r="U74" s="149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</row>
    <row r="75" spans="1:35">
      <c r="A75" s="60" t="s">
        <v>143</v>
      </c>
      <c r="B75" s="118" t="s">
        <v>144</v>
      </c>
      <c r="C75" s="119"/>
      <c r="D75" s="119"/>
      <c r="E75" s="119"/>
      <c r="F75" s="119"/>
      <c r="G75" s="119"/>
      <c r="H75" s="119"/>
      <c r="I75" s="120"/>
      <c r="J75" s="12">
        <v>6</v>
      </c>
      <c r="K75" s="12">
        <v>2</v>
      </c>
      <c r="L75" s="12">
        <v>1</v>
      </c>
      <c r="M75" s="12">
        <v>2</v>
      </c>
      <c r="N75" s="44">
        <v>0</v>
      </c>
      <c r="O75" s="19">
        <f>K75+L75+M75+N75</f>
        <v>5</v>
      </c>
      <c r="P75" s="20">
        <f>Q75-O75</f>
        <v>6</v>
      </c>
      <c r="Q75" s="20">
        <f t="shared" ref="Q75:Q80" si="11">ROUND(PRODUCT(J75,25)/14,0)</f>
        <v>11</v>
      </c>
      <c r="R75" s="45" t="s">
        <v>36</v>
      </c>
      <c r="S75" s="43"/>
      <c r="T75" s="46"/>
      <c r="U75" s="43" t="s">
        <v>43</v>
      </c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</row>
    <row r="76" spans="1:35">
      <c r="A76" s="60" t="s">
        <v>145</v>
      </c>
      <c r="B76" s="118" t="s">
        <v>146</v>
      </c>
      <c r="C76" s="119"/>
      <c r="D76" s="119"/>
      <c r="E76" s="119"/>
      <c r="F76" s="119"/>
      <c r="G76" s="119"/>
      <c r="H76" s="119"/>
      <c r="I76" s="120"/>
      <c r="J76" s="12">
        <v>6</v>
      </c>
      <c r="K76" s="12">
        <v>2</v>
      </c>
      <c r="L76" s="12">
        <v>2</v>
      </c>
      <c r="M76" s="12">
        <v>0</v>
      </c>
      <c r="N76" s="44">
        <v>0</v>
      </c>
      <c r="O76" s="19">
        <f>K76+L76+M76</f>
        <v>4</v>
      </c>
      <c r="P76" s="20">
        <f t="shared" ref="P76:P80" si="12">Q76-O76</f>
        <v>7</v>
      </c>
      <c r="Q76" s="20">
        <f t="shared" si="11"/>
        <v>11</v>
      </c>
      <c r="R76" s="45"/>
      <c r="S76" s="43" t="s">
        <v>32</v>
      </c>
      <c r="T76" s="46"/>
      <c r="U76" s="43" t="s">
        <v>41</v>
      </c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</row>
    <row r="77" spans="1:35">
      <c r="A77" s="60" t="s">
        <v>147</v>
      </c>
      <c r="B77" s="118" t="s">
        <v>148</v>
      </c>
      <c r="C77" s="119"/>
      <c r="D77" s="119"/>
      <c r="E77" s="119"/>
      <c r="F77" s="119"/>
      <c r="G77" s="119"/>
      <c r="H77" s="119"/>
      <c r="I77" s="120"/>
      <c r="J77" s="12">
        <v>6</v>
      </c>
      <c r="K77" s="12">
        <v>2</v>
      </c>
      <c r="L77" s="12">
        <v>2</v>
      </c>
      <c r="M77" s="12">
        <v>0</v>
      </c>
      <c r="N77" s="44">
        <v>0</v>
      </c>
      <c r="O77" s="19">
        <f>K77+L77+M77</f>
        <v>4</v>
      </c>
      <c r="P77" s="20">
        <f t="shared" si="12"/>
        <v>7</v>
      </c>
      <c r="Q77" s="20">
        <f t="shared" si="11"/>
        <v>11</v>
      </c>
      <c r="R77" s="45" t="s">
        <v>36</v>
      </c>
      <c r="S77" s="43"/>
      <c r="T77" s="46"/>
      <c r="U77" s="43" t="s">
        <v>41</v>
      </c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</row>
    <row r="78" spans="1:35">
      <c r="A78" s="60" t="s">
        <v>149</v>
      </c>
      <c r="B78" s="118" t="s">
        <v>150</v>
      </c>
      <c r="C78" s="119"/>
      <c r="D78" s="119"/>
      <c r="E78" s="119"/>
      <c r="F78" s="119"/>
      <c r="G78" s="119"/>
      <c r="H78" s="119"/>
      <c r="I78" s="120"/>
      <c r="J78" s="12">
        <v>6</v>
      </c>
      <c r="K78" s="12">
        <v>2</v>
      </c>
      <c r="L78" s="12">
        <v>2</v>
      </c>
      <c r="M78" s="12">
        <v>1</v>
      </c>
      <c r="N78" s="44">
        <v>0</v>
      </c>
      <c r="O78" s="19">
        <f>K78+L78+M78</f>
        <v>5</v>
      </c>
      <c r="P78" s="20">
        <f t="shared" si="12"/>
        <v>6</v>
      </c>
      <c r="Q78" s="20">
        <f t="shared" si="11"/>
        <v>11</v>
      </c>
      <c r="R78" s="45" t="s">
        <v>36</v>
      </c>
      <c r="S78" s="43"/>
      <c r="T78" s="46"/>
      <c r="U78" s="43" t="s">
        <v>41</v>
      </c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</row>
    <row r="79" spans="1:35">
      <c r="A79" s="60" t="s">
        <v>151</v>
      </c>
      <c r="B79" s="118" t="s">
        <v>152</v>
      </c>
      <c r="C79" s="119"/>
      <c r="D79" s="119"/>
      <c r="E79" s="119"/>
      <c r="F79" s="119"/>
      <c r="G79" s="119"/>
      <c r="H79" s="119"/>
      <c r="I79" s="120"/>
      <c r="J79" s="12">
        <v>6</v>
      </c>
      <c r="K79" s="12">
        <v>2</v>
      </c>
      <c r="L79" s="12">
        <v>1</v>
      </c>
      <c r="M79" s="12">
        <v>0</v>
      </c>
      <c r="N79" s="44">
        <v>0</v>
      </c>
      <c r="O79" s="19">
        <f>K79+L79+M79</f>
        <v>3</v>
      </c>
      <c r="P79" s="20">
        <f t="shared" si="12"/>
        <v>8</v>
      </c>
      <c r="Q79" s="20">
        <f t="shared" si="11"/>
        <v>11</v>
      </c>
      <c r="R79" s="45"/>
      <c r="S79" s="43"/>
      <c r="T79" s="46" t="s">
        <v>37</v>
      </c>
      <c r="U79" s="43" t="s">
        <v>41</v>
      </c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</row>
    <row r="80" spans="1:35">
      <c r="A80" s="60" t="s">
        <v>153</v>
      </c>
      <c r="B80" s="118" t="s">
        <v>154</v>
      </c>
      <c r="C80" s="119"/>
      <c r="D80" s="119"/>
      <c r="E80" s="119"/>
      <c r="F80" s="119"/>
      <c r="G80" s="119"/>
      <c r="H80" s="119"/>
      <c r="I80" s="120"/>
      <c r="J80" s="12">
        <v>3</v>
      </c>
      <c r="K80" s="12">
        <v>0</v>
      </c>
      <c r="L80" s="12">
        <v>2</v>
      </c>
      <c r="M80" s="12">
        <v>0</v>
      </c>
      <c r="N80" s="44">
        <v>0</v>
      </c>
      <c r="O80" s="19">
        <f>K80+L80+M80</f>
        <v>2</v>
      </c>
      <c r="P80" s="20">
        <f t="shared" si="12"/>
        <v>3</v>
      </c>
      <c r="Q80" s="20">
        <f t="shared" si="11"/>
        <v>5</v>
      </c>
      <c r="R80" s="45"/>
      <c r="S80" s="43" t="s">
        <v>32</v>
      </c>
      <c r="T80" s="46"/>
      <c r="U80" s="43" t="s">
        <v>44</v>
      </c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</row>
    <row r="81" spans="1:35">
      <c r="A81" s="23" t="s">
        <v>29</v>
      </c>
      <c r="B81" s="124"/>
      <c r="C81" s="125"/>
      <c r="D81" s="125"/>
      <c r="E81" s="125"/>
      <c r="F81" s="125"/>
      <c r="G81" s="125"/>
      <c r="H81" s="125"/>
      <c r="I81" s="126"/>
      <c r="J81" s="23">
        <f t="shared" ref="J81:Q81" si="13">SUM(J75:J80)</f>
        <v>33</v>
      </c>
      <c r="K81" s="23">
        <f t="shared" si="13"/>
        <v>10</v>
      </c>
      <c r="L81" s="23">
        <f t="shared" si="13"/>
        <v>10</v>
      </c>
      <c r="M81" s="23">
        <f t="shared" si="13"/>
        <v>3</v>
      </c>
      <c r="N81" s="53">
        <f t="shared" si="13"/>
        <v>0</v>
      </c>
      <c r="O81" s="23">
        <f t="shared" si="13"/>
        <v>23</v>
      </c>
      <c r="P81" s="23">
        <f t="shared" si="13"/>
        <v>37</v>
      </c>
      <c r="Q81" s="23">
        <f t="shared" si="13"/>
        <v>60</v>
      </c>
      <c r="R81" s="23">
        <f>COUNTIF(R75:R80,"E")</f>
        <v>3</v>
      </c>
      <c r="S81" s="23">
        <f>COUNTIF(S75:S80,"C")</f>
        <v>2</v>
      </c>
      <c r="T81" s="23">
        <f>COUNTIF(T75:T80,"VP")</f>
        <v>1</v>
      </c>
      <c r="U81" s="24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</row>
    <row r="82" spans="1:35"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</row>
    <row r="83" spans="1:35" ht="18" customHeight="1">
      <c r="A83" s="219" t="s">
        <v>51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1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</row>
    <row r="84" spans="1:35" ht="25.5" customHeight="1">
      <c r="A84" s="162" t="s">
        <v>31</v>
      </c>
      <c r="B84" s="139" t="s">
        <v>30</v>
      </c>
      <c r="C84" s="140"/>
      <c r="D84" s="140"/>
      <c r="E84" s="140"/>
      <c r="F84" s="140"/>
      <c r="G84" s="140"/>
      <c r="H84" s="140"/>
      <c r="I84" s="141"/>
      <c r="J84" s="148" t="s">
        <v>45</v>
      </c>
      <c r="K84" s="196" t="s">
        <v>28</v>
      </c>
      <c r="L84" s="197"/>
      <c r="M84" s="197"/>
      <c r="N84" s="198"/>
      <c r="O84" s="196" t="s">
        <v>46</v>
      </c>
      <c r="P84" s="197"/>
      <c r="Q84" s="198"/>
      <c r="R84" s="196" t="s">
        <v>27</v>
      </c>
      <c r="S84" s="197"/>
      <c r="T84" s="198"/>
      <c r="U84" s="148" t="s">
        <v>26</v>
      </c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</row>
    <row r="85" spans="1:35">
      <c r="A85" s="163"/>
      <c r="B85" s="142"/>
      <c r="C85" s="143"/>
      <c r="D85" s="143"/>
      <c r="E85" s="143"/>
      <c r="F85" s="143"/>
      <c r="G85" s="143"/>
      <c r="H85" s="143"/>
      <c r="I85" s="144"/>
      <c r="J85" s="149"/>
      <c r="K85" s="4" t="s">
        <v>32</v>
      </c>
      <c r="L85" s="4" t="s">
        <v>33</v>
      </c>
      <c r="M85" s="4" t="s">
        <v>34</v>
      </c>
      <c r="N85" s="59" t="s">
        <v>117</v>
      </c>
      <c r="O85" s="4" t="s">
        <v>38</v>
      </c>
      <c r="P85" s="4" t="s">
        <v>9</v>
      </c>
      <c r="Q85" s="4" t="s">
        <v>35</v>
      </c>
      <c r="R85" s="4" t="s">
        <v>36</v>
      </c>
      <c r="S85" s="4" t="s">
        <v>32</v>
      </c>
      <c r="T85" s="4" t="s">
        <v>37</v>
      </c>
      <c r="U85" s="149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</row>
    <row r="86" spans="1:35">
      <c r="A86" s="60" t="s">
        <v>155</v>
      </c>
      <c r="B86" s="118" t="s">
        <v>156</v>
      </c>
      <c r="C86" s="119"/>
      <c r="D86" s="119"/>
      <c r="E86" s="119"/>
      <c r="F86" s="119"/>
      <c r="G86" s="119"/>
      <c r="H86" s="119"/>
      <c r="I86" s="120"/>
      <c r="J86" s="12">
        <v>5</v>
      </c>
      <c r="K86" s="12">
        <v>2</v>
      </c>
      <c r="L86" s="12">
        <v>2</v>
      </c>
      <c r="M86" s="12">
        <v>0</v>
      </c>
      <c r="N86" s="44">
        <v>0</v>
      </c>
      <c r="O86" s="19">
        <f>K86+L86+M86+N86</f>
        <v>4</v>
      </c>
      <c r="P86" s="20">
        <f>Q86-O86</f>
        <v>5</v>
      </c>
      <c r="Q86" s="20">
        <f t="shared" ref="Q86:Q91" si="14">ROUND(PRODUCT(J86,25)/14,0)</f>
        <v>9</v>
      </c>
      <c r="R86" s="45" t="s">
        <v>36</v>
      </c>
      <c r="S86" s="43"/>
      <c r="T86" s="46"/>
      <c r="U86" s="43" t="s">
        <v>43</v>
      </c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</row>
    <row r="87" spans="1:35">
      <c r="A87" s="60" t="s">
        <v>157</v>
      </c>
      <c r="B87" s="118" t="s">
        <v>158</v>
      </c>
      <c r="C87" s="119"/>
      <c r="D87" s="119"/>
      <c r="E87" s="119"/>
      <c r="F87" s="119"/>
      <c r="G87" s="119"/>
      <c r="H87" s="119"/>
      <c r="I87" s="120"/>
      <c r="J87" s="12">
        <v>5</v>
      </c>
      <c r="K87" s="12">
        <v>2</v>
      </c>
      <c r="L87" s="12">
        <v>2</v>
      </c>
      <c r="M87" s="12">
        <v>1</v>
      </c>
      <c r="N87" s="44">
        <v>0</v>
      </c>
      <c r="O87" s="54">
        <f t="shared" ref="O87:O91" si="15">K87+L87+M87+N87</f>
        <v>5</v>
      </c>
      <c r="P87" s="20">
        <f t="shared" ref="P87:P91" si="16">Q87-O87</f>
        <v>4</v>
      </c>
      <c r="Q87" s="20">
        <f t="shared" si="14"/>
        <v>9</v>
      </c>
      <c r="R87" s="45" t="s">
        <v>36</v>
      </c>
      <c r="S87" s="43"/>
      <c r="T87" s="46"/>
      <c r="U87" s="43" t="s">
        <v>43</v>
      </c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</row>
    <row r="88" spans="1:35">
      <c r="A88" s="60" t="s">
        <v>159</v>
      </c>
      <c r="B88" s="118" t="s">
        <v>160</v>
      </c>
      <c r="C88" s="119"/>
      <c r="D88" s="119"/>
      <c r="E88" s="119"/>
      <c r="F88" s="119"/>
      <c r="G88" s="119"/>
      <c r="H88" s="119"/>
      <c r="I88" s="120"/>
      <c r="J88" s="12">
        <v>5</v>
      </c>
      <c r="K88" s="12">
        <v>2</v>
      </c>
      <c r="L88" s="12">
        <v>2</v>
      </c>
      <c r="M88" s="12">
        <v>0</v>
      </c>
      <c r="N88" s="44">
        <v>0</v>
      </c>
      <c r="O88" s="54">
        <f t="shared" si="15"/>
        <v>4</v>
      </c>
      <c r="P88" s="20">
        <f t="shared" si="16"/>
        <v>5</v>
      </c>
      <c r="Q88" s="20">
        <f t="shared" si="14"/>
        <v>9</v>
      </c>
      <c r="R88" s="45" t="s">
        <v>36</v>
      </c>
      <c r="S88" s="43"/>
      <c r="T88" s="46"/>
      <c r="U88" s="43" t="s">
        <v>43</v>
      </c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</row>
    <row r="89" spans="1:35">
      <c r="A89" s="60" t="s">
        <v>161</v>
      </c>
      <c r="B89" s="190" t="s">
        <v>162</v>
      </c>
      <c r="C89" s="191"/>
      <c r="D89" s="191"/>
      <c r="E89" s="191"/>
      <c r="F89" s="191"/>
      <c r="G89" s="191"/>
      <c r="H89" s="191"/>
      <c r="I89" s="192"/>
      <c r="J89" s="12">
        <v>5</v>
      </c>
      <c r="K89" s="12">
        <v>2</v>
      </c>
      <c r="L89" s="12">
        <v>2</v>
      </c>
      <c r="M89" s="12">
        <v>1</v>
      </c>
      <c r="N89" s="44">
        <v>0</v>
      </c>
      <c r="O89" s="54">
        <f t="shared" si="15"/>
        <v>5</v>
      </c>
      <c r="P89" s="20">
        <f t="shared" si="16"/>
        <v>4</v>
      </c>
      <c r="Q89" s="20">
        <f t="shared" si="14"/>
        <v>9</v>
      </c>
      <c r="R89" s="45"/>
      <c r="S89" s="43" t="s">
        <v>32</v>
      </c>
      <c r="T89" s="46"/>
      <c r="U89" s="43" t="s">
        <v>43</v>
      </c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</row>
    <row r="90" spans="1:35">
      <c r="A90" s="60" t="s">
        <v>163</v>
      </c>
      <c r="B90" s="118" t="s">
        <v>164</v>
      </c>
      <c r="C90" s="119"/>
      <c r="D90" s="119"/>
      <c r="E90" s="119"/>
      <c r="F90" s="119"/>
      <c r="G90" s="119"/>
      <c r="H90" s="119"/>
      <c r="I90" s="120"/>
      <c r="J90" s="12">
        <v>6</v>
      </c>
      <c r="K90" s="12">
        <v>2</v>
      </c>
      <c r="L90" s="12">
        <v>1</v>
      </c>
      <c r="M90" s="12">
        <v>0</v>
      </c>
      <c r="N90" s="44">
        <v>2</v>
      </c>
      <c r="O90" s="54">
        <f t="shared" si="15"/>
        <v>5</v>
      </c>
      <c r="P90" s="20">
        <f t="shared" si="16"/>
        <v>6</v>
      </c>
      <c r="Q90" s="20">
        <f t="shared" si="14"/>
        <v>11</v>
      </c>
      <c r="R90" s="45"/>
      <c r="S90" s="43"/>
      <c r="T90" s="46" t="s">
        <v>37</v>
      </c>
      <c r="U90" s="43" t="s">
        <v>43</v>
      </c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</row>
    <row r="91" spans="1:35">
      <c r="A91" s="60" t="s">
        <v>165</v>
      </c>
      <c r="B91" s="118" t="s">
        <v>166</v>
      </c>
      <c r="C91" s="119"/>
      <c r="D91" s="119"/>
      <c r="E91" s="119"/>
      <c r="F91" s="119"/>
      <c r="G91" s="119"/>
      <c r="H91" s="119"/>
      <c r="I91" s="120"/>
      <c r="J91" s="12">
        <v>4</v>
      </c>
      <c r="K91" s="12">
        <v>0</v>
      </c>
      <c r="L91" s="12">
        <v>0</v>
      </c>
      <c r="M91" s="12">
        <v>1</v>
      </c>
      <c r="N91" s="44">
        <v>0</v>
      </c>
      <c r="O91" s="54">
        <f t="shared" si="15"/>
        <v>1</v>
      </c>
      <c r="P91" s="20">
        <f t="shared" si="16"/>
        <v>6</v>
      </c>
      <c r="Q91" s="20">
        <f t="shared" si="14"/>
        <v>7</v>
      </c>
      <c r="R91" s="45"/>
      <c r="S91" s="43" t="s">
        <v>32</v>
      </c>
      <c r="T91" s="46"/>
      <c r="U91" s="43" t="s">
        <v>44</v>
      </c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</row>
    <row r="92" spans="1:35">
      <c r="A92" s="23" t="s">
        <v>29</v>
      </c>
      <c r="B92" s="124"/>
      <c r="C92" s="125"/>
      <c r="D92" s="125"/>
      <c r="E92" s="125"/>
      <c r="F92" s="125"/>
      <c r="G92" s="125"/>
      <c r="H92" s="125"/>
      <c r="I92" s="126"/>
      <c r="J92" s="23">
        <f t="shared" ref="J92:Q92" si="17">SUM(J86:J91)</f>
        <v>30</v>
      </c>
      <c r="K92" s="23">
        <f t="shared" si="17"/>
        <v>10</v>
      </c>
      <c r="L92" s="23">
        <f t="shared" si="17"/>
        <v>9</v>
      </c>
      <c r="M92" s="23">
        <f t="shared" si="17"/>
        <v>3</v>
      </c>
      <c r="N92" s="53">
        <f t="shared" si="17"/>
        <v>2</v>
      </c>
      <c r="O92" s="23">
        <f t="shared" si="17"/>
        <v>24</v>
      </c>
      <c r="P92" s="23">
        <f t="shared" si="17"/>
        <v>30</v>
      </c>
      <c r="Q92" s="23">
        <f t="shared" si="17"/>
        <v>54</v>
      </c>
      <c r="R92" s="23">
        <f>COUNTIF(R86:R91,"E")</f>
        <v>3</v>
      </c>
      <c r="S92" s="23">
        <f>COUNTIF(S86:S91,"C")</f>
        <v>2</v>
      </c>
      <c r="T92" s="23">
        <f>COUNTIF(T86:T91,"VP")</f>
        <v>1</v>
      </c>
      <c r="U92" s="24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</row>
    <row r="93" spans="1:35"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</row>
    <row r="94" spans="1:35" ht="19.5" customHeight="1">
      <c r="A94" s="219" t="s">
        <v>52</v>
      </c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1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</row>
    <row r="95" spans="1:35" ht="25.5" customHeight="1">
      <c r="A95" s="162" t="s">
        <v>31</v>
      </c>
      <c r="B95" s="139" t="s">
        <v>30</v>
      </c>
      <c r="C95" s="140"/>
      <c r="D95" s="140"/>
      <c r="E95" s="140"/>
      <c r="F95" s="140"/>
      <c r="G95" s="140"/>
      <c r="H95" s="140"/>
      <c r="I95" s="141"/>
      <c r="J95" s="148" t="s">
        <v>45</v>
      </c>
      <c r="K95" s="196" t="s">
        <v>28</v>
      </c>
      <c r="L95" s="197"/>
      <c r="M95" s="197"/>
      <c r="N95" s="198"/>
      <c r="O95" s="196" t="s">
        <v>46</v>
      </c>
      <c r="P95" s="197"/>
      <c r="Q95" s="198"/>
      <c r="R95" s="196" t="s">
        <v>27</v>
      </c>
      <c r="S95" s="197"/>
      <c r="T95" s="198"/>
      <c r="U95" s="148" t="s">
        <v>26</v>
      </c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</row>
    <row r="96" spans="1:35">
      <c r="A96" s="163"/>
      <c r="B96" s="142"/>
      <c r="C96" s="143"/>
      <c r="D96" s="143"/>
      <c r="E96" s="143"/>
      <c r="F96" s="143"/>
      <c r="G96" s="143"/>
      <c r="H96" s="143"/>
      <c r="I96" s="144"/>
      <c r="J96" s="149"/>
      <c r="K96" s="4" t="s">
        <v>32</v>
      </c>
      <c r="L96" s="4" t="s">
        <v>33</v>
      </c>
      <c r="M96" s="4" t="s">
        <v>34</v>
      </c>
      <c r="N96" s="59" t="s">
        <v>117</v>
      </c>
      <c r="O96" s="4" t="s">
        <v>38</v>
      </c>
      <c r="P96" s="4" t="s">
        <v>9</v>
      </c>
      <c r="Q96" s="4" t="s">
        <v>35</v>
      </c>
      <c r="R96" s="4" t="s">
        <v>36</v>
      </c>
      <c r="S96" s="4" t="s">
        <v>32</v>
      </c>
      <c r="T96" s="4" t="s">
        <v>37</v>
      </c>
      <c r="U96" s="149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</row>
    <row r="97" spans="1:35">
      <c r="A97" s="60" t="s">
        <v>167</v>
      </c>
      <c r="B97" s="118" t="s">
        <v>168</v>
      </c>
      <c r="C97" s="119"/>
      <c r="D97" s="119"/>
      <c r="E97" s="119"/>
      <c r="F97" s="119"/>
      <c r="G97" s="119"/>
      <c r="H97" s="119"/>
      <c r="I97" s="120"/>
      <c r="J97" s="12">
        <v>6</v>
      </c>
      <c r="K97" s="12">
        <v>2</v>
      </c>
      <c r="L97" s="12">
        <v>1</v>
      </c>
      <c r="M97" s="12">
        <v>0</v>
      </c>
      <c r="N97" s="44">
        <v>2</v>
      </c>
      <c r="O97" s="19">
        <f>K97+L97+M97+N97</f>
        <v>5</v>
      </c>
      <c r="P97" s="20">
        <f>Q97-O97</f>
        <v>8</v>
      </c>
      <c r="Q97" s="20">
        <f>ROUND(PRODUCT(J97,25)/12,0)</f>
        <v>13</v>
      </c>
      <c r="R97" s="45" t="s">
        <v>36</v>
      </c>
      <c r="S97" s="43"/>
      <c r="T97" s="46"/>
      <c r="U97" s="43" t="s">
        <v>41</v>
      </c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</row>
    <row r="98" spans="1:35">
      <c r="A98" s="60" t="s">
        <v>169</v>
      </c>
      <c r="B98" s="118" t="s">
        <v>170</v>
      </c>
      <c r="C98" s="119"/>
      <c r="D98" s="119"/>
      <c r="E98" s="119"/>
      <c r="F98" s="119"/>
      <c r="G98" s="119"/>
      <c r="H98" s="119"/>
      <c r="I98" s="120"/>
      <c r="J98" s="12">
        <v>6</v>
      </c>
      <c r="K98" s="12">
        <v>0</v>
      </c>
      <c r="L98" s="12">
        <v>0</v>
      </c>
      <c r="M98" s="12">
        <v>0</v>
      </c>
      <c r="N98" s="44">
        <v>2</v>
      </c>
      <c r="O98" s="54">
        <f t="shared" ref="O98:O101" si="18">K98+L98+M98+N98</f>
        <v>2</v>
      </c>
      <c r="P98" s="20">
        <f t="shared" ref="P98:P101" si="19">Q98-O98</f>
        <v>11</v>
      </c>
      <c r="Q98" s="20">
        <f>ROUND(PRODUCT(J98,25)/12,0)</f>
        <v>13</v>
      </c>
      <c r="R98" s="45"/>
      <c r="S98" s="43" t="s">
        <v>32</v>
      </c>
      <c r="T98" s="46"/>
      <c r="U98" s="43" t="s">
        <v>43</v>
      </c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</row>
    <row r="99" spans="1:35">
      <c r="A99" s="60" t="s">
        <v>171</v>
      </c>
      <c r="B99" s="118" t="s">
        <v>172</v>
      </c>
      <c r="C99" s="119"/>
      <c r="D99" s="119"/>
      <c r="E99" s="119"/>
      <c r="F99" s="119"/>
      <c r="G99" s="119"/>
      <c r="H99" s="119"/>
      <c r="I99" s="120"/>
      <c r="J99" s="12">
        <v>7</v>
      </c>
      <c r="K99" s="12">
        <v>2</v>
      </c>
      <c r="L99" s="12">
        <v>1</v>
      </c>
      <c r="M99" s="12">
        <v>0</v>
      </c>
      <c r="N99" s="44">
        <v>2</v>
      </c>
      <c r="O99" s="54">
        <f t="shared" si="18"/>
        <v>5</v>
      </c>
      <c r="P99" s="20">
        <f t="shared" si="19"/>
        <v>10</v>
      </c>
      <c r="Q99" s="20">
        <f>ROUND(PRODUCT(J99,25)/12,0)</f>
        <v>15</v>
      </c>
      <c r="R99" s="45" t="s">
        <v>36</v>
      </c>
      <c r="S99" s="43"/>
      <c r="T99" s="46"/>
      <c r="U99" s="43" t="s">
        <v>41</v>
      </c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</row>
    <row r="100" spans="1:35">
      <c r="A100" s="60" t="s">
        <v>173</v>
      </c>
      <c r="B100" s="118" t="s">
        <v>174</v>
      </c>
      <c r="C100" s="119"/>
      <c r="D100" s="119"/>
      <c r="E100" s="119"/>
      <c r="F100" s="119"/>
      <c r="G100" s="119"/>
      <c r="H100" s="119"/>
      <c r="I100" s="120"/>
      <c r="J100" s="12">
        <v>7</v>
      </c>
      <c r="K100" s="12">
        <v>2</v>
      </c>
      <c r="L100" s="12">
        <v>1</v>
      </c>
      <c r="M100" s="12">
        <v>0</v>
      </c>
      <c r="N100" s="44">
        <v>2</v>
      </c>
      <c r="O100" s="54">
        <f t="shared" si="18"/>
        <v>5</v>
      </c>
      <c r="P100" s="20">
        <f t="shared" si="19"/>
        <v>10</v>
      </c>
      <c r="Q100" s="20">
        <f>ROUND(PRODUCT(J100,25)/12,0)</f>
        <v>15</v>
      </c>
      <c r="R100" s="45" t="s">
        <v>36</v>
      </c>
      <c r="S100" s="43"/>
      <c r="T100" s="46"/>
      <c r="U100" s="43" t="s">
        <v>44</v>
      </c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</row>
    <row r="101" spans="1:35">
      <c r="A101" s="60" t="s">
        <v>175</v>
      </c>
      <c r="B101" s="118" t="s">
        <v>176</v>
      </c>
      <c r="C101" s="119"/>
      <c r="D101" s="119"/>
      <c r="E101" s="119"/>
      <c r="F101" s="119"/>
      <c r="G101" s="119"/>
      <c r="H101" s="119"/>
      <c r="I101" s="120"/>
      <c r="J101" s="12">
        <v>4</v>
      </c>
      <c r="K101" s="12">
        <v>2</v>
      </c>
      <c r="L101" s="12">
        <v>0</v>
      </c>
      <c r="M101" s="12">
        <v>0</v>
      </c>
      <c r="N101" s="44">
        <v>1</v>
      </c>
      <c r="O101" s="54">
        <f t="shared" si="18"/>
        <v>3</v>
      </c>
      <c r="P101" s="20">
        <f t="shared" si="19"/>
        <v>5</v>
      </c>
      <c r="Q101" s="20">
        <f>ROUND(PRODUCT(J101,25)/12,0)</f>
        <v>8</v>
      </c>
      <c r="R101" s="45"/>
      <c r="S101" s="43" t="s">
        <v>32</v>
      </c>
      <c r="T101" s="67"/>
      <c r="U101" s="43" t="s">
        <v>44</v>
      </c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</row>
    <row r="102" spans="1:35">
      <c r="A102" s="23" t="s">
        <v>29</v>
      </c>
      <c r="B102" s="124"/>
      <c r="C102" s="125"/>
      <c r="D102" s="125"/>
      <c r="E102" s="125"/>
      <c r="F102" s="125"/>
      <c r="G102" s="125"/>
      <c r="H102" s="125"/>
      <c r="I102" s="126"/>
      <c r="J102" s="23">
        <f t="shared" ref="J102:Q102" si="20">SUM(J97:J101)</f>
        <v>30</v>
      </c>
      <c r="K102" s="23">
        <f t="shared" si="20"/>
        <v>8</v>
      </c>
      <c r="L102" s="23">
        <f t="shared" si="20"/>
        <v>3</v>
      </c>
      <c r="M102" s="23">
        <f t="shared" si="20"/>
        <v>0</v>
      </c>
      <c r="N102" s="53">
        <f t="shared" si="20"/>
        <v>9</v>
      </c>
      <c r="O102" s="23">
        <f t="shared" si="20"/>
        <v>20</v>
      </c>
      <c r="P102" s="23">
        <f t="shared" si="20"/>
        <v>44</v>
      </c>
      <c r="Q102" s="23">
        <f t="shared" si="20"/>
        <v>64</v>
      </c>
      <c r="R102" s="23">
        <f>COUNTIF(R97:R101,"E")</f>
        <v>3</v>
      </c>
      <c r="S102" s="23">
        <f>COUNTIF(S97:S101,"C")</f>
        <v>2</v>
      </c>
      <c r="T102" s="23">
        <f>COUNTIF(T97:T101,"VP")</f>
        <v>0</v>
      </c>
      <c r="U102" s="24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</row>
    <row r="103" spans="1:35"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</row>
    <row r="104" spans="1:35" ht="42" customHeight="1">
      <c r="B104" s="2"/>
      <c r="C104" s="2"/>
      <c r="D104" s="2"/>
      <c r="E104" s="2"/>
      <c r="F104" s="2"/>
      <c r="G104" s="2"/>
      <c r="M104" s="9"/>
      <c r="N104" s="51"/>
      <c r="O104" s="9"/>
      <c r="P104" s="9"/>
      <c r="Q104" s="9"/>
      <c r="R104" s="9"/>
      <c r="S104" s="9"/>
      <c r="T104" s="9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</row>
    <row r="105" spans="1:35" ht="19.5" customHeight="1">
      <c r="A105" s="207" t="s">
        <v>53</v>
      </c>
      <c r="B105" s="207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</row>
    <row r="106" spans="1:35" ht="27.75" customHeight="1">
      <c r="A106" s="162" t="s">
        <v>31</v>
      </c>
      <c r="B106" s="139" t="s">
        <v>30</v>
      </c>
      <c r="C106" s="140"/>
      <c r="D106" s="140"/>
      <c r="E106" s="140"/>
      <c r="F106" s="140"/>
      <c r="G106" s="140"/>
      <c r="H106" s="140"/>
      <c r="I106" s="141"/>
      <c r="J106" s="148" t="s">
        <v>45</v>
      </c>
      <c r="K106" s="196" t="s">
        <v>28</v>
      </c>
      <c r="L106" s="197"/>
      <c r="M106" s="197"/>
      <c r="N106" s="198"/>
      <c r="O106" s="111" t="s">
        <v>46</v>
      </c>
      <c r="P106" s="183"/>
      <c r="Q106" s="183"/>
      <c r="R106" s="111" t="s">
        <v>27</v>
      </c>
      <c r="S106" s="111"/>
      <c r="T106" s="111"/>
      <c r="U106" s="111" t="s">
        <v>26</v>
      </c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</row>
    <row r="107" spans="1:35" ht="12.75" customHeight="1">
      <c r="A107" s="163"/>
      <c r="B107" s="142"/>
      <c r="C107" s="143"/>
      <c r="D107" s="143"/>
      <c r="E107" s="143"/>
      <c r="F107" s="143"/>
      <c r="G107" s="143"/>
      <c r="H107" s="143"/>
      <c r="I107" s="144"/>
      <c r="J107" s="149"/>
      <c r="K107" s="4" t="s">
        <v>32</v>
      </c>
      <c r="L107" s="4" t="s">
        <v>33</v>
      </c>
      <c r="M107" s="4" t="s">
        <v>34</v>
      </c>
      <c r="N107" s="59" t="s">
        <v>117</v>
      </c>
      <c r="O107" s="4" t="s">
        <v>38</v>
      </c>
      <c r="P107" s="4" t="s">
        <v>9</v>
      </c>
      <c r="Q107" s="4" t="s">
        <v>35</v>
      </c>
      <c r="R107" s="4" t="s">
        <v>36</v>
      </c>
      <c r="S107" s="4" t="s">
        <v>32</v>
      </c>
      <c r="T107" s="4" t="s">
        <v>37</v>
      </c>
      <c r="U107" s="111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</row>
    <row r="108" spans="1:35">
      <c r="A108" s="159" t="s">
        <v>185</v>
      </c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1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</row>
    <row r="109" spans="1:35">
      <c r="A109" s="65" t="s">
        <v>177</v>
      </c>
      <c r="B109" s="204" t="s">
        <v>178</v>
      </c>
      <c r="C109" s="205"/>
      <c r="D109" s="205"/>
      <c r="E109" s="205"/>
      <c r="F109" s="205"/>
      <c r="G109" s="205"/>
      <c r="H109" s="205"/>
      <c r="I109" s="206"/>
      <c r="J109" s="66">
        <v>6</v>
      </c>
      <c r="K109" s="66">
        <v>2</v>
      </c>
      <c r="L109" s="66">
        <v>1</v>
      </c>
      <c r="M109" s="66">
        <v>0</v>
      </c>
      <c r="N109" s="29">
        <v>0</v>
      </c>
      <c r="O109" s="20">
        <f>K109+L109+M109</f>
        <v>3</v>
      </c>
      <c r="P109" s="20">
        <f>Q109-O109</f>
        <v>8</v>
      </c>
      <c r="Q109" s="20">
        <f>ROUND(PRODUCT(J109,25)/14,0)</f>
        <v>11</v>
      </c>
      <c r="R109" s="66"/>
      <c r="S109" s="66"/>
      <c r="T109" s="67" t="s">
        <v>37</v>
      </c>
      <c r="U109" s="43" t="s">
        <v>41</v>
      </c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</row>
    <row r="110" spans="1:35" s="50" customFormat="1">
      <c r="A110" s="65" t="s">
        <v>179</v>
      </c>
      <c r="B110" s="204" t="s">
        <v>180</v>
      </c>
      <c r="C110" s="205"/>
      <c r="D110" s="205"/>
      <c r="E110" s="205"/>
      <c r="F110" s="205"/>
      <c r="G110" s="205"/>
      <c r="H110" s="205"/>
      <c r="I110" s="206"/>
      <c r="J110" s="66">
        <v>6</v>
      </c>
      <c r="K110" s="66">
        <v>2</v>
      </c>
      <c r="L110" s="66">
        <v>1</v>
      </c>
      <c r="M110" s="66">
        <v>0</v>
      </c>
      <c r="N110" s="29">
        <v>0</v>
      </c>
      <c r="O110" s="20">
        <f t="shared" ref="O110:O112" si="21">K110+L110+M110</f>
        <v>3</v>
      </c>
      <c r="P110" s="20">
        <f t="shared" ref="P110:P112" si="22">Q110-O110</f>
        <v>8</v>
      </c>
      <c r="Q110" s="20">
        <f>ROUND(PRODUCT(J110,25)/14,0)</f>
        <v>11</v>
      </c>
      <c r="R110" s="66"/>
      <c r="S110" s="66"/>
      <c r="T110" s="67" t="s">
        <v>37</v>
      </c>
      <c r="U110" s="43" t="s">
        <v>41</v>
      </c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</row>
    <row r="111" spans="1:35">
      <c r="A111" s="65" t="s">
        <v>181</v>
      </c>
      <c r="B111" s="204" t="s">
        <v>182</v>
      </c>
      <c r="C111" s="205"/>
      <c r="D111" s="205"/>
      <c r="E111" s="205"/>
      <c r="F111" s="205"/>
      <c r="G111" s="205"/>
      <c r="H111" s="205"/>
      <c r="I111" s="206"/>
      <c r="J111" s="66">
        <v>6</v>
      </c>
      <c r="K111" s="66">
        <v>2</v>
      </c>
      <c r="L111" s="66">
        <v>1</v>
      </c>
      <c r="M111" s="66">
        <v>0</v>
      </c>
      <c r="N111" s="29">
        <v>0</v>
      </c>
      <c r="O111" s="20">
        <f t="shared" si="21"/>
        <v>3</v>
      </c>
      <c r="P111" s="20">
        <f t="shared" si="22"/>
        <v>8</v>
      </c>
      <c r="Q111" s="20">
        <f>ROUND(PRODUCT(J111,25)/14,0)</f>
        <v>11</v>
      </c>
      <c r="R111" s="66"/>
      <c r="S111" s="66"/>
      <c r="T111" s="67" t="s">
        <v>37</v>
      </c>
      <c r="U111" s="43" t="s">
        <v>41</v>
      </c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</row>
    <row r="112" spans="1:35">
      <c r="A112" s="65" t="s">
        <v>183</v>
      </c>
      <c r="B112" s="204" t="s">
        <v>184</v>
      </c>
      <c r="C112" s="205"/>
      <c r="D112" s="205"/>
      <c r="E112" s="205"/>
      <c r="F112" s="205"/>
      <c r="G112" s="205"/>
      <c r="H112" s="205"/>
      <c r="I112" s="206"/>
      <c r="J112" s="66">
        <v>6</v>
      </c>
      <c r="K112" s="66">
        <v>2</v>
      </c>
      <c r="L112" s="66">
        <v>1</v>
      </c>
      <c r="M112" s="66">
        <v>0</v>
      </c>
      <c r="N112" s="29">
        <v>0</v>
      </c>
      <c r="O112" s="20">
        <f t="shared" si="21"/>
        <v>3</v>
      </c>
      <c r="P112" s="20">
        <f t="shared" si="22"/>
        <v>8</v>
      </c>
      <c r="Q112" s="20">
        <f>ROUND(PRODUCT(J112,25)/14,0)</f>
        <v>11</v>
      </c>
      <c r="R112" s="66"/>
      <c r="S112" s="66"/>
      <c r="T112" s="67" t="s">
        <v>37</v>
      </c>
      <c r="U112" s="43" t="s">
        <v>41</v>
      </c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</row>
    <row r="113" spans="1:35">
      <c r="A113" s="112" t="s">
        <v>186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4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</row>
    <row r="114" spans="1:35">
      <c r="A114" s="65" t="s">
        <v>187</v>
      </c>
      <c r="B114" s="204" t="s">
        <v>188</v>
      </c>
      <c r="C114" s="205"/>
      <c r="D114" s="205"/>
      <c r="E114" s="205"/>
      <c r="F114" s="205"/>
      <c r="G114" s="205"/>
      <c r="H114" s="205"/>
      <c r="I114" s="206"/>
      <c r="J114" s="66">
        <v>6</v>
      </c>
      <c r="K114" s="66">
        <v>2</v>
      </c>
      <c r="L114" s="66">
        <v>1</v>
      </c>
      <c r="M114" s="66">
        <v>0</v>
      </c>
      <c r="N114" s="29">
        <v>0</v>
      </c>
      <c r="O114" s="20">
        <f>K114+L114+M114+N114</f>
        <v>3</v>
      </c>
      <c r="P114" s="20">
        <f t="shared" ref="P114:P119" si="23">Q114-O114</f>
        <v>8</v>
      </c>
      <c r="Q114" s="20">
        <f>ROUND(PRODUCT(J114,25)/14,0)</f>
        <v>11</v>
      </c>
      <c r="R114" s="68"/>
      <c r="S114" s="68"/>
      <c r="T114" s="69" t="s">
        <v>37</v>
      </c>
      <c r="U114" s="18" t="s">
        <v>43</v>
      </c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</row>
    <row r="115" spans="1:35">
      <c r="A115" s="65" t="s">
        <v>189</v>
      </c>
      <c r="B115" s="204" t="s">
        <v>190</v>
      </c>
      <c r="C115" s="205"/>
      <c r="D115" s="205"/>
      <c r="E115" s="205"/>
      <c r="F115" s="205"/>
      <c r="G115" s="205"/>
      <c r="H115" s="205"/>
      <c r="I115" s="206"/>
      <c r="J115" s="66">
        <v>6</v>
      </c>
      <c r="K115" s="66">
        <v>2</v>
      </c>
      <c r="L115" s="66">
        <v>1</v>
      </c>
      <c r="M115" s="66">
        <v>0</v>
      </c>
      <c r="N115" s="29">
        <v>0</v>
      </c>
      <c r="O115" s="20">
        <f>K115+L115+M115+N115</f>
        <v>3</v>
      </c>
      <c r="P115" s="20">
        <f>Q115-O115</f>
        <v>8</v>
      </c>
      <c r="Q115" s="20">
        <f>ROUND(PRODUCT(J115,25)/14,0)</f>
        <v>11</v>
      </c>
      <c r="R115" s="68"/>
      <c r="S115" s="68"/>
      <c r="T115" s="69" t="s">
        <v>37</v>
      </c>
      <c r="U115" s="18" t="s">
        <v>43</v>
      </c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</row>
    <row r="116" spans="1:35">
      <c r="A116" s="112" t="s">
        <v>191</v>
      </c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4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</row>
    <row r="117" spans="1:35">
      <c r="A117" s="65" t="s">
        <v>192</v>
      </c>
      <c r="B117" s="204" t="s">
        <v>193</v>
      </c>
      <c r="C117" s="205"/>
      <c r="D117" s="205"/>
      <c r="E117" s="205"/>
      <c r="F117" s="205"/>
      <c r="G117" s="205"/>
      <c r="H117" s="205"/>
      <c r="I117" s="206"/>
      <c r="J117" s="66">
        <v>7</v>
      </c>
      <c r="K117" s="66">
        <v>2</v>
      </c>
      <c r="L117" s="66">
        <v>1</v>
      </c>
      <c r="M117" s="66">
        <v>0</v>
      </c>
      <c r="N117" s="29">
        <v>2</v>
      </c>
      <c r="O117" s="20">
        <f>K117+L117+M117+N117</f>
        <v>5</v>
      </c>
      <c r="P117" s="20">
        <f t="shared" si="23"/>
        <v>10</v>
      </c>
      <c r="Q117" s="20">
        <f>ROUND(PRODUCT(J117,25)/12,0)</f>
        <v>15</v>
      </c>
      <c r="R117" s="68" t="s">
        <v>36</v>
      </c>
      <c r="S117" s="68"/>
      <c r="T117" s="69"/>
      <c r="U117" s="18" t="s">
        <v>41</v>
      </c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</row>
    <row r="118" spans="1:35">
      <c r="A118" s="65" t="s">
        <v>194</v>
      </c>
      <c r="B118" s="204" t="s">
        <v>195</v>
      </c>
      <c r="C118" s="205"/>
      <c r="D118" s="205"/>
      <c r="E118" s="205"/>
      <c r="F118" s="205"/>
      <c r="G118" s="205"/>
      <c r="H118" s="205"/>
      <c r="I118" s="206"/>
      <c r="J118" s="66">
        <v>7</v>
      </c>
      <c r="K118" s="66">
        <v>2</v>
      </c>
      <c r="L118" s="66">
        <v>1</v>
      </c>
      <c r="M118" s="66">
        <v>0</v>
      </c>
      <c r="N118" s="29">
        <v>2</v>
      </c>
      <c r="O118" s="20">
        <f t="shared" ref="O118:O119" si="24">K118+L118+M118+N118</f>
        <v>5</v>
      </c>
      <c r="P118" s="20">
        <f t="shared" si="23"/>
        <v>10</v>
      </c>
      <c r="Q118" s="20">
        <f t="shared" ref="Q118:Q119" si="25">ROUND(PRODUCT(J118,25)/12,0)</f>
        <v>15</v>
      </c>
      <c r="R118" s="68" t="s">
        <v>36</v>
      </c>
      <c r="S118" s="68"/>
      <c r="T118" s="69"/>
      <c r="U118" s="18" t="s">
        <v>41</v>
      </c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</row>
    <row r="119" spans="1:35">
      <c r="A119" s="65" t="s">
        <v>196</v>
      </c>
      <c r="B119" s="204" t="s">
        <v>197</v>
      </c>
      <c r="C119" s="205"/>
      <c r="D119" s="205"/>
      <c r="E119" s="205"/>
      <c r="F119" s="205"/>
      <c r="G119" s="205"/>
      <c r="H119" s="205"/>
      <c r="I119" s="206"/>
      <c r="J119" s="66">
        <v>7</v>
      </c>
      <c r="K119" s="66">
        <v>2</v>
      </c>
      <c r="L119" s="66">
        <v>1</v>
      </c>
      <c r="M119" s="66">
        <v>0</v>
      </c>
      <c r="N119" s="29">
        <v>2</v>
      </c>
      <c r="O119" s="20">
        <f t="shared" si="24"/>
        <v>5</v>
      </c>
      <c r="P119" s="20">
        <f t="shared" si="23"/>
        <v>10</v>
      </c>
      <c r="Q119" s="20">
        <f t="shared" si="25"/>
        <v>15</v>
      </c>
      <c r="R119" s="68" t="s">
        <v>36</v>
      </c>
      <c r="S119" s="68"/>
      <c r="T119" s="69"/>
      <c r="U119" s="18" t="s">
        <v>41</v>
      </c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</row>
    <row r="120" spans="1:35">
      <c r="A120" s="112" t="s">
        <v>198</v>
      </c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225"/>
      <c r="T120" s="225"/>
      <c r="U120" s="22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</row>
    <row r="121" spans="1:35">
      <c r="A121" s="65" t="s">
        <v>199</v>
      </c>
      <c r="B121" s="204" t="s">
        <v>200</v>
      </c>
      <c r="C121" s="205"/>
      <c r="D121" s="205"/>
      <c r="E121" s="205"/>
      <c r="F121" s="205"/>
      <c r="G121" s="205"/>
      <c r="H121" s="205"/>
      <c r="I121" s="206"/>
      <c r="J121" s="66">
        <v>7</v>
      </c>
      <c r="K121" s="66">
        <v>2</v>
      </c>
      <c r="L121" s="66">
        <v>1</v>
      </c>
      <c r="M121" s="66">
        <v>0</v>
      </c>
      <c r="N121" s="29">
        <v>2</v>
      </c>
      <c r="O121" s="20">
        <f>K121+L121+M121+N121</f>
        <v>5</v>
      </c>
      <c r="P121" s="20">
        <f>Q121-O121</f>
        <v>10</v>
      </c>
      <c r="Q121" s="20">
        <f>ROUND(PRODUCT(J121,25)/12,0)</f>
        <v>15</v>
      </c>
      <c r="R121" s="68" t="s">
        <v>36</v>
      </c>
      <c r="S121" s="68"/>
      <c r="T121" s="69"/>
      <c r="U121" s="18" t="s">
        <v>44</v>
      </c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</row>
    <row r="122" spans="1:35">
      <c r="A122" s="65" t="s">
        <v>201</v>
      </c>
      <c r="B122" s="227" t="s">
        <v>202</v>
      </c>
      <c r="C122" s="228"/>
      <c r="D122" s="228"/>
      <c r="E122" s="228"/>
      <c r="F122" s="228"/>
      <c r="G122" s="228"/>
      <c r="H122" s="228"/>
      <c r="I122" s="229"/>
      <c r="J122" s="66">
        <v>7</v>
      </c>
      <c r="K122" s="66">
        <v>2</v>
      </c>
      <c r="L122" s="66">
        <v>1</v>
      </c>
      <c r="M122" s="66">
        <v>0</v>
      </c>
      <c r="N122" s="29">
        <v>2</v>
      </c>
      <c r="O122" s="20">
        <f t="shared" ref="O122:O123" si="26">K122+L122+M122+N122</f>
        <v>5</v>
      </c>
      <c r="P122" s="20">
        <f t="shared" ref="P122:P128" si="27">Q122-O122</f>
        <v>10</v>
      </c>
      <c r="Q122" s="20">
        <f t="shared" ref="Q122:Q123" si="28">ROUND(PRODUCT(J122,25)/12,0)</f>
        <v>15</v>
      </c>
      <c r="R122" s="68" t="s">
        <v>36</v>
      </c>
      <c r="S122" s="68"/>
      <c r="T122" s="69"/>
      <c r="U122" s="18" t="s">
        <v>44</v>
      </c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</row>
    <row r="123" spans="1:35">
      <c r="A123" s="65" t="s">
        <v>203</v>
      </c>
      <c r="B123" s="227" t="s">
        <v>204</v>
      </c>
      <c r="C123" s="228"/>
      <c r="D123" s="228"/>
      <c r="E123" s="228"/>
      <c r="F123" s="228"/>
      <c r="G123" s="228"/>
      <c r="H123" s="228"/>
      <c r="I123" s="229"/>
      <c r="J123" s="66">
        <v>7</v>
      </c>
      <c r="K123" s="66">
        <v>2</v>
      </c>
      <c r="L123" s="66">
        <v>1</v>
      </c>
      <c r="M123" s="66">
        <v>0</v>
      </c>
      <c r="N123" s="29">
        <v>2</v>
      </c>
      <c r="O123" s="20">
        <f t="shared" si="26"/>
        <v>5</v>
      </c>
      <c r="P123" s="20">
        <f t="shared" si="27"/>
        <v>10</v>
      </c>
      <c r="Q123" s="20">
        <f t="shared" si="28"/>
        <v>15</v>
      </c>
      <c r="R123" s="68" t="s">
        <v>36</v>
      </c>
      <c r="S123" s="68"/>
      <c r="T123" s="69"/>
      <c r="U123" s="18" t="s">
        <v>44</v>
      </c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</row>
    <row r="124" spans="1:35">
      <c r="A124" s="112" t="s">
        <v>205</v>
      </c>
      <c r="B124" s="225"/>
      <c r="C124" s="225"/>
      <c r="D124" s="225"/>
      <c r="E124" s="225"/>
      <c r="F124" s="225"/>
      <c r="G124" s="225"/>
      <c r="H124" s="225"/>
      <c r="I124" s="225"/>
      <c r="J124" s="225"/>
      <c r="K124" s="225"/>
      <c r="L124" s="225"/>
      <c r="M124" s="225"/>
      <c r="N124" s="225"/>
      <c r="O124" s="225"/>
      <c r="P124" s="225"/>
      <c r="Q124" s="225"/>
      <c r="R124" s="225"/>
      <c r="S124" s="225"/>
      <c r="T124" s="225"/>
      <c r="U124" s="22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</row>
    <row r="125" spans="1:35">
      <c r="A125" s="65" t="s">
        <v>206</v>
      </c>
      <c r="B125" s="231" t="s">
        <v>207</v>
      </c>
      <c r="C125" s="231"/>
      <c r="D125" s="231"/>
      <c r="E125" s="231"/>
      <c r="F125" s="231"/>
      <c r="G125" s="231"/>
      <c r="H125" s="231"/>
      <c r="I125" s="231"/>
      <c r="J125" s="66">
        <v>4</v>
      </c>
      <c r="K125" s="66">
        <v>2</v>
      </c>
      <c r="L125" s="66">
        <v>0</v>
      </c>
      <c r="M125" s="66">
        <v>0</v>
      </c>
      <c r="N125" s="29">
        <v>0</v>
      </c>
      <c r="O125" s="20">
        <f>K125+L125+M125+N125</f>
        <v>2</v>
      </c>
      <c r="P125" s="20">
        <f>Q125-O125</f>
        <v>6</v>
      </c>
      <c r="Q125" s="20">
        <f>ROUND(PRODUCT(J125,25)/12,0)</f>
        <v>8</v>
      </c>
      <c r="R125" s="68"/>
      <c r="S125" s="68" t="s">
        <v>32</v>
      </c>
      <c r="T125" s="69"/>
      <c r="U125" s="18" t="s">
        <v>44</v>
      </c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</row>
    <row r="126" spans="1:35">
      <c r="A126" s="65" t="s">
        <v>208</v>
      </c>
      <c r="B126" s="231" t="s">
        <v>209</v>
      </c>
      <c r="C126" s="231"/>
      <c r="D126" s="231"/>
      <c r="E126" s="231"/>
      <c r="F126" s="231"/>
      <c r="G126" s="231"/>
      <c r="H126" s="231"/>
      <c r="I126" s="231"/>
      <c r="J126" s="66">
        <v>4</v>
      </c>
      <c r="K126" s="66">
        <v>2</v>
      </c>
      <c r="L126" s="66">
        <v>0</v>
      </c>
      <c r="M126" s="66">
        <v>0</v>
      </c>
      <c r="N126" s="29">
        <v>0</v>
      </c>
      <c r="O126" s="20">
        <f t="shared" ref="O126:O127" si="29">K126+L126+M126+N126</f>
        <v>2</v>
      </c>
      <c r="P126" s="20">
        <f t="shared" si="27"/>
        <v>6</v>
      </c>
      <c r="Q126" s="20">
        <f t="shared" ref="Q126:Q127" si="30">ROUND(PRODUCT(J126,25)/12,0)</f>
        <v>8</v>
      </c>
      <c r="R126" s="68"/>
      <c r="S126" s="68" t="s">
        <v>32</v>
      </c>
      <c r="T126" s="69"/>
      <c r="U126" s="18" t="s">
        <v>44</v>
      </c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</row>
    <row r="127" spans="1:35">
      <c r="A127" s="65" t="s">
        <v>210</v>
      </c>
      <c r="B127" s="231" t="s">
        <v>211</v>
      </c>
      <c r="C127" s="231"/>
      <c r="D127" s="231"/>
      <c r="E127" s="231"/>
      <c r="F127" s="231"/>
      <c r="G127" s="231"/>
      <c r="H127" s="231"/>
      <c r="I127" s="231"/>
      <c r="J127" s="66">
        <v>4</v>
      </c>
      <c r="K127" s="66">
        <v>2</v>
      </c>
      <c r="L127" s="66">
        <v>0</v>
      </c>
      <c r="M127" s="66">
        <v>0</v>
      </c>
      <c r="N127" s="29">
        <v>0</v>
      </c>
      <c r="O127" s="20">
        <f t="shared" si="29"/>
        <v>2</v>
      </c>
      <c r="P127" s="20">
        <f>Q127-O127</f>
        <v>6</v>
      </c>
      <c r="Q127" s="20">
        <f t="shared" si="30"/>
        <v>8</v>
      </c>
      <c r="R127" s="68"/>
      <c r="S127" s="68" t="s">
        <v>32</v>
      </c>
      <c r="T127" s="69"/>
      <c r="U127" s="18" t="s">
        <v>44</v>
      </c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</row>
    <row r="128" spans="1:35">
      <c r="A128" s="58"/>
      <c r="B128" s="230"/>
      <c r="C128" s="230"/>
      <c r="D128" s="230"/>
      <c r="E128" s="230"/>
      <c r="F128" s="230"/>
      <c r="G128" s="230"/>
      <c r="H128" s="230"/>
      <c r="I128" s="230"/>
      <c r="J128" s="29">
        <v>0</v>
      </c>
      <c r="K128" s="29">
        <v>0</v>
      </c>
      <c r="L128" s="29">
        <v>0</v>
      </c>
      <c r="M128" s="29">
        <v>0</v>
      </c>
      <c r="N128" s="29"/>
      <c r="O128" s="20">
        <f>K128+L128+M128</f>
        <v>0</v>
      </c>
      <c r="P128" s="20">
        <f t="shared" si="27"/>
        <v>0</v>
      </c>
      <c r="Q128" s="20">
        <f>ROUND(PRODUCT(J128,25)/12,0)</f>
        <v>0</v>
      </c>
      <c r="R128" s="29"/>
      <c r="S128" s="29"/>
      <c r="T128" s="30"/>
      <c r="U128" s="12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</row>
    <row r="129" spans="1:35" ht="24.75" customHeight="1">
      <c r="A129" s="115" t="s">
        <v>55</v>
      </c>
      <c r="B129" s="116"/>
      <c r="C129" s="116"/>
      <c r="D129" s="116"/>
      <c r="E129" s="116"/>
      <c r="F129" s="116"/>
      <c r="G129" s="116"/>
      <c r="H129" s="116"/>
      <c r="I129" s="117"/>
      <c r="J129" s="25">
        <f>SUM(J109,J114,J117,J121,J125,)</f>
        <v>30</v>
      </c>
      <c r="K129" s="23">
        <f>SUM(K109,K114,K117,K121,K125,K128)</f>
        <v>10</v>
      </c>
      <c r="L129" s="23">
        <f>SUM(L109,L114,L117,L121,L125,L128)</f>
        <v>4</v>
      </c>
      <c r="M129" s="23">
        <f>SUM(M109,M114,M117,M121,M125,M128)</f>
        <v>0</v>
      </c>
      <c r="N129" s="25">
        <f>SUM(N109,N114,N117,N121,N125)</f>
        <v>4</v>
      </c>
      <c r="O129" s="23">
        <f>SUM(O109,O114,O117,O121,O125,O128)</f>
        <v>18</v>
      </c>
      <c r="P129" s="25">
        <f>SUM(P109,P114,P117,P121,P125,P128)</f>
        <v>42</v>
      </c>
      <c r="Q129" s="25">
        <f>SUM(Q109,Q114,Q117,Q121,Q125,Q128)</f>
        <v>60</v>
      </c>
      <c r="R129" s="26">
        <f>COUNTIF(R109,"E")+COUNTIF(R114,"E")+COUNTIF(R117,"E")+COUNTIF(R121,"E")+COUNTIF(R125,"E")+COUNTIF(R128,"E")</f>
        <v>2</v>
      </c>
      <c r="S129" s="27">
        <f>COUNTIF(S109,"C")+COUNTIF(S114,"C")+COUNTIF(S117,"C")+COUNTIF(S121,"C")+COUNTIF(S125,"C")+COUNTIF(S128,"C")</f>
        <v>1</v>
      </c>
      <c r="T129" s="27">
        <f>COUNTIF(T109,"VP")+COUNTIF(T114,"VP")+COUNTIF(T117,"VP")+COUNTIF(T121,"VP")+COUNTIF(T125,"VP")+COUNTIF(T128,"VP")</f>
        <v>2</v>
      </c>
      <c r="U129" s="70">
        <v>0.1351</v>
      </c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</row>
    <row r="130" spans="1:35" ht="13.5" customHeight="1">
      <c r="A130" s="184" t="s">
        <v>56</v>
      </c>
      <c r="B130" s="185"/>
      <c r="C130" s="185"/>
      <c r="D130" s="185"/>
      <c r="E130" s="185"/>
      <c r="F130" s="185"/>
      <c r="G130" s="185"/>
      <c r="H130" s="185"/>
      <c r="I130" s="185"/>
      <c r="J130" s="186"/>
      <c r="K130" s="25">
        <f>SUM(K109,K114)*14+SUM(K117,K121,K125)*12</f>
        <v>128</v>
      </c>
      <c r="L130" s="25">
        <f>SUM(L109,L114)*14+SUM(L117,L121,L125)*12</f>
        <v>52</v>
      </c>
      <c r="M130" s="25">
        <f t="shared" ref="M130:Q130" si="31">SUM(M109,M114)*14+SUM(M117,M121,M125)*12</f>
        <v>0</v>
      </c>
      <c r="N130" s="25">
        <f t="shared" si="31"/>
        <v>48</v>
      </c>
      <c r="O130" s="25">
        <f t="shared" si="31"/>
        <v>228</v>
      </c>
      <c r="P130" s="25">
        <f t="shared" si="31"/>
        <v>536</v>
      </c>
      <c r="Q130" s="25">
        <f t="shared" si="31"/>
        <v>764</v>
      </c>
      <c r="R130" s="150"/>
      <c r="S130" s="151"/>
      <c r="T130" s="151"/>
      <c r="U130" s="152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</row>
    <row r="131" spans="1:35">
      <c r="A131" s="187"/>
      <c r="B131" s="188"/>
      <c r="C131" s="188"/>
      <c r="D131" s="188"/>
      <c r="E131" s="188"/>
      <c r="F131" s="188"/>
      <c r="G131" s="188"/>
      <c r="H131" s="188"/>
      <c r="I131" s="188"/>
      <c r="J131" s="189"/>
      <c r="K131" s="193">
        <f>SUM(K130:N130)</f>
        <v>228</v>
      </c>
      <c r="L131" s="194"/>
      <c r="M131" s="194"/>
      <c r="N131" s="195"/>
      <c r="O131" s="156">
        <f>SUM(O130:P130)</f>
        <v>764</v>
      </c>
      <c r="P131" s="157"/>
      <c r="Q131" s="158"/>
      <c r="R131" s="153"/>
      <c r="S131" s="154"/>
      <c r="T131" s="154"/>
      <c r="U131" s="155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</row>
    <row r="132" spans="1:35" s="106" customFormat="1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8"/>
      <c r="L132" s="108"/>
      <c r="M132" s="108"/>
      <c r="N132" s="108"/>
      <c r="O132" s="109"/>
      <c r="P132" s="109"/>
      <c r="Q132" s="109"/>
      <c r="R132" s="110"/>
      <c r="S132" s="110"/>
      <c r="T132" s="110"/>
      <c r="U132" s="110"/>
    </row>
    <row r="133" spans="1:35" s="106" customFormat="1" ht="109.5" customHeight="1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8"/>
      <c r="L133" s="108"/>
      <c r="M133" s="108"/>
      <c r="N133" s="108"/>
      <c r="O133" s="109"/>
      <c r="P133" s="109"/>
      <c r="Q133" s="109"/>
      <c r="R133" s="110"/>
      <c r="S133" s="110"/>
      <c r="T133" s="110"/>
      <c r="U133" s="110"/>
    </row>
    <row r="134" spans="1:3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4"/>
      <c r="L134" s="14"/>
      <c r="M134" s="14"/>
      <c r="N134" s="14"/>
      <c r="O134" s="15"/>
      <c r="P134" s="15"/>
      <c r="Q134" s="15"/>
      <c r="R134" s="16"/>
      <c r="S134" s="16"/>
      <c r="T134" s="16"/>
      <c r="U134" s="1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</row>
    <row r="135" spans="1:35" ht="19.5" customHeight="1">
      <c r="A135" s="143" t="s">
        <v>57</v>
      </c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</row>
    <row r="136" spans="1:35" ht="28.5" customHeight="1">
      <c r="A136" s="162" t="s">
        <v>31</v>
      </c>
      <c r="B136" s="139" t="s">
        <v>30</v>
      </c>
      <c r="C136" s="140"/>
      <c r="D136" s="140"/>
      <c r="E136" s="140"/>
      <c r="F136" s="140"/>
      <c r="G136" s="140"/>
      <c r="H136" s="140"/>
      <c r="I136" s="141"/>
      <c r="J136" s="148" t="s">
        <v>45</v>
      </c>
      <c r="K136" s="196" t="s">
        <v>28</v>
      </c>
      <c r="L136" s="197"/>
      <c r="M136" s="197"/>
      <c r="N136" s="198"/>
      <c r="O136" s="111" t="s">
        <v>46</v>
      </c>
      <c r="P136" s="183"/>
      <c r="Q136" s="183"/>
      <c r="R136" s="111" t="s">
        <v>27</v>
      </c>
      <c r="S136" s="111"/>
      <c r="T136" s="111"/>
      <c r="U136" s="111" t="s">
        <v>26</v>
      </c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</row>
    <row r="137" spans="1:35" ht="16.5" customHeight="1">
      <c r="A137" s="163"/>
      <c r="B137" s="142"/>
      <c r="C137" s="143"/>
      <c r="D137" s="143"/>
      <c r="E137" s="143"/>
      <c r="F137" s="143"/>
      <c r="G137" s="143"/>
      <c r="H137" s="143"/>
      <c r="I137" s="144"/>
      <c r="J137" s="149"/>
      <c r="K137" s="59" t="s">
        <v>32</v>
      </c>
      <c r="L137" s="59" t="s">
        <v>33</v>
      </c>
      <c r="M137" s="59" t="s">
        <v>34</v>
      </c>
      <c r="N137" s="59" t="s">
        <v>117</v>
      </c>
      <c r="O137" s="59" t="s">
        <v>38</v>
      </c>
      <c r="P137" s="59" t="s">
        <v>9</v>
      </c>
      <c r="Q137" s="59" t="s">
        <v>35</v>
      </c>
      <c r="R137" s="59" t="s">
        <v>36</v>
      </c>
      <c r="S137" s="59" t="s">
        <v>32</v>
      </c>
      <c r="T137" s="59" t="s">
        <v>37</v>
      </c>
      <c r="U137" s="111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</row>
    <row r="138" spans="1:35" ht="18.75" customHeight="1">
      <c r="A138" s="159" t="s">
        <v>58</v>
      </c>
      <c r="B138" s="16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1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</row>
    <row r="139" spans="1:35">
      <c r="A139" s="58" t="s">
        <v>212</v>
      </c>
      <c r="B139" s="222" t="s">
        <v>213</v>
      </c>
      <c r="C139" s="223"/>
      <c r="D139" s="223"/>
      <c r="E139" s="223"/>
      <c r="F139" s="223"/>
      <c r="G139" s="223"/>
      <c r="H139" s="223"/>
      <c r="I139" s="224"/>
      <c r="J139" s="29">
        <v>3</v>
      </c>
      <c r="K139" s="29">
        <v>2</v>
      </c>
      <c r="L139" s="29">
        <v>1</v>
      </c>
      <c r="M139" s="29">
        <v>0</v>
      </c>
      <c r="N139" s="71">
        <v>0</v>
      </c>
      <c r="O139" s="54">
        <f>K139+L139+M139+N139</f>
        <v>3</v>
      </c>
      <c r="P139" s="20">
        <f>Q139-O139</f>
        <v>2</v>
      </c>
      <c r="Q139" s="20">
        <f>ROUND(PRODUCT(J139,25)/14,0)</f>
        <v>5</v>
      </c>
      <c r="R139" s="71"/>
      <c r="S139" s="71" t="s">
        <v>32</v>
      </c>
      <c r="T139" s="71"/>
      <c r="U139" s="71" t="s">
        <v>41</v>
      </c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</row>
    <row r="140" spans="1:35">
      <c r="A140" s="58" t="s">
        <v>214</v>
      </c>
      <c r="B140" s="222" t="s">
        <v>215</v>
      </c>
      <c r="C140" s="223"/>
      <c r="D140" s="223"/>
      <c r="E140" s="223"/>
      <c r="F140" s="223"/>
      <c r="G140" s="223"/>
      <c r="H140" s="223"/>
      <c r="I140" s="224"/>
      <c r="J140" s="29">
        <v>4</v>
      </c>
      <c r="K140" s="29">
        <v>2</v>
      </c>
      <c r="L140" s="29">
        <v>0</v>
      </c>
      <c r="M140" s="29">
        <v>2</v>
      </c>
      <c r="N140" s="44">
        <v>0</v>
      </c>
      <c r="O140" s="54">
        <f>K140+L140+M140+N140</f>
        <v>4</v>
      </c>
      <c r="P140" s="20">
        <f>Q140-O140</f>
        <v>3</v>
      </c>
      <c r="Q140" s="20">
        <f>ROUND(PRODUCT(J140,25)/14,0)</f>
        <v>7</v>
      </c>
      <c r="R140" s="68"/>
      <c r="S140" s="68" t="s">
        <v>32</v>
      </c>
      <c r="T140" s="69"/>
      <c r="U140" s="18" t="s">
        <v>44</v>
      </c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</row>
    <row r="141" spans="1:35">
      <c r="A141" s="112" t="s">
        <v>59</v>
      </c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4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</row>
    <row r="142" spans="1:35">
      <c r="A142" s="58" t="s">
        <v>216</v>
      </c>
      <c r="B142" s="222" t="s">
        <v>217</v>
      </c>
      <c r="C142" s="223"/>
      <c r="D142" s="223"/>
      <c r="E142" s="223"/>
      <c r="F142" s="223"/>
      <c r="G142" s="223"/>
      <c r="H142" s="223"/>
      <c r="I142" s="224"/>
      <c r="J142" s="29">
        <v>3</v>
      </c>
      <c r="K142" s="29">
        <v>0</v>
      </c>
      <c r="L142" s="29">
        <v>2</v>
      </c>
      <c r="M142" s="29">
        <v>0</v>
      </c>
      <c r="N142" s="44">
        <v>1</v>
      </c>
      <c r="O142" s="54">
        <f>K142+L142+M142+N142</f>
        <v>3</v>
      </c>
      <c r="P142" s="20">
        <f>Q142-O142</f>
        <v>2</v>
      </c>
      <c r="Q142" s="20">
        <f>ROUND(PRODUCT(J142,25)/14,0)</f>
        <v>5</v>
      </c>
      <c r="R142" s="68"/>
      <c r="S142" s="68" t="s">
        <v>32</v>
      </c>
      <c r="T142" s="69"/>
      <c r="U142" s="18" t="s">
        <v>44</v>
      </c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</row>
    <row r="143" spans="1:35">
      <c r="A143" s="58" t="s">
        <v>218</v>
      </c>
      <c r="B143" s="222" t="s">
        <v>219</v>
      </c>
      <c r="C143" s="223"/>
      <c r="D143" s="223"/>
      <c r="E143" s="223"/>
      <c r="F143" s="223"/>
      <c r="G143" s="223"/>
      <c r="H143" s="223"/>
      <c r="I143" s="224"/>
      <c r="J143" s="29">
        <v>3</v>
      </c>
      <c r="K143" s="29">
        <v>0</v>
      </c>
      <c r="L143" s="29">
        <v>0</v>
      </c>
      <c r="M143" s="29">
        <v>2</v>
      </c>
      <c r="N143" s="44">
        <v>0</v>
      </c>
      <c r="O143" s="54">
        <f>K143+L143+M143+N143</f>
        <v>2</v>
      </c>
      <c r="P143" s="20">
        <f>Q143-O143</f>
        <v>3</v>
      </c>
      <c r="Q143" s="20">
        <f>ROUND(PRODUCT(J143,25)/14,0)</f>
        <v>5</v>
      </c>
      <c r="R143" s="68"/>
      <c r="S143" s="68" t="s">
        <v>32</v>
      </c>
      <c r="T143" s="69"/>
      <c r="U143" s="18" t="s">
        <v>41</v>
      </c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</row>
    <row r="144" spans="1:35">
      <c r="A144" s="112" t="s">
        <v>60</v>
      </c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4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</row>
    <row r="145" spans="1:35">
      <c r="A145" s="72" t="s">
        <v>220</v>
      </c>
      <c r="B145" s="230" t="s">
        <v>221</v>
      </c>
      <c r="C145" s="230"/>
      <c r="D145" s="230"/>
      <c r="E145" s="230"/>
      <c r="F145" s="230"/>
      <c r="G145" s="230"/>
      <c r="H145" s="230"/>
      <c r="I145" s="230"/>
      <c r="J145" s="44">
        <v>3</v>
      </c>
      <c r="K145" s="44">
        <v>1</v>
      </c>
      <c r="L145" s="44">
        <v>0</v>
      </c>
      <c r="M145" s="44">
        <v>1</v>
      </c>
      <c r="N145" s="44">
        <v>0</v>
      </c>
      <c r="O145" s="54">
        <f>K145+L145+M145+N145</f>
        <v>2</v>
      </c>
      <c r="P145" s="20">
        <f>Q145-O145</f>
        <v>3</v>
      </c>
      <c r="Q145" s="20">
        <f>ROUND(PRODUCT(J145,25)/14,0)</f>
        <v>5</v>
      </c>
      <c r="R145" s="68"/>
      <c r="S145" s="68" t="s">
        <v>32</v>
      </c>
      <c r="T145" s="69"/>
      <c r="U145" s="18" t="s">
        <v>44</v>
      </c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</row>
    <row r="146" spans="1:35" ht="30" customHeight="1">
      <c r="A146" s="115" t="s">
        <v>55</v>
      </c>
      <c r="B146" s="116"/>
      <c r="C146" s="116"/>
      <c r="D146" s="116"/>
      <c r="E146" s="116"/>
      <c r="F146" s="116"/>
      <c r="G146" s="116"/>
      <c r="H146" s="116"/>
      <c r="I146" s="117"/>
      <c r="J146" s="25">
        <f t="shared" ref="J146:Q146" si="32">SUM(J139,J140,J142,J143,J145)</f>
        <v>16</v>
      </c>
      <c r="K146" s="25">
        <f t="shared" si="32"/>
        <v>5</v>
      </c>
      <c r="L146" s="25">
        <f t="shared" si="32"/>
        <v>3</v>
      </c>
      <c r="M146" s="25">
        <f t="shared" si="32"/>
        <v>5</v>
      </c>
      <c r="N146" s="25">
        <f t="shared" si="32"/>
        <v>1</v>
      </c>
      <c r="O146" s="25">
        <f t="shared" si="32"/>
        <v>14</v>
      </c>
      <c r="P146" s="25">
        <f t="shared" si="32"/>
        <v>13</v>
      </c>
      <c r="Q146" s="25">
        <f t="shared" si="32"/>
        <v>27</v>
      </c>
      <c r="R146" s="25">
        <f>COUNTIF(R139:R140,"E")+COUNTIF(R142,"E")+COUNTIF(R143,"E")+COUNTIF(R145,"E")</f>
        <v>0</v>
      </c>
      <c r="S146" s="25">
        <v>5</v>
      </c>
      <c r="T146" s="25">
        <f>COUNTIF(T139:T140,"VP")+COUNTIF(T142,"VP")+COUNTIF(T143,"VP")+COUNTIF(T145,"VP")</f>
        <v>0</v>
      </c>
      <c r="U146" s="73">
        <v>0.122</v>
      </c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</row>
    <row r="147" spans="1:35" ht="16.5" customHeight="1">
      <c r="A147" s="184" t="s">
        <v>56</v>
      </c>
      <c r="B147" s="185"/>
      <c r="C147" s="185"/>
      <c r="D147" s="185"/>
      <c r="E147" s="185"/>
      <c r="F147" s="185"/>
      <c r="G147" s="185"/>
      <c r="H147" s="185"/>
      <c r="I147" s="185"/>
      <c r="J147" s="186"/>
      <c r="K147" s="25">
        <f t="shared" ref="K147:Q147" si="33">SUM(K140,K142,K145,)*14</f>
        <v>42</v>
      </c>
      <c r="L147" s="25">
        <f t="shared" si="33"/>
        <v>28</v>
      </c>
      <c r="M147" s="25">
        <f t="shared" si="33"/>
        <v>42</v>
      </c>
      <c r="N147" s="25">
        <f t="shared" si="33"/>
        <v>14</v>
      </c>
      <c r="O147" s="25">
        <f t="shared" si="33"/>
        <v>126</v>
      </c>
      <c r="P147" s="25">
        <f t="shared" si="33"/>
        <v>112</v>
      </c>
      <c r="Q147" s="25">
        <f t="shared" si="33"/>
        <v>238</v>
      </c>
      <c r="R147" s="150"/>
      <c r="S147" s="151"/>
      <c r="T147" s="151"/>
      <c r="U147" s="152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</row>
    <row r="148" spans="1:35" ht="15" customHeight="1">
      <c r="A148" s="187"/>
      <c r="B148" s="188"/>
      <c r="C148" s="188"/>
      <c r="D148" s="188"/>
      <c r="E148" s="188"/>
      <c r="F148" s="188"/>
      <c r="G148" s="188"/>
      <c r="H148" s="188"/>
      <c r="I148" s="188"/>
      <c r="J148" s="189"/>
      <c r="K148" s="193">
        <f>SUM(K147:N147)</f>
        <v>126</v>
      </c>
      <c r="L148" s="194"/>
      <c r="M148" s="194"/>
      <c r="N148" s="195"/>
      <c r="O148" s="156">
        <f>Q147</f>
        <v>238</v>
      </c>
      <c r="P148" s="157"/>
      <c r="Q148" s="158"/>
      <c r="R148" s="153"/>
      <c r="S148" s="154"/>
      <c r="T148" s="154"/>
      <c r="U148" s="155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</row>
    <row r="149" spans="1:35" ht="1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4"/>
      <c r="L149" s="14"/>
      <c r="M149" s="14"/>
      <c r="N149" s="14"/>
      <c r="O149" s="17"/>
      <c r="P149" s="17"/>
      <c r="Q149" s="17"/>
      <c r="R149" s="17"/>
      <c r="S149" s="17"/>
      <c r="T149" s="17"/>
      <c r="U149" s="17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</row>
    <row r="150" spans="1:35" ht="24" customHeight="1">
      <c r="A150" s="207" t="s">
        <v>222</v>
      </c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</row>
    <row r="151" spans="1:35" ht="16.5" customHeight="1">
      <c r="A151" s="124" t="s">
        <v>63</v>
      </c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</row>
    <row r="152" spans="1:35" ht="34.5" customHeight="1">
      <c r="A152" s="127" t="s">
        <v>31</v>
      </c>
      <c r="B152" s="127" t="s">
        <v>30</v>
      </c>
      <c r="C152" s="127"/>
      <c r="D152" s="127"/>
      <c r="E152" s="127"/>
      <c r="F152" s="127"/>
      <c r="G152" s="127"/>
      <c r="H152" s="127"/>
      <c r="I152" s="127"/>
      <c r="J152" s="128" t="s">
        <v>45</v>
      </c>
      <c r="K152" s="129" t="s">
        <v>28</v>
      </c>
      <c r="L152" s="130"/>
      <c r="M152" s="130"/>
      <c r="N152" s="131"/>
      <c r="O152" s="128" t="s">
        <v>46</v>
      </c>
      <c r="P152" s="128"/>
      <c r="Q152" s="128"/>
      <c r="R152" s="128" t="s">
        <v>27</v>
      </c>
      <c r="S152" s="128"/>
      <c r="T152" s="128"/>
      <c r="U152" s="128" t="s">
        <v>26</v>
      </c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</row>
    <row r="153" spans="1:35">
      <c r="A153" s="127"/>
      <c r="B153" s="127"/>
      <c r="C153" s="127"/>
      <c r="D153" s="127"/>
      <c r="E153" s="127"/>
      <c r="F153" s="127"/>
      <c r="G153" s="127"/>
      <c r="H153" s="127"/>
      <c r="I153" s="127"/>
      <c r="J153" s="128"/>
      <c r="K153" s="57" t="s">
        <v>32</v>
      </c>
      <c r="L153" s="57" t="s">
        <v>33</v>
      </c>
      <c r="M153" s="57" t="s">
        <v>34</v>
      </c>
      <c r="N153" s="57" t="s">
        <v>117</v>
      </c>
      <c r="O153" s="57" t="s">
        <v>38</v>
      </c>
      <c r="P153" s="57" t="s">
        <v>9</v>
      </c>
      <c r="Q153" s="57" t="s">
        <v>35</v>
      </c>
      <c r="R153" s="57" t="s">
        <v>36</v>
      </c>
      <c r="S153" s="57" t="s">
        <v>32</v>
      </c>
      <c r="T153" s="57" t="s">
        <v>37</v>
      </c>
      <c r="U153" s="128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</row>
    <row r="154" spans="1:35" ht="17.25" customHeight="1">
      <c r="A154" s="124" t="s">
        <v>61</v>
      </c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</row>
    <row r="155" spans="1:35">
      <c r="A155" s="34" t="str">
        <f t="shared" ref="A155:A168" si="34">IF(ISNA(INDEX($A$38:$T$155,MATCH($B155,$B$38:$B$155,0),1)),"",INDEX($A$38:$T$155,MATCH($B155,$B$38:$B$155,0),1))</f>
        <v>MLM0019</v>
      </c>
      <c r="B155" s="132" t="s">
        <v>112</v>
      </c>
      <c r="C155" s="133"/>
      <c r="D155" s="133"/>
      <c r="E155" s="133"/>
      <c r="F155" s="133"/>
      <c r="G155" s="133"/>
      <c r="H155" s="133"/>
      <c r="I155" s="134"/>
      <c r="J155" s="20">
        <f>IF(ISNA(INDEX($A$38:$T$155,MATCH($B155,$B$38:$B$155,0),10)),"",INDEX($A$38:$T$155,MATCH($B155,$B$38:$B$155,0),10))</f>
        <v>6</v>
      </c>
      <c r="K155" s="20">
        <f>IF(ISNA(INDEX($A$38:$T$155,MATCH($B155,$B$38:$B$155,0),11)),"",INDEX($A$38:$T$155,MATCH($B155,$B$38:$B$155,0),11))</f>
        <v>2</v>
      </c>
      <c r="L155" s="20">
        <f>IF(ISNA(INDEX($A$38:$T$155,MATCH($B155,$B$38:$B$155,0),12)),"",INDEX($A$38:$T$155,MATCH($B155,$B$38:$B$155,0),12))</f>
        <v>2</v>
      </c>
      <c r="M155" s="20">
        <f>IF(ISNA(INDEX($A$38:$T$155,MATCH($B155,$B$38:$B$155,0),13)),"",INDEX($A$38:$T$155,MATCH($B155,$B$38:$B$155,0),13))</f>
        <v>0</v>
      </c>
      <c r="N155" s="20">
        <f>IF(ISNA(INDEX($A$37:$U$142,MATCH($B155,$B$37:$B$142,0),14)),"",INDEX($A$37:$U$142,MATCH($B155,$B$37:$B$142,0),14))</f>
        <v>0</v>
      </c>
      <c r="O155" s="20">
        <f>IF(ISNA(INDEX($A$37:$U$142,MATCH($B155,$B$37:$B$142,0),15)),"",INDEX($A$37:$U$142,MATCH($B155,$B$37:$B$142,0),15))</f>
        <v>4</v>
      </c>
      <c r="P155" s="20">
        <f>IF(ISNA(INDEX($A$37:$U$142,MATCH($B155,$B$37:$B$142,0),16)),"",INDEX($A$37:$U$142,MATCH($B155,$B$37:$B$142,0),16))</f>
        <v>7</v>
      </c>
      <c r="Q155" s="20">
        <f>IF(ISNA(INDEX($A$37:$U$142,MATCH($B155,$B$37:$B$142,0),17)),"",INDEX($A$37:$U$142,MATCH($B155,$B$37:$B$142,0),17))</f>
        <v>11</v>
      </c>
      <c r="R155" s="31" t="str">
        <f>IF(ISNA(INDEX($A$37:$U$142,MATCH($B155,$B$37:$B$142,0),18)),"",INDEX($A$37:$U$142,MATCH($B155,$B$37:$B$142,0),18))</f>
        <v>E</v>
      </c>
      <c r="S155" s="31">
        <f>IF(ISNA(INDEX($A$37:$U$142,MATCH($B155,$B$37:$B$142,0),19)),"",INDEX($A$37:$U$142,MATCH($B155,$B$37:$B$142,0),19))</f>
        <v>0</v>
      </c>
      <c r="T155" s="31">
        <f>IF(ISNA(INDEX($A$37:$U$142,MATCH($B155,$B$37:$B$142,0),20)),"",INDEX($A$37:$U$142,MATCH($B155,$B$37:$B$142,0),20))</f>
        <v>0</v>
      </c>
      <c r="U155" s="22" t="s">
        <v>41</v>
      </c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</row>
    <row r="156" spans="1:35">
      <c r="A156" s="34" t="str">
        <f t="shared" si="34"/>
        <v>MLM0001</v>
      </c>
      <c r="B156" s="132" t="s">
        <v>114</v>
      </c>
      <c r="C156" s="133"/>
      <c r="D156" s="133"/>
      <c r="E156" s="133"/>
      <c r="F156" s="133"/>
      <c r="G156" s="133"/>
      <c r="H156" s="133"/>
      <c r="I156" s="134"/>
      <c r="J156" s="20">
        <f t="shared" ref="J156:J168" si="35">IF(ISNA(INDEX($A$38:$T$155,MATCH($B156,$B$38:$B$155,0),10)),"",INDEX($A$38:$T$155,MATCH($B156,$B$38:$B$155,0),10))</f>
        <v>6</v>
      </c>
      <c r="K156" s="20">
        <f t="shared" ref="K156:K168" si="36">IF(ISNA(INDEX($A$38:$T$155,MATCH($B156,$B$38:$B$155,0),11)),"",INDEX($A$38:$T$155,MATCH($B156,$B$38:$B$155,0),11))</f>
        <v>2</v>
      </c>
      <c r="L156" s="20">
        <f t="shared" ref="L156:L168" si="37">IF(ISNA(INDEX($A$38:$T$155,MATCH($B156,$B$38:$B$155,0),12)),"",INDEX($A$38:$T$155,MATCH($B156,$B$38:$B$155,0),12))</f>
        <v>2</v>
      </c>
      <c r="M156" s="20">
        <f t="shared" ref="M156:M168" si="38">IF(ISNA(INDEX($A$38:$T$155,MATCH($B156,$B$38:$B$155,0),13)),"",INDEX($A$38:$T$155,MATCH($B156,$B$38:$B$155,0),13))</f>
        <v>0</v>
      </c>
      <c r="N156" s="20">
        <f t="shared" ref="N156:N168" si="39">IF(ISNA(INDEX($A$37:$U$142,MATCH($B156,$B$37:$B$142,0),14)),"",INDEX($A$37:$U$142,MATCH($B156,$B$37:$B$142,0),14))</f>
        <v>0</v>
      </c>
      <c r="O156" s="20">
        <f t="shared" ref="O156:O168" si="40">IF(ISNA(INDEX($A$37:$U$142,MATCH($B156,$B$37:$B$142,0),15)),"",INDEX($A$37:$U$142,MATCH($B156,$B$37:$B$142,0),15))</f>
        <v>4</v>
      </c>
      <c r="P156" s="20">
        <f t="shared" ref="P156:P168" si="41">IF(ISNA(INDEX($A$37:$U$142,MATCH($B156,$B$37:$B$142,0),16)),"",INDEX($A$37:$U$142,MATCH($B156,$B$37:$B$142,0),16))</f>
        <v>7</v>
      </c>
      <c r="Q156" s="20">
        <f t="shared" ref="Q156:Q168" si="42">IF(ISNA(INDEX($A$37:$U$142,MATCH($B156,$B$37:$B$142,0),17)),"",INDEX($A$37:$U$142,MATCH($B156,$B$37:$B$142,0),17))</f>
        <v>11</v>
      </c>
      <c r="R156" s="31" t="str">
        <f t="shared" ref="R156:R168" si="43">IF(ISNA(INDEX($A$37:$U$142,MATCH($B156,$B$37:$B$142,0),18)),"",INDEX($A$37:$U$142,MATCH($B156,$B$37:$B$142,0),18))</f>
        <v>E</v>
      </c>
      <c r="S156" s="31">
        <f t="shared" ref="S156:S168" si="44">IF(ISNA(INDEX($A$37:$U$142,MATCH($B156,$B$37:$B$142,0),19)),"",INDEX($A$37:$U$142,MATCH($B156,$B$37:$B$142,0),19))</f>
        <v>0</v>
      </c>
      <c r="T156" s="31">
        <f t="shared" ref="T156:T168" si="45">IF(ISNA(INDEX($A$37:$U$142,MATCH($B156,$B$37:$B$142,0),20)),"",INDEX($A$37:$U$142,MATCH($B156,$B$37:$B$142,0),20))</f>
        <v>0</v>
      </c>
      <c r="U156" s="22" t="s">
        <v>41</v>
      </c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</row>
    <row r="157" spans="1:35">
      <c r="A157" s="34" t="str">
        <f t="shared" si="34"/>
        <v>MLM0013</v>
      </c>
      <c r="B157" s="132" t="s">
        <v>115</v>
      </c>
      <c r="C157" s="133"/>
      <c r="D157" s="133"/>
      <c r="E157" s="133"/>
      <c r="F157" s="133"/>
      <c r="G157" s="133"/>
      <c r="H157" s="133"/>
      <c r="I157" s="134"/>
      <c r="J157" s="20">
        <f t="shared" si="35"/>
        <v>6</v>
      </c>
      <c r="K157" s="20">
        <f t="shared" si="36"/>
        <v>2</v>
      </c>
      <c r="L157" s="20">
        <f t="shared" si="37"/>
        <v>2</v>
      </c>
      <c r="M157" s="20">
        <f t="shared" si="38"/>
        <v>0</v>
      </c>
      <c r="N157" s="20">
        <f t="shared" si="39"/>
        <v>0</v>
      </c>
      <c r="O157" s="20">
        <f t="shared" si="40"/>
        <v>4</v>
      </c>
      <c r="P157" s="20">
        <f t="shared" si="41"/>
        <v>7</v>
      </c>
      <c r="Q157" s="20">
        <f t="shared" si="42"/>
        <v>11</v>
      </c>
      <c r="R157" s="31" t="str">
        <f t="shared" si="43"/>
        <v>E</v>
      </c>
      <c r="S157" s="31">
        <f t="shared" si="44"/>
        <v>0</v>
      </c>
      <c r="T157" s="31">
        <f t="shared" si="45"/>
        <v>0</v>
      </c>
      <c r="U157" s="22" t="s">
        <v>41</v>
      </c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</row>
    <row r="158" spans="1:35">
      <c r="A158" s="34" t="str">
        <f t="shared" si="34"/>
        <v>MLM0021</v>
      </c>
      <c r="B158" s="118" t="s">
        <v>119</v>
      </c>
      <c r="C158" s="119"/>
      <c r="D158" s="119"/>
      <c r="E158" s="119"/>
      <c r="F158" s="119"/>
      <c r="G158" s="119"/>
      <c r="H158" s="119"/>
      <c r="I158" s="120"/>
      <c r="J158" s="20">
        <f t="shared" si="35"/>
        <v>5</v>
      </c>
      <c r="K158" s="20">
        <f t="shared" si="36"/>
        <v>2</v>
      </c>
      <c r="L158" s="20">
        <f t="shared" si="37"/>
        <v>2</v>
      </c>
      <c r="M158" s="20">
        <f t="shared" si="38"/>
        <v>0</v>
      </c>
      <c r="N158" s="20">
        <f t="shared" si="39"/>
        <v>0</v>
      </c>
      <c r="O158" s="20">
        <f t="shared" si="40"/>
        <v>4</v>
      </c>
      <c r="P158" s="20">
        <f t="shared" si="41"/>
        <v>5</v>
      </c>
      <c r="Q158" s="20">
        <f t="shared" si="42"/>
        <v>9</v>
      </c>
      <c r="R158" s="31" t="str">
        <f t="shared" si="43"/>
        <v>E</v>
      </c>
      <c r="S158" s="31">
        <f t="shared" si="44"/>
        <v>0</v>
      </c>
      <c r="T158" s="31">
        <f t="shared" si="45"/>
        <v>0</v>
      </c>
      <c r="U158" s="22" t="s">
        <v>41</v>
      </c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</row>
    <row r="159" spans="1:35">
      <c r="A159" s="34" t="str">
        <f t="shared" si="34"/>
        <v>MLM0006</v>
      </c>
      <c r="B159" s="118" t="s">
        <v>121</v>
      </c>
      <c r="C159" s="119"/>
      <c r="D159" s="119"/>
      <c r="E159" s="119"/>
      <c r="F159" s="119"/>
      <c r="G159" s="119"/>
      <c r="H159" s="119"/>
      <c r="I159" s="120"/>
      <c r="J159" s="20">
        <f t="shared" si="35"/>
        <v>5</v>
      </c>
      <c r="K159" s="20">
        <f t="shared" si="36"/>
        <v>2</v>
      </c>
      <c r="L159" s="20">
        <f t="shared" si="37"/>
        <v>2</v>
      </c>
      <c r="M159" s="20">
        <f t="shared" si="38"/>
        <v>0</v>
      </c>
      <c r="N159" s="20">
        <f t="shared" si="39"/>
        <v>0</v>
      </c>
      <c r="O159" s="20">
        <f t="shared" si="40"/>
        <v>4</v>
      </c>
      <c r="P159" s="20">
        <f t="shared" si="41"/>
        <v>5</v>
      </c>
      <c r="Q159" s="20">
        <f t="shared" si="42"/>
        <v>9</v>
      </c>
      <c r="R159" s="31" t="str">
        <f t="shared" si="43"/>
        <v>E</v>
      </c>
      <c r="S159" s="31">
        <f t="shared" si="44"/>
        <v>0</v>
      </c>
      <c r="T159" s="31">
        <f t="shared" si="45"/>
        <v>0</v>
      </c>
      <c r="U159" s="22" t="s">
        <v>41</v>
      </c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</row>
    <row r="160" spans="1:35">
      <c r="A160" s="34" t="str">
        <f t="shared" si="34"/>
        <v>MLM0015</v>
      </c>
      <c r="B160" s="118" t="s">
        <v>123</v>
      </c>
      <c r="C160" s="119"/>
      <c r="D160" s="119"/>
      <c r="E160" s="119"/>
      <c r="F160" s="119"/>
      <c r="G160" s="119"/>
      <c r="H160" s="119"/>
      <c r="I160" s="120"/>
      <c r="J160" s="20">
        <f t="shared" si="35"/>
        <v>5</v>
      </c>
      <c r="K160" s="20">
        <f t="shared" si="36"/>
        <v>2</v>
      </c>
      <c r="L160" s="20">
        <f t="shared" si="37"/>
        <v>2</v>
      </c>
      <c r="M160" s="20">
        <f t="shared" si="38"/>
        <v>0</v>
      </c>
      <c r="N160" s="20">
        <f t="shared" si="39"/>
        <v>0</v>
      </c>
      <c r="O160" s="20">
        <f t="shared" si="40"/>
        <v>4</v>
      </c>
      <c r="P160" s="20">
        <f t="shared" si="41"/>
        <v>5</v>
      </c>
      <c r="Q160" s="20">
        <f t="shared" si="42"/>
        <v>9</v>
      </c>
      <c r="R160" s="31">
        <f t="shared" si="43"/>
        <v>0</v>
      </c>
      <c r="S160" s="31">
        <f t="shared" si="44"/>
        <v>0</v>
      </c>
      <c r="T160" s="31" t="str">
        <f t="shared" si="45"/>
        <v>VP</v>
      </c>
      <c r="U160" s="22" t="s">
        <v>41</v>
      </c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</row>
    <row r="161" spans="1:35">
      <c r="A161" s="34" t="str">
        <f t="shared" si="34"/>
        <v>MLM0022</v>
      </c>
      <c r="B161" s="118" t="s">
        <v>125</v>
      </c>
      <c r="C161" s="119"/>
      <c r="D161" s="119"/>
      <c r="E161" s="119"/>
      <c r="F161" s="119"/>
      <c r="G161" s="119"/>
      <c r="H161" s="119"/>
      <c r="I161" s="120"/>
      <c r="J161" s="20">
        <f t="shared" si="35"/>
        <v>5</v>
      </c>
      <c r="K161" s="20">
        <f t="shared" si="36"/>
        <v>2</v>
      </c>
      <c r="L161" s="20">
        <f t="shared" si="37"/>
        <v>2</v>
      </c>
      <c r="M161" s="20">
        <f t="shared" si="38"/>
        <v>0</v>
      </c>
      <c r="N161" s="20">
        <f t="shared" si="39"/>
        <v>0</v>
      </c>
      <c r="O161" s="20">
        <f t="shared" si="40"/>
        <v>4</v>
      </c>
      <c r="P161" s="20">
        <f t="shared" si="41"/>
        <v>5</v>
      </c>
      <c r="Q161" s="20">
        <f t="shared" si="42"/>
        <v>9</v>
      </c>
      <c r="R161" s="31" t="str">
        <f t="shared" si="43"/>
        <v>E</v>
      </c>
      <c r="S161" s="31">
        <f t="shared" si="44"/>
        <v>0</v>
      </c>
      <c r="T161" s="31">
        <f t="shared" si="45"/>
        <v>0</v>
      </c>
      <c r="U161" s="22" t="s">
        <v>41</v>
      </c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</row>
    <row r="162" spans="1:35">
      <c r="A162" s="34" t="str">
        <f t="shared" si="34"/>
        <v>MLM0007</v>
      </c>
      <c r="B162" s="118" t="s">
        <v>132</v>
      </c>
      <c r="C162" s="119"/>
      <c r="D162" s="119"/>
      <c r="E162" s="119"/>
      <c r="F162" s="119"/>
      <c r="G162" s="119"/>
      <c r="H162" s="119"/>
      <c r="I162" s="120"/>
      <c r="J162" s="20">
        <f t="shared" si="35"/>
        <v>6</v>
      </c>
      <c r="K162" s="20">
        <f t="shared" si="36"/>
        <v>2</v>
      </c>
      <c r="L162" s="20">
        <f t="shared" si="37"/>
        <v>2</v>
      </c>
      <c r="M162" s="20">
        <f t="shared" si="38"/>
        <v>0</v>
      </c>
      <c r="N162" s="20">
        <f t="shared" si="39"/>
        <v>0</v>
      </c>
      <c r="O162" s="20">
        <f t="shared" si="40"/>
        <v>4</v>
      </c>
      <c r="P162" s="20">
        <f t="shared" si="41"/>
        <v>7</v>
      </c>
      <c r="Q162" s="20">
        <f t="shared" si="42"/>
        <v>11</v>
      </c>
      <c r="R162" s="31">
        <f t="shared" si="43"/>
        <v>0</v>
      </c>
      <c r="S162" s="31">
        <f t="shared" si="44"/>
        <v>0</v>
      </c>
      <c r="T162" s="31" t="str">
        <f t="shared" si="45"/>
        <v>VP</v>
      </c>
      <c r="U162" s="22" t="s">
        <v>41</v>
      </c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</row>
    <row r="163" spans="1:35">
      <c r="A163" s="34" t="str">
        <f t="shared" si="34"/>
        <v>MLM0009</v>
      </c>
      <c r="B163" s="118" t="s">
        <v>134</v>
      </c>
      <c r="C163" s="119"/>
      <c r="D163" s="119"/>
      <c r="E163" s="119"/>
      <c r="F163" s="119"/>
      <c r="G163" s="119"/>
      <c r="H163" s="119"/>
      <c r="I163" s="120"/>
      <c r="J163" s="20">
        <f t="shared" si="35"/>
        <v>6</v>
      </c>
      <c r="K163" s="20">
        <f t="shared" si="36"/>
        <v>2</v>
      </c>
      <c r="L163" s="20">
        <f t="shared" si="37"/>
        <v>2</v>
      </c>
      <c r="M163" s="20">
        <f t="shared" si="38"/>
        <v>1</v>
      </c>
      <c r="N163" s="20">
        <f t="shared" si="39"/>
        <v>0</v>
      </c>
      <c r="O163" s="20">
        <f t="shared" si="40"/>
        <v>5</v>
      </c>
      <c r="P163" s="20">
        <f t="shared" si="41"/>
        <v>6</v>
      </c>
      <c r="Q163" s="20">
        <f t="shared" si="42"/>
        <v>11</v>
      </c>
      <c r="R163" s="31" t="str">
        <f t="shared" si="43"/>
        <v>E</v>
      </c>
      <c r="S163" s="31">
        <f t="shared" si="44"/>
        <v>0</v>
      </c>
      <c r="T163" s="31">
        <f t="shared" si="45"/>
        <v>0</v>
      </c>
      <c r="U163" s="22" t="s">
        <v>41</v>
      </c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</row>
    <row r="164" spans="1:35">
      <c r="A164" s="34" t="str">
        <f t="shared" si="34"/>
        <v>MLM0008</v>
      </c>
      <c r="B164" s="118" t="s">
        <v>138</v>
      </c>
      <c r="C164" s="119"/>
      <c r="D164" s="119"/>
      <c r="E164" s="119"/>
      <c r="F164" s="119"/>
      <c r="G164" s="119"/>
      <c r="H164" s="119"/>
      <c r="I164" s="120"/>
      <c r="J164" s="20">
        <f t="shared" si="35"/>
        <v>6</v>
      </c>
      <c r="K164" s="20">
        <f t="shared" si="36"/>
        <v>2</v>
      </c>
      <c r="L164" s="20">
        <f t="shared" si="37"/>
        <v>2</v>
      </c>
      <c r="M164" s="20">
        <f t="shared" si="38"/>
        <v>0</v>
      </c>
      <c r="N164" s="20">
        <f t="shared" si="39"/>
        <v>0</v>
      </c>
      <c r="O164" s="20">
        <f t="shared" si="40"/>
        <v>4</v>
      </c>
      <c r="P164" s="20">
        <f t="shared" si="41"/>
        <v>7</v>
      </c>
      <c r="Q164" s="20">
        <f t="shared" si="42"/>
        <v>11</v>
      </c>
      <c r="R164" s="31" t="str">
        <f t="shared" si="43"/>
        <v>E</v>
      </c>
      <c r="S164" s="31">
        <f t="shared" si="44"/>
        <v>0</v>
      </c>
      <c r="T164" s="31">
        <f t="shared" si="45"/>
        <v>0</v>
      </c>
      <c r="U164" s="22" t="s">
        <v>41</v>
      </c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</row>
    <row r="165" spans="1:35">
      <c r="A165" s="34" t="str">
        <f t="shared" si="34"/>
        <v>MLM0003</v>
      </c>
      <c r="B165" s="118" t="s">
        <v>146</v>
      </c>
      <c r="C165" s="119"/>
      <c r="D165" s="119"/>
      <c r="E165" s="119"/>
      <c r="F165" s="119"/>
      <c r="G165" s="119"/>
      <c r="H165" s="119"/>
      <c r="I165" s="120"/>
      <c r="J165" s="20">
        <f t="shared" si="35"/>
        <v>6</v>
      </c>
      <c r="K165" s="20">
        <f t="shared" si="36"/>
        <v>2</v>
      </c>
      <c r="L165" s="20">
        <f t="shared" si="37"/>
        <v>2</v>
      </c>
      <c r="M165" s="20">
        <f t="shared" si="38"/>
        <v>0</v>
      </c>
      <c r="N165" s="20">
        <f t="shared" si="39"/>
        <v>0</v>
      </c>
      <c r="O165" s="20">
        <f t="shared" si="40"/>
        <v>4</v>
      </c>
      <c r="P165" s="20">
        <f t="shared" si="41"/>
        <v>7</v>
      </c>
      <c r="Q165" s="20">
        <f t="shared" si="42"/>
        <v>11</v>
      </c>
      <c r="R165" s="31">
        <f t="shared" si="43"/>
        <v>0</v>
      </c>
      <c r="S165" s="31" t="str">
        <f t="shared" si="44"/>
        <v>C</v>
      </c>
      <c r="T165" s="31">
        <f t="shared" si="45"/>
        <v>0</v>
      </c>
      <c r="U165" s="22" t="s">
        <v>41</v>
      </c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</row>
    <row r="166" spans="1:35">
      <c r="A166" s="34" t="str">
        <f t="shared" si="34"/>
        <v>MLM0029</v>
      </c>
      <c r="B166" s="118" t="s">
        <v>148</v>
      </c>
      <c r="C166" s="119"/>
      <c r="D166" s="119"/>
      <c r="E166" s="119"/>
      <c r="F166" s="119"/>
      <c r="G166" s="119"/>
      <c r="H166" s="119"/>
      <c r="I166" s="120"/>
      <c r="J166" s="20">
        <f t="shared" si="35"/>
        <v>6</v>
      </c>
      <c r="K166" s="20">
        <f t="shared" si="36"/>
        <v>2</v>
      </c>
      <c r="L166" s="20">
        <f t="shared" si="37"/>
        <v>2</v>
      </c>
      <c r="M166" s="20">
        <f t="shared" si="38"/>
        <v>0</v>
      </c>
      <c r="N166" s="20">
        <f t="shared" si="39"/>
        <v>0</v>
      </c>
      <c r="O166" s="20">
        <f t="shared" si="40"/>
        <v>4</v>
      </c>
      <c r="P166" s="20">
        <f t="shared" si="41"/>
        <v>7</v>
      </c>
      <c r="Q166" s="20">
        <f t="shared" si="42"/>
        <v>11</v>
      </c>
      <c r="R166" s="31" t="str">
        <f t="shared" si="43"/>
        <v>E</v>
      </c>
      <c r="S166" s="31">
        <f t="shared" si="44"/>
        <v>0</v>
      </c>
      <c r="T166" s="31">
        <f t="shared" si="45"/>
        <v>0</v>
      </c>
      <c r="U166" s="22" t="s">
        <v>41</v>
      </c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</row>
    <row r="167" spans="1:35">
      <c r="A167" s="34" t="str">
        <f t="shared" si="34"/>
        <v>MLM0025</v>
      </c>
      <c r="B167" s="118" t="s">
        <v>150</v>
      </c>
      <c r="C167" s="119"/>
      <c r="D167" s="119"/>
      <c r="E167" s="119"/>
      <c r="F167" s="119"/>
      <c r="G167" s="119"/>
      <c r="H167" s="119"/>
      <c r="I167" s="120"/>
      <c r="J167" s="20">
        <f t="shared" si="35"/>
        <v>6</v>
      </c>
      <c r="K167" s="20">
        <f t="shared" si="36"/>
        <v>2</v>
      </c>
      <c r="L167" s="20">
        <f t="shared" si="37"/>
        <v>2</v>
      </c>
      <c r="M167" s="20">
        <f t="shared" si="38"/>
        <v>1</v>
      </c>
      <c r="N167" s="20">
        <f t="shared" si="39"/>
        <v>0</v>
      </c>
      <c r="O167" s="20">
        <f t="shared" si="40"/>
        <v>5</v>
      </c>
      <c r="P167" s="20">
        <f t="shared" si="41"/>
        <v>6</v>
      </c>
      <c r="Q167" s="20">
        <f t="shared" si="42"/>
        <v>11</v>
      </c>
      <c r="R167" s="31" t="str">
        <f t="shared" si="43"/>
        <v>E</v>
      </c>
      <c r="S167" s="31">
        <f t="shared" si="44"/>
        <v>0</v>
      </c>
      <c r="T167" s="31">
        <f t="shared" si="45"/>
        <v>0</v>
      </c>
      <c r="U167" s="22" t="s">
        <v>41</v>
      </c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</row>
    <row r="168" spans="1:35">
      <c r="A168" s="34" t="str">
        <f t="shared" si="34"/>
        <v>MLX2101</v>
      </c>
      <c r="B168" s="118" t="s">
        <v>152</v>
      </c>
      <c r="C168" s="119"/>
      <c r="D168" s="119"/>
      <c r="E168" s="119"/>
      <c r="F168" s="119"/>
      <c r="G168" s="119"/>
      <c r="H168" s="119"/>
      <c r="I168" s="120"/>
      <c r="J168" s="20">
        <f t="shared" si="35"/>
        <v>6</v>
      </c>
      <c r="K168" s="20">
        <f t="shared" si="36"/>
        <v>2</v>
      </c>
      <c r="L168" s="20">
        <f t="shared" si="37"/>
        <v>1</v>
      </c>
      <c r="M168" s="20">
        <f t="shared" si="38"/>
        <v>0</v>
      </c>
      <c r="N168" s="20">
        <f t="shared" si="39"/>
        <v>0</v>
      </c>
      <c r="O168" s="20">
        <f t="shared" si="40"/>
        <v>3</v>
      </c>
      <c r="P168" s="20">
        <f t="shared" si="41"/>
        <v>8</v>
      </c>
      <c r="Q168" s="20">
        <f t="shared" si="42"/>
        <v>11</v>
      </c>
      <c r="R168" s="31">
        <f t="shared" si="43"/>
        <v>0</v>
      </c>
      <c r="S168" s="31">
        <f t="shared" si="44"/>
        <v>0</v>
      </c>
      <c r="T168" s="31" t="str">
        <f t="shared" si="45"/>
        <v>VP</v>
      </c>
      <c r="U168" s="22" t="s">
        <v>41</v>
      </c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</row>
    <row r="169" spans="1:35" ht="17.25" customHeight="1">
      <c r="A169" s="53" t="s">
        <v>29</v>
      </c>
      <c r="B169" s="135"/>
      <c r="C169" s="136"/>
      <c r="D169" s="136"/>
      <c r="E169" s="136"/>
      <c r="F169" s="136"/>
      <c r="G169" s="136"/>
      <c r="H169" s="136"/>
      <c r="I169" s="137"/>
      <c r="J169" s="25">
        <f>IF(ISNA(SUM(J155:J168)),"",SUM(J155:J168))</f>
        <v>80</v>
      </c>
      <c r="K169" s="25">
        <f t="shared" ref="K169:Q169" si="46">SUM(K155:K168)</f>
        <v>28</v>
      </c>
      <c r="L169" s="25">
        <f t="shared" si="46"/>
        <v>27</v>
      </c>
      <c r="M169" s="25">
        <f t="shared" si="46"/>
        <v>2</v>
      </c>
      <c r="N169" s="25">
        <f t="shared" si="46"/>
        <v>0</v>
      </c>
      <c r="O169" s="25">
        <f t="shared" si="46"/>
        <v>57</v>
      </c>
      <c r="P169" s="25">
        <f t="shared" si="46"/>
        <v>89</v>
      </c>
      <c r="Q169" s="25">
        <f t="shared" si="46"/>
        <v>146</v>
      </c>
      <c r="R169" s="53">
        <f>COUNTIF(R155:R168,"E")</f>
        <v>10</v>
      </c>
      <c r="S169" s="53">
        <f>COUNTIF(S155:S168,"C")</f>
        <v>1</v>
      </c>
      <c r="T169" s="53">
        <f>COUNTIF(T155:T168,"VP")</f>
        <v>3</v>
      </c>
      <c r="U169" s="22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</row>
    <row r="170" spans="1:35">
      <c r="A170" s="124" t="s">
        <v>74</v>
      </c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</row>
    <row r="171" spans="1:35">
      <c r="A171" s="34" t="str">
        <f t="shared" ref="A171:A172" si="47">IF(ISNA(INDEX($A$38:$T$155,MATCH($B171,$B$38:$B$155,0),1)),"",INDEX($A$38:$T$155,MATCH($B171,$B$38:$B$155,0),1))</f>
        <v>MLM0005</v>
      </c>
      <c r="B171" s="118" t="s">
        <v>168</v>
      </c>
      <c r="C171" s="119"/>
      <c r="D171" s="119"/>
      <c r="E171" s="119"/>
      <c r="F171" s="119"/>
      <c r="G171" s="119"/>
      <c r="H171" s="119"/>
      <c r="I171" s="120"/>
      <c r="J171" s="20">
        <f t="shared" ref="J171:J172" si="48">IF(ISNA(INDEX($A$38:$T$155,MATCH($B171,$B$38:$B$155,0),10)),"",INDEX($A$38:$T$155,MATCH($B171,$B$38:$B$155,0),10))</f>
        <v>6</v>
      </c>
      <c r="K171" s="20">
        <f t="shared" ref="K171:K172" si="49">IF(ISNA(INDEX($A$38:$T$155,MATCH($B171,$B$38:$B$155,0),11)),"",INDEX($A$38:$T$155,MATCH($B171,$B$38:$B$155,0),11))</f>
        <v>2</v>
      </c>
      <c r="L171" s="20">
        <f t="shared" ref="L171:L172" si="50">IF(ISNA(INDEX($A$38:$T$155,MATCH($B171,$B$38:$B$155,0),12)),"",INDEX($A$38:$T$155,MATCH($B171,$B$38:$B$155,0),12))</f>
        <v>1</v>
      </c>
      <c r="M171" s="20">
        <f t="shared" ref="M171:M172" si="51">IF(ISNA(INDEX($A$38:$T$155,MATCH($B171,$B$38:$B$155,0),13)),"",INDEX($A$38:$T$155,MATCH($B171,$B$38:$B$155,0),13))</f>
        <v>0</v>
      </c>
      <c r="N171" s="20">
        <f t="shared" ref="N171:N172" si="52">IF(ISNA(INDEX($A$37:$U$142,MATCH($B171,$B$37:$B$142,0),14)),"",INDEX($A$37:$U$142,MATCH($B171,$B$37:$B$142,0),14))</f>
        <v>2</v>
      </c>
      <c r="O171" s="20">
        <f t="shared" ref="O171:O172" si="53">IF(ISNA(INDEX($A$37:$U$142,MATCH($B171,$B$37:$B$142,0),15)),"",INDEX($A$37:$U$142,MATCH($B171,$B$37:$B$142,0),15))</f>
        <v>5</v>
      </c>
      <c r="P171" s="20">
        <f t="shared" ref="P171:P172" si="54">IF(ISNA(INDEX($A$37:$U$142,MATCH($B171,$B$37:$B$142,0),16)),"",INDEX($A$37:$U$142,MATCH($B171,$B$37:$B$142,0),16))</f>
        <v>8</v>
      </c>
      <c r="Q171" s="20">
        <f t="shared" ref="Q171:Q172" si="55">IF(ISNA(INDEX($A$37:$U$142,MATCH($B171,$B$37:$B$142,0),17)),"",INDEX($A$37:$U$142,MATCH($B171,$B$37:$B$142,0),17))</f>
        <v>13</v>
      </c>
      <c r="R171" s="31" t="str">
        <f t="shared" ref="R171:R172" si="56">IF(ISNA(INDEX($A$37:$U$142,MATCH($B171,$B$37:$B$142,0),18)),"",INDEX($A$37:$U$142,MATCH($B171,$B$37:$B$142,0),18))</f>
        <v>E</v>
      </c>
      <c r="S171" s="31">
        <f t="shared" ref="S171:S172" si="57">IF(ISNA(INDEX($A$37:$U$142,MATCH($B171,$B$37:$B$142,0),19)),"",INDEX($A$37:$U$142,MATCH($B171,$B$37:$B$142,0),19))</f>
        <v>0</v>
      </c>
      <c r="T171" s="31">
        <f t="shared" ref="T171:T172" si="58">IF(ISNA(INDEX($A$37:$U$142,MATCH($B171,$B$37:$B$142,0),20)),"",INDEX($A$37:$U$142,MATCH($B171,$B$37:$B$142,0),20))</f>
        <v>0</v>
      </c>
      <c r="U171" s="22" t="s">
        <v>41</v>
      </c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</row>
    <row r="172" spans="1:35">
      <c r="A172" s="34" t="str">
        <f t="shared" si="47"/>
        <v>MLX2103</v>
      </c>
      <c r="B172" s="118" t="s">
        <v>172</v>
      </c>
      <c r="C172" s="119"/>
      <c r="D172" s="119"/>
      <c r="E172" s="119"/>
      <c r="F172" s="119"/>
      <c r="G172" s="119"/>
      <c r="H172" s="119"/>
      <c r="I172" s="120"/>
      <c r="J172" s="20">
        <f t="shared" si="48"/>
        <v>7</v>
      </c>
      <c r="K172" s="20">
        <f t="shared" si="49"/>
        <v>2</v>
      </c>
      <c r="L172" s="20">
        <f t="shared" si="50"/>
        <v>1</v>
      </c>
      <c r="M172" s="20">
        <f t="shared" si="51"/>
        <v>0</v>
      </c>
      <c r="N172" s="20">
        <f t="shared" si="52"/>
        <v>2</v>
      </c>
      <c r="O172" s="20">
        <f t="shared" si="53"/>
        <v>5</v>
      </c>
      <c r="P172" s="20">
        <f t="shared" si="54"/>
        <v>10</v>
      </c>
      <c r="Q172" s="20">
        <f t="shared" si="55"/>
        <v>15</v>
      </c>
      <c r="R172" s="31" t="str">
        <f t="shared" si="56"/>
        <v>E</v>
      </c>
      <c r="S172" s="31">
        <f t="shared" si="57"/>
        <v>0</v>
      </c>
      <c r="T172" s="31">
        <f t="shared" si="58"/>
        <v>0</v>
      </c>
      <c r="U172" s="22" t="s">
        <v>41</v>
      </c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</row>
    <row r="173" spans="1:35">
      <c r="A173" s="53" t="s">
        <v>29</v>
      </c>
      <c r="B173" s="127"/>
      <c r="C173" s="127"/>
      <c r="D173" s="127"/>
      <c r="E173" s="127"/>
      <c r="F173" s="127"/>
      <c r="G173" s="127"/>
      <c r="H173" s="127"/>
      <c r="I173" s="127"/>
      <c r="J173" s="25">
        <f t="shared" ref="J173:Q173" si="59">SUM(J172:J172)</f>
        <v>7</v>
      </c>
      <c r="K173" s="25">
        <f t="shared" si="59"/>
        <v>2</v>
      </c>
      <c r="L173" s="25">
        <f t="shared" si="59"/>
        <v>1</v>
      </c>
      <c r="M173" s="25">
        <f t="shared" si="59"/>
        <v>0</v>
      </c>
      <c r="N173" s="25">
        <f t="shared" si="59"/>
        <v>2</v>
      </c>
      <c r="O173" s="25">
        <f t="shared" si="59"/>
        <v>5</v>
      </c>
      <c r="P173" s="25">
        <f t="shared" si="59"/>
        <v>10</v>
      </c>
      <c r="Q173" s="25">
        <f t="shared" si="59"/>
        <v>15</v>
      </c>
      <c r="R173" s="53">
        <f>COUNTIF(R172:R172,"E")</f>
        <v>1</v>
      </c>
      <c r="S173" s="53">
        <f>COUNTIF(S172:S172,"C")</f>
        <v>0</v>
      </c>
      <c r="T173" s="53">
        <f>COUNTIF(T172:T172,"VP")</f>
        <v>0</v>
      </c>
      <c r="U173" s="24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</row>
    <row r="174" spans="1:35">
      <c r="A174" s="115" t="s">
        <v>55</v>
      </c>
      <c r="B174" s="116"/>
      <c r="C174" s="116"/>
      <c r="D174" s="116"/>
      <c r="E174" s="116"/>
      <c r="F174" s="116"/>
      <c r="G174" s="116"/>
      <c r="H174" s="116"/>
      <c r="I174" s="117"/>
      <c r="J174" s="25">
        <f t="shared" ref="J174:T174" si="60">SUM(J169,J173)</f>
        <v>87</v>
      </c>
      <c r="K174" s="25">
        <f t="shared" si="60"/>
        <v>30</v>
      </c>
      <c r="L174" s="25">
        <f t="shared" si="60"/>
        <v>28</v>
      </c>
      <c r="M174" s="25">
        <f t="shared" si="60"/>
        <v>2</v>
      </c>
      <c r="N174" s="25">
        <f t="shared" si="60"/>
        <v>2</v>
      </c>
      <c r="O174" s="25">
        <f t="shared" si="60"/>
        <v>62</v>
      </c>
      <c r="P174" s="25">
        <f t="shared" si="60"/>
        <v>99</v>
      </c>
      <c r="Q174" s="25">
        <f t="shared" si="60"/>
        <v>161</v>
      </c>
      <c r="R174" s="25">
        <f t="shared" si="60"/>
        <v>11</v>
      </c>
      <c r="S174" s="25">
        <f t="shared" si="60"/>
        <v>1</v>
      </c>
      <c r="T174" s="25">
        <f t="shared" si="60"/>
        <v>3</v>
      </c>
      <c r="U174" s="73">
        <f ca="1">COUNTIF($A$147:$U$168,$U$148)/(COUNTIF($A$147:$U$168,$U$148)+COUNTIF($A$173:$U$185,$U$174)+COUNTIF($A$193:$U$205,$U$194)+COUNT($J$219:$J$223))</f>
        <v>0.46341463414634149</v>
      </c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</row>
    <row r="175" spans="1:35" ht="27" customHeight="1">
      <c r="A175" s="184" t="s">
        <v>56</v>
      </c>
      <c r="B175" s="185"/>
      <c r="C175" s="185"/>
      <c r="D175" s="185"/>
      <c r="E175" s="185"/>
      <c r="F175" s="185"/>
      <c r="G175" s="185"/>
      <c r="H175" s="185"/>
      <c r="I175" s="185"/>
      <c r="J175" s="186"/>
      <c r="K175" s="25">
        <f t="shared" ref="K175:Q175" si="61">K169*14+K173*12</f>
        <v>416</v>
      </c>
      <c r="L175" s="25">
        <f t="shared" si="61"/>
        <v>390</v>
      </c>
      <c r="M175" s="25">
        <f t="shared" si="61"/>
        <v>28</v>
      </c>
      <c r="N175" s="25">
        <f t="shared" si="61"/>
        <v>24</v>
      </c>
      <c r="O175" s="25">
        <f t="shared" si="61"/>
        <v>858</v>
      </c>
      <c r="P175" s="25">
        <f t="shared" si="61"/>
        <v>1366</v>
      </c>
      <c r="Q175" s="25">
        <f t="shared" si="61"/>
        <v>2224</v>
      </c>
      <c r="R175" s="150"/>
      <c r="S175" s="151"/>
      <c r="T175" s="151"/>
      <c r="U175" s="152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</row>
    <row r="176" spans="1:35" ht="12.75" customHeight="1">
      <c r="A176" s="187"/>
      <c r="B176" s="188"/>
      <c r="C176" s="188"/>
      <c r="D176" s="188"/>
      <c r="E176" s="188"/>
      <c r="F176" s="188"/>
      <c r="G176" s="188"/>
      <c r="H176" s="188"/>
      <c r="I176" s="188"/>
      <c r="J176" s="189"/>
      <c r="K176" s="193">
        <f>SUM(K175:N175)</f>
        <v>858</v>
      </c>
      <c r="L176" s="194"/>
      <c r="M176" s="194"/>
      <c r="N176" s="195"/>
      <c r="O176" s="156">
        <f>Q175</f>
        <v>2224</v>
      </c>
      <c r="P176" s="157"/>
      <c r="Q176" s="158"/>
      <c r="R176" s="153"/>
      <c r="S176" s="154"/>
      <c r="T176" s="154"/>
      <c r="U176" s="155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</row>
    <row r="177" spans="1:35">
      <c r="A177" s="50"/>
      <c r="B177" s="52"/>
      <c r="C177" s="52"/>
      <c r="D177" s="52"/>
      <c r="E177" s="52"/>
      <c r="F177" s="52"/>
      <c r="G177" s="52"/>
      <c r="H177" s="50"/>
      <c r="I177" s="50"/>
      <c r="J177" s="50"/>
      <c r="K177" s="50"/>
      <c r="L177" s="50"/>
      <c r="M177" s="51"/>
      <c r="N177" s="51"/>
      <c r="O177" s="51"/>
      <c r="P177" s="51"/>
      <c r="Q177" s="51"/>
      <c r="R177" s="51"/>
      <c r="S177" s="51"/>
      <c r="T177" s="51"/>
      <c r="U177" s="50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</row>
    <row r="178" spans="1:35">
      <c r="A178" s="124" t="s">
        <v>64</v>
      </c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</row>
    <row r="179" spans="1:35">
      <c r="A179" s="127" t="s">
        <v>31</v>
      </c>
      <c r="B179" s="127" t="s">
        <v>30</v>
      </c>
      <c r="C179" s="127"/>
      <c r="D179" s="127"/>
      <c r="E179" s="127"/>
      <c r="F179" s="127"/>
      <c r="G179" s="127"/>
      <c r="H179" s="127"/>
      <c r="I179" s="127"/>
      <c r="J179" s="128" t="s">
        <v>45</v>
      </c>
      <c r="K179" s="129" t="s">
        <v>28</v>
      </c>
      <c r="L179" s="130"/>
      <c r="M179" s="130"/>
      <c r="N179" s="131"/>
      <c r="O179" s="128" t="s">
        <v>46</v>
      </c>
      <c r="P179" s="128"/>
      <c r="Q179" s="128"/>
      <c r="R179" s="128" t="s">
        <v>27</v>
      </c>
      <c r="S179" s="128"/>
      <c r="T179" s="128"/>
      <c r="U179" s="128" t="s">
        <v>26</v>
      </c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</row>
    <row r="180" spans="1:35">
      <c r="A180" s="127"/>
      <c r="B180" s="127"/>
      <c r="C180" s="127"/>
      <c r="D180" s="127"/>
      <c r="E180" s="127"/>
      <c r="F180" s="127"/>
      <c r="G180" s="127"/>
      <c r="H180" s="127"/>
      <c r="I180" s="127"/>
      <c r="J180" s="128"/>
      <c r="K180" s="57" t="s">
        <v>32</v>
      </c>
      <c r="L180" s="57" t="s">
        <v>33</v>
      </c>
      <c r="M180" s="57" t="s">
        <v>34</v>
      </c>
      <c r="N180" s="57" t="s">
        <v>117</v>
      </c>
      <c r="O180" s="57" t="s">
        <v>38</v>
      </c>
      <c r="P180" s="57" t="s">
        <v>9</v>
      </c>
      <c r="Q180" s="57" t="s">
        <v>35</v>
      </c>
      <c r="R180" s="57" t="s">
        <v>36</v>
      </c>
      <c r="S180" s="57" t="s">
        <v>32</v>
      </c>
      <c r="T180" s="57" t="s">
        <v>37</v>
      </c>
      <c r="U180" s="128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</row>
    <row r="181" spans="1:35">
      <c r="A181" s="124" t="s">
        <v>61</v>
      </c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</row>
    <row r="182" spans="1:35">
      <c r="A182" s="34" t="str">
        <f t="shared" ref="A182:A188" si="62">IF(ISNA(INDEX($A$38:$T$150,MATCH($B182,$B$38:$B$150,0),1)),"",INDEX($A$38:$T$150,MATCH($B182,$B$38:$B$150,0),1))</f>
        <v>MLM0016</v>
      </c>
      <c r="B182" s="118" t="s">
        <v>136</v>
      </c>
      <c r="C182" s="119"/>
      <c r="D182" s="119"/>
      <c r="E182" s="119"/>
      <c r="F182" s="119"/>
      <c r="G182" s="119"/>
      <c r="H182" s="119"/>
      <c r="I182" s="120"/>
      <c r="J182" s="20">
        <f>IF(ISNA(INDEX($A$38:$T$150,MATCH($B182,$B$38:$B$150,0),10)),"",INDEX($A$38:$T$150,MATCH($B182,$B$38:$B$150,0),10))</f>
        <v>6</v>
      </c>
      <c r="K182" s="20">
        <f>IF(ISNA(INDEX($A$38:$T$150,MATCH($B182,$B$38:$B$150,0),11)),"",INDEX($A$38:$T$150,MATCH($B182,$B$38:$B$150,0),11))</f>
        <v>2</v>
      </c>
      <c r="L182" s="20">
        <f>IF(ISNA(INDEX($A$38:$T$150,MATCH($B182,$B$38:$B$150,0),12)),"",INDEX($A$38:$T$150,MATCH($B182,$B$38:$B$150,0),12))</f>
        <v>2</v>
      </c>
      <c r="M182" s="20">
        <f>IF(ISNA(INDEX($A$38:$T$150,MATCH($B182,$B$38:$B$150,0),13)),"",INDEX($A$38:$T$150,MATCH($B182,$B$38:$B$150,0),13))</f>
        <v>0</v>
      </c>
      <c r="N182" s="20">
        <f>IF(ISNA(INDEX($A$37:$U$142,MATCH($B182,$B$37:$B$142,0),14)),"",INDEX($A$37:$U$142,MATCH($B182,$B$37:$B$142,0),14))</f>
        <v>0</v>
      </c>
      <c r="O182" s="20">
        <f>IF(ISNA(INDEX($A$37:$U$142,MATCH($B182,$B$37:$B$142,0),15)),"",INDEX($A$37:$U$142,MATCH($B182,$B$37:$B$142,0),15))</f>
        <v>4</v>
      </c>
      <c r="P182" s="20">
        <f>IF(ISNA(INDEX($A$37:$U$142,MATCH($B182,$B$37:$B$142,0),16)),"",INDEX($A$37:$U$142,MATCH($B182,$B$37:$B$142,0),16))</f>
        <v>7</v>
      </c>
      <c r="Q182" s="20">
        <f>IF(ISNA(INDEX($A$37:$U$142,MATCH($B182,$B$37:$B$142,0),17)),"",INDEX($A$37:$U$142,MATCH($B182,$B$37:$B$142,0),17))</f>
        <v>11</v>
      </c>
      <c r="R182" s="31" t="str">
        <f>IF(ISNA(INDEX($A$37:$U$142,MATCH($B182,$B$37:$B$142,0),18)),"",INDEX($A$37:$U$142,MATCH($B182,$B$37:$B$142,0),18))</f>
        <v>E</v>
      </c>
      <c r="S182" s="31">
        <f>IF(ISNA(INDEX($A$37:$U$142,MATCH($B182,$B$37:$B$142,0),19)),"",INDEX($A$37:$U$142,MATCH($B182,$B$37:$B$142,0),19))</f>
        <v>0</v>
      </c>
      <c r="T182" s="31">
        <f>IF(ISNA(INDEX($A$37:$U$142,MATCH($B182,$B$37:$B$142,0),20)),"",INDEX($A$37:$U$142,MATCH($B182,$B$37:$B$142,0),20))</f>
        <v>0</v>
      </c>
      <c r="U182" s="54" t="s">
        <v>43</v>
      </c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</row>
    <row r="183" spans="1:35">
      <c r="A183" s="34" t="str">
        <f t="shared" si="62"/>
        <v>MLM0027</v>
      </c>
      <c r="B183" s="118" t="s">
        <v>144</v>
      </c>
      <c r="C183" s="119"/>
      <c r="D183" s="119"/>
      <c r="E183" s="119"/>
      <c r="F183" s="119"/>
      <c r="G183" s="119"/>
      <c r="H183" s="119"/>
      <c r="I183" s="120"/>
      <c r="J183" s="20">
        <f t="shared" ref="J183:J188" si="63">IF(ISNA(INDEX($A$38:$T$150,MATCH($B183,$B$38:$B$150,0),10)),"",INDEX($A$38:$T$150,MATCH($B183,$B$38:$B$150,0),10))</f>
        <v>6</v>
      </c>
      <c r="K183" s="20">
        <f t="shared" ref="K183:K188" si="64">IF(ISNA(INDEX($A$38:$T$150,MATCH($B183,$B$38:$B$150,0),11)),"",INDEX($A$38:$T$150,MATCH($B183,$B$38:$B$150,0),11))</f>
        <v>2</v>
      </c>
      <c r="L183" s="20">
        <f t="shared" ref="L183:L188" si="65">IF(ISNA(INDEX($A$38:$T$150,MATCH($B183,$B$38:$B$150,0),12)),"",INDEX($A$38:$T$150,MATCH($B183,$B$38:$B$150,0),12))</f>
        <v>1</v>
      </c>
      <c r="M183" s="20">
        <f t="shared" ref="M183:M188" si="66">IF(ISNA(INDEX($A$38:$T$150,MATCH($B183,$B$38:$B$150,0),13)),"",INDEX($A$38:$T$150,MATCH($B183,$B$38:$B$150,0),13))</f>
        <v>2</v>
      </c>
      <c r="N183" s="20">
        <f t="shared" ref="N183:N188" si="67">IF(ISNA(INDEX($A$37:$U$142,MATCH($B183,$B$37:$B$142,0),14)),"",INDEX($A$37:$U$142,MATCH($B183,$B$37:$B$142,0),14))</f>
        <v>0</v>
      </c>
      <c r="O183" s="20">
        <f t="shared" ref="O183:O188" si="68">IF(ISNA(INDEX($A$37:$U$142,MATCH($B183,$B$37:$B$142,0),15)),"",INDEX($A$37:$U$142,MATCH($B183,$B$37:$B$142,0),15))</f>
        <v>5</v>
      </c>
      <c r="P183" s="20">
        <f t="shared" ref="P183:P188" si="69">IF(ISNA(INDEX($A$37:$U$142,MATCH($B183,$B$37:$B$142,0),16)),"",INDEX($A$37:$U$142,MATCH($B183,$B$37:$B$142,0),16))</f>
        <v>6</v>
      </c>
      <c r="Q183" s="20">
        <f t="shared" ref="Q183:Q188" si="70">IF(ISNA(INDEX($A$37:$U$142,MATCH($B183,$B$37:$B$142,0),17)),"",INDEX($A$37:$U$142,MATCH($B183,$B$37:$B$142,0),17))</f>
        <v>11</v>
      </c>
      <c r="R183" s="31" t="str">
        <f t="shared" ref="R183:R188" si="71">IF(ISNA(INDEX($A$37:$U$142,MATCH($B183,$B$37:$B$142,0),18)),"",INDEX($A$37:$U$142,MATCH($B183,$B$37:$B$142,0),18))</f>
        <v>E</v>
      </c>
      <c r="S183" s="31">
        <f t="shared" ref="S183:S188" si="72">IF(ISNA(INDEX($A$37:$U$142,MATCH($B183,$B$37:$B$142,0),19)),"",INDEX($A$37:$U$142,MATCH($B183,$B$37:$B$142,0),19))</f>
        <v>0</v>
      </c>
      <c r="T183" s="31">
        <f t="shared" ref="T183:T188" si="73">IF(ISNA(INDEX($A$37:$U$142,MATCH($B183,$B$37:$B$142,0),20)),"",INDEX($A$37:$U$142,MATCH($B183,$B$37:$B$142,0),20))</f>
        <v>0</v>
      </c>
      <c r="U183" s="54" t="s">
        <v>43</v>
      </c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</row>
    <row r="184" spans="1:35">
      <c r="A184" s="34" t="str">
        <f t="shared" si="62"/>
        <v>MLM0004</v>
      </c>
      <c r="B184" s="118" t="s">
        <v>156</v>
      </c>
      <c r="C184" s="119"/>
      <c r="D184" s="119"/>
      <c r="E184" s="119"/>
      <c r="F184" s="119"/>
      <c r="G184" s="119"/>
      <c r="H184" s="119"/>
      <c r="I184" s="120"/>
      <c r="J184" s="20">
        <f t="shared" si="63"/>
        <v>5</v>
      </c>
      <c r="K184" s="20">
        <f t="shared" si="64"/>
        <v>2</v>
      </c>
      <c r="L184" s="20">
        <f t="shared" si="65"/>
        <v>2</v>
      </c>
      <c r="M184" s="20">
        <f t="shared" si="66"/>
        <v>0</v>
      </c>
      <c r="N184" s="20">
        <f t="shared" si="67"/>
        <v>0</v>
      </c>
      <c r="O184" s="20">
        <f t="shared" si="68"/>
        <v>4</v>
      </c>
      <c r="P184" s="20">
        <f t="shared" si="69"/>
        <v>5</v>
      </c>
      <c r="Q184" s="20">
        <f t="shared" si="70"/>
        <v>9</v>
      </c>
      <c r="R184" s="31" t="str">
        <f t="shared" si="71"/>
        <v>E</v>
      </c>
      <c r="S184" s="31">
        <f t="shared" si="72"/>
        <v>0</v>
      </c>
      <c r="T184" s="31">
        <f t="shared" si="73"/>
        <v>0</v>
      </c>
      <c r="U184" s="54" t="s">
        <v>43</v>
      </c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</row>
    <row r="185" spans="1:35">
      <c r="A185" s="34" t="str">
        <f t="shared" si="62"/>
        <v>MLM0030</v>
      </c>
      <c r="B185" s="118" t="s">
        <v>158</v>
      </c>
      <c r="C185" s="119"/>
      <c r="D185" s="119"/>
      <c r="E185" s="119"/>
      <c r="F185" s="119"/>
      <c r="G185" s="119"/>
      <c r="H185" s="119"/>
      <c r="I185" s="120"/>
      <c r="J185" s="20">
        <f t="shared" si="63"/>
        <v>5</v>
      </c>
      <c r="K185" s="20">
        <f t="shared" si="64"/>
        <v>2</v>
      </c>
      <c r="L185" s="20">
        <f t="shared" si="65"/>
        <v>2</v>
      </c>
      <c r="M185" s="20">
        <f t="shared" si="66"/>
        <v>1</v>
      </c>
      <c r="N185" s="20">
        <f t="shared" si="67"/>
        <v>0</v>
      </c>
      <c r="O185" s="20">
        <f t="shared" si="68"/>
        <v>5</v>
      </c>
      <c r="P185" s="20">
        <f t="shared" si="69"/>
        <v>4</v>
      </c>
      <c r="Q185" s="20">
        <f t="shared" si="70"/>
        <v>9</v>
      </c>
      <c r="R185" s="31" t="str">
        <f t="shared" si="71"/>
        <v>E</v>
      </c>
      <c r="S185" s="31">
        <f t="shared" si="72"/>
        <v>0</v>
      </c>
      <c r="T185" s="31">
        <f t="shared" si="73"/>
        <v>0</v>
      </c>
      <c r="U185" s="54" t="s">
        <v>43</v>
      </c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</row>
    <row r="186" spans="1:35">
      <c r="A186" s="34" t="str">
        <f t="shared" si="62"/>
        <v>MLM0011</v>
      </c>
      <c r="B186" s="118" t="s">
        <v>160</v>
      </c>
      <c r="C186" s="119"/>
      <c r="D186" s="119"/>
      <c r="E186" s="119"/>
      <c r="F186" s="119"/>
      <c r="G186" s="119"/>
      <c r="H186" s="119"/>
      <c r="I186" s="120"/>
      <c r="J186" s="20">
        <f t="shared" si="63"/>
        <v>5</v>
      </c>
      <c r="K186" s="20">
        <f t="shared" si="64"/>
        <v>2</v>
      </c>
      <c r="L186" s="20">
        <f t="shared" si="65"/>
        <v>2</v>
      </c>
      <c r="M186" s="20">
        <f t="shared" si="66"/>
        <v>0</v>
      </c>
      <c r="N186" s="20">
        <f t="shared" si="67"/>
        <v>0</v>
      </c>
      <c r="O186" s="20">
        <f t="shared" si="68"/>
        <v>4</v>
      </c>
      <c r="P186" s="20">
        <f t="shared" si="69"/>
        <v>5</v>
      </c>
      <c r="Q186" s="20">
        <f t="shared" si="70"/>
        <v>9</v>
      </c>
      <c r="R186" s="31" t="str">
        <f t="shared" si="71"/>
        <v>E</v>
      </c>
      <c r="S186" s="31">
        <f t="shared" si="72"/>
        <v>0</v>
      </c>
      <c r="T186" s="31">
        <f t="shared" si="73"/>
        <v>0</v>
      </c>
      <c r="U186" s="54" t="s">
        <v>43</v>
      </c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</row>
    <row r="187" spans="1:35">
      <c r="A187" s="34" t="str">
        <f t="shared" si="62"/>
        <v>MLM0024</v>
      </c>
      <c r="B187" s="190" t="s">
        <v>162</v>
      </c>
      <c r="C187" s="191"/>
      <c r="D187" s="191"/>
      <c r="E187" s="191"/>
      <c r="F187" s="191"/>
      <c r="G187" s="191"/>
      <c r="H187" s="191"/>
      <c r="I187" s="192"/>
      <c r="J187" s="20">
        <f t="shared" si="63"/>
        <v>5</v>
      </c>
      <c r="K187" s="20">
        <f t="shared" si="64"/>
        <v>2</v>
      </c>
      <c r="L187" s="20">
        <f t="shared" si="65"/>
        <v>2</v>
      </c>
      <c r="M187" s="20">
        <f t="shared" si="66"/>
        <v>1</v>
      </c>
      <c r="N187" s="20">
        <f t="shared" si="67"/>
        <v>0</v>
      </c>
      <c r="O187" s="20">
        <f t="shared" si="68"/>
        <v>5</v>
      </c>
      <c r="P187" s="20">
        <f t="shared" si="69"/>
        <v>4</v>
      </c>
      <c r="Q187" s="20">
        <f t="shared" si="70"/>
        <v>9</v>
      </c>
      <c r="R187" s="31">
        <f t="shared" si="71"/>
        <v>0</v>
      </c>
      <c r="S187" s="31" t="str">
        <f t="shared" si="72"/>
        <v>C</v>
      </c>
      <c r="T187" s="31">
        <f t="shared" si="73"/>
        <v>0</v>
      </c>
      <c r="U187" s="54" t="s">
        <v>43</v>
      </c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</row>
    <row r="188" spans="1:35">
      <c r="A188" s="34" t="str">
        <f t="shared" si="62"/>
        <v>MLX2102</v>
      </c>
      <c r="B188" s="118" t="s">
        <v>164</v>
      </c>
      <c r="C188" s="119"/>
      <c r="D188" s="119"/>
      <c r="E188" s="119"/>
      <c r="F188" s="119"/>
      <c r="G188" s="119"/>
      <c r="H188" s="119"/>
      <c r="I188" s="120"/>
      <c r="J188" s="20">
        <f t="shared" si="63"/>
        <v>6</v>
      </c>
      <c r="K188" s="20">
        <f t="shared" si="64"/>
        <v>2</v>
      </c>
      <c r="L188" s="20">
        <f t="shared" si="65"/>
        <v>1</v>
      </c>
      <c r="M188" s="20">
        <f t="shared" si="66"/>
        <v>0</v>
      </c>
      <c r="N188" s="20">
        <f t="shared" si="67"/>
        <v>2</v>
      </c>
      <c r="O188" s="20">
        <f t="shared" si="68"/>
        <v>5</v>
      </c>
      <c r="P188" s="20">
        <f t="shared" si="69"/>
        <v>6</v>
      </c>
      <c r="Q188" s="20">
        <f t="shared" si="70"/>
        <v>11</v>
      </c>
      <c r="R188" s="31">
        <f t="shared" si="71"/>
        <v>0</v>
      </c>
      <c r="S188" s="31">
        <f t="shared" si="72"/>
        <v>0</v>
      </c>
      <c r="T188" s="31" t="str">
        <f t="shared" si="73"/>
        <v>VP</v>
      </c>
      <c r="U188" s="54" t="s">
        <v>43</v>
      </c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</row>
    <row r="189" spans="1:35">
      <c r="A189" s="53" t="s">
        <v>29</v>
      </c>
      <c r="B189" s="135"/>
      <c r="C189" s="136"/>
      <c r="D189" s="136"/>
      <c r="E189" s="136"/>
      <c r="F189" s="136"/>
      <c r="G189" s="136"/>
      <c r="H189" s="136"/>
      <c r="I189" s="137"/>
      <c r="J189" s="25">
        <f t="shared" ref="J189:Q189" si="74">SUM(J182:J188)</f>
        <v>38</v>
      </c>
      <c r="K189" s="25">
        <f t="shared" si="74"/>
        <v>14</v>
      </c>
      <c r="L189" s="25">
        <f t="shared" si="74"/>
        <v>12</v>
      </c>
      <c r="M189" s="25">
        <f t="shared" si="74"/>
        <v>4</v>
      </c>
      <c r="N189" s="25">
        <f t="shared" si="74"/>
        <v>2</v>
      </c>
      <c r="O189" s="25">
        <f t="shared" si="74"/>
        <v>32</v>
      </c>
      <c r="P189" s="25">
        <f t="shared" si="74"/>
        <v>37</v>
      </c>
      <c r="Q189" s="25">
        <f t="shared" si="74"/>
        <v>69</v>
      </c>
      <c r="R189" s="53">
        <f>COUNTIF(R182:R188,"E")</f>
        <v>5</v>
      </c>
      <c r="S189" s="53">
        <f>COUNTIF(S182:S188,"C")</f>
        <v>1</v>
      </c>
      <c r="T189" s="53">
        <f>COUNTIF(T182:T188,"VP")</f>
        <v>1</v>
      </c>
      <c r="U189" s="54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</row>
    <row r="190" spans="1:35">
      <c r="A190" s="124" t="s">
        <v>75</v>
      </c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</row>
    <row r="191" spans="1:35">
      <c r="A191" s="34" t="str">
        <f>IF(ISNA(INDEX($A$37:$U$142,MATCH($B191,$B$37:$B$142,0),1)),"",INDEX($A$37:$U$142,MATCH($B191,$B$37:$B$142,0),1))</f>
        <v>MLM2001</v>
      </c>
      <c r="B191" s="138" t="s">
        <v>170</v>
      </c>
      <c r="C191" s="138"/>
      <c r="D191" s="138"/>
      <c r="E191" s="138"/>
      <c r="F191" s="138"/>
      <c r="G191" s="138"/>
      <c r="H191" s="138"/>
      <c r="I191" s="138"/>
      <c r="J191" s="20">
        <f>IF(ISNA(INDEX($A$37:$U$142,MATCH($B191,$B$37:$B$142,0),10)),"",INDEX($A$37:$U$142,MATCH($B191,$B$37:$B$142,0),10))</f>
        <v>6</v>
      </c>
      <c r="K191" s="20">
        <f>IF(ISNA(INDEX($A$37:$U$142,MATCH($B191,$B$37:$B$142,0),11)),"",INDEX($A$37:$U$142,MATCH($B191,$B$37:$B$142,0),11))</f>
        <v>0</v>
      </c>
      <c r="L191" s="20">
        <f>IF(ISNA(INDEX($A$37:$U$142,MATCH($B191,$B$37:$B$142,0),12)),"",INDEX($A$37:$U$142,MATCH($B191,$B$37:$B$142,0),12))</f>
        <v>0</v>
      </c>
      <c r="M191" s="20">
        <f>IF(ISNA(INDEX($A$37:$U$142,MATCH($B191,$B$37:$B$142,0),13)),"",INDEX($A$37:$U$142,MATCH($B191,$B$37:$B$142,0),13))</f>
        <v>0</v>
      </c>
      <c r="N191" s="20">
        <f>IF(ISNA(INDEX($A$37:$U$142,MATCH($B191,$B$37:$B$142,0),14)),"",INDEX($A$37:$U$142,MATCH($B191,$B$37:$B$142,0),14))</f>
        <v>2</v>
      </c>
      <c r="O191" s="20">
        <f>IF(ISNA(INDEX($A$37:$U$142,MATCH($B191,$B$37:$B$142,0),15)),"",INDEX($A$37:$U$142,MATCH($B191,$B$37:$B$142,0),15))</f>
        <v>2</v>
      </c>
      <c r="P191" s="20">
        <f>IF(ISNA(INDEX($A$37:$U$142,MATCH($B191,$B$37:$B$142,0),16)),"",INDEX($A$37:$U$142,MATCH($B191,$B$37:$B$142,0),16))</f>
        <v>11</v>
      </c>
      <c r="Q191" s="20">
        <f>IF(ISNA(INDEX($A$37:$U$142,MATCH($B191,$B$37:$B$142,0),17)),"",INDEX($A$37:$U$142,MATCH($B191,$B$37:$B$142,0),17))</f>
        <v>13</v>
      </c>
      <c r="R191" s="31">
        <f>IF(ISNA(INDEX($A$37:$U$142,MATCH($B191,$B$37:$B$142,0),18)),"",INDEX($A$37:$U$142,MATCH($B191,$B$37:$B$142,0),18))</f>
        <v>0</v>
      </c>
      <c r="S191" s="31" t="str">
        <f>IF(ISNA(INDEX($A$37:$U$142,MATCH($B191,$B$37:$B$142,0),19)),"",INDEX($A$37:$U$142,MATCH($B191,$B$37:$B$142,0),19))</f>
        <v>C</v>
      </c>
      <c r="T191" s="31">
        <f>IF(ISNA(INDEX($A$37:$U$142,MATCH($B191,$B$37:$B$142,0),20)),"",INDEX($A$37:$U$142,MATCH($B191,$B$37:$B$142,0),20))</f>
        <v>0</v>
      </c>
      <c r="U191" s="54" t="s">
        <v>43</v>
      </c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</row>
    <row r="192" spans="1:35">
      <c r="A192" s="53" t="s">
        <v>29</v>
      </c>
      <c r="B192" s="127"/>
      <c r="C192" s="127"/>
      <c r="D192" s="127"/>
      <c r="E192" s="127"/>
      <c r="F192" s="127"/>
      <c r="G192" s="127"/>
      <c r="H192" s="127"/>
      <c r="I192" s="127"/>
      <c r="J192" s="25">
        <f t="shared" ref="J192:Q192" si="75">SUM(J191:J191)</f>
        <v>6</v>
      </c>
      <c r="K192" s="25">
        <f t="shared" si="75"/>
        <v>0</v>
      </c>
      <c r="L192" s="25">
        <f t="shared" si="75"/>
        <v>0</v>
      </c>
      <c r="M192" s="25">
        <f t="shared" si="75"/>
        <v>0</v>
      </c>
      <c r="N192" s="25">
        <f t="shared" si="75"/>
        <v>2</v>
      </c>
      <c r="O192" s="25">
        <f t="shared" si="75"/>
        <v>2</v>
      </c>
      <c r="P192" s="25">
        <f t="shared" si="75"/>
        <v>11</v>
      </c>
      <c r="Q192" s="25">
        <f t="shared" si="75"/>
        <v>13</v>
      </c>
      <c r="R192" s="53">
        <f>COUNTIF(R191:R191,"E")</f>
        <v>0</v>
      </c>
      <c r="S192" s="53">
        <f>COUNTIF(S191:S191,"C")</f>
        <v>1</v>
      </c>
      <c r="T192" s="53">
        <f>COUNTIF(T191:T191,"VP")</f>
        <v>0</v>
      </c>
      <c r="U192" s="24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</row>
    <row r="193" spans="1:35">
      <c r="A193" s="115" t="s">
        <v>55</v>
      </c>
      <c r="B193" s="116"/>
      <c r="C193" s="116"/>
      <c r="D193" s="116"/>
      <c r="E193" s="116"/>
      <c r="F193" s="116"/>
      <c r="G193" s="116"/>
      <c r="H193" s="116"/>
      <c r="I193" s="117"/>
      <c r="J193" s="25">
        <f t="shared" ref="J193:T193" si="76">SUM(J189,J192)</f>
        <v>44</v>
      </c>
      <c r="K193" s="25">
        <f t="shared" si="76"/>
        <v>14</v>
      </c>
      <c r="L193" s="25">
        <f t="shared" si="76"/>
        <v>12</v>
      </c>
      <c r="M193" s="25">
        <f t="shared" si="76"/>
        <v>4</v>
      </c>
      <c r="N193" s="25">
        <f t="shared" si="76"/>
        <v>4</v>
      </c>
      <c r="O193" s="25">
        <f t="shared" si="76"/>
        <v>34</v>
      </c>
      <c r="P193" s="25">
        <f t="shared" si="76"/>
        <v>48</v>
      </c>
      <c r="Q193" s="25">
        <f t="shared" si="76"/>
        <v>82</v>
      </c>
      <c r="R193" s="25">
        <f t="shared" si="76"/>
        <v>5</v>
      </c>
      <c r="S193" s="25">
        <f t="shared" si="76"/>
        <v>2</v>
      </c>
      <c r="T193" s="25">
        <f t="shared" si="76"/>
        <v>1</v>
      </c>
      <c r="U193" s="73">
        <f ca="1">COUNTIF($A$173:$U$185,$U$174)/(COUNTIF($A$147:$U$168,$U$148)+COUNTIF($A$173:$U$185,$U$174)+COUNTIF($A$193:$U$205,$U$194)+COUNT($J$219:$J$223))</f>
        <v>0.21951219512195122</v>
      </c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</row>
    <row r="194" spans="1:35">
      <c r="A194" s="184" t="s">
        <v>56</v>
      </c>
      <c r="B194" s="185"/>
      <c r="C194" s="185"/>
      <c r="D194" s="185"/>
      <c r="E194" s="185"/>
      <c r="F194" s="185"/>
      <c r="G194" s="185"/>
      <c r="H194" s="185"/>
      <c r="I194" s="185"/>
      <c r="J194" s="186"/>
      <c r="K194" s="25">
        <f t="shared" ref="K194:Q194" si="77">K189*14+K192*12</f>
        <v>196</v>
      </c>
      <c r="L194" s="25">
        <f t="shared" si="77"/>
        <v>168</v>
      </c>
      <c r="M194" s="25">
        <f t="shared" si="77"/>
        <v>56</v>
      </c>
      <c r="N194" s="25">
        <f t="shared" si="77"/>
        <v>52</v>
      </c>
      <c r="O194" s="25">
        <f t="shared" si="77"/>
        <v>472</v>
      </c>
      <c r="P194" s="25">
        <f t="shared" si="77"/>
        <v>650</v>
      </c>
      <c r="Q194" s="25">
        <f t="shared" si="77"/>
        <v>1122</v>
      </c>
      <c r="R194" s="150"/>
      <c r="S194" s="151"/>
      <c r="T194" s="151"/>
      <c r="U194" s="152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</row>
    <row r="195" spans="1:35">
      <c r="A195" s="187"/>
      <c r="B195" s="188"/>
      <c r="C195" s="188"/>
      <c r="D195" s="188"/>
      <c r="E195" s="188"/>
      <c r="F195" s="188"/>
      <c r="G195" s="188"/>
      <c r="H195" s="188"/>
      <c r="I195" s="188"/>
      <c r="J195" s="189"/>
      <c r="K195" s="193">
        <f>SUM(K194:N194)</f>
        <v>472</v>
      </c>
      <c r="L195" s="194"/>
      <c r="M195" s="194"/>
      <c r="N195" s="195"/>
      <c r="O195" s="156">
        <f>Q194</f>
        <v>1122</v>
      </c>
      <c r="P195" s="157"/>
      <c r="Q195" s="158"/>
      <c r="R195" s="153"/>
      <c r="S195" s="154"/>
      <c r="T195" s="154"/>
      <c r="U195" s="155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</row>
    <row r="196" spans="1:35" ht="30.7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O196" s="50"/>
      <c r="P196" s="50"/>
      <c r="Q196" s="50"/>
      <c r="R196" s="50"/>
      <c r="S196" s="50"/>
      <c r="T196" s="50"/>
      <c r="U196" s="50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</row>
    <row r="197" spans="1:35" s="106" customFormat="1" ht="84" customHeight="1"/>
    <row r="198" spans="1:35">
      <c r="A198" s="50"/>
      <c r="B198" s="52"/>
      <c r="C198" s="52"/>
      <c r="D198" s="52"/>
      <c r="E198" s="52"/>
      <c r="F198" s="52"/>
      <c r="G198" s="52"/>
      <c r="H198" s="50"/>
      <c r="I198" s="50"/>
      <c r="J198" s="50"/>
      <c r="K198" s="50"/>
      <c r="L198" s="50"/>
      <c r="M198" s="51"/>
      <c r="N198" s="51"/>
      <c r="O198" s="51"/>
      <c r="P198" s="51"/>
      <c r="Q198" s="51"/>
      <c r="R198" s="51"/>
      <c r="S198" s="51"/>
      <c r="T198" s="51"/>
      <c r="U198" s="50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</row>
    <row r="199" spans="1:35">
      <c r="A199" s="124" t="s">
        <v>224</v>
      </c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</row>
    <row r="200" spans="1:35">
      <c r="A200" s="127" t="s">
        <v>31</v>
      </c>
      <c r="B200" s="127" t="s">
        <v>30</v>
      </c>
      <c r="C200" s="127"/>
      <c r="D200" s="127"/>
      <c r="E200" s="127"/>
      <c r="F200" s="127"/>
      <c r="G200" s="127"/>
      <c r="H200" s="127"/>
      <c r="I200" s="127"/>
      <c r="J200" s="128" t="s">
        <v>45</v>
      </c>
      <c r="K200" s="129" t="s">
        <v>28</v>
      </c>
      <c r="L200" s="130"/>
      <c r="M200" s="130"/>
      <c r="N200" s="131"/>
      <c r="O200" s="128" t="s">
        <v>46</v>
      </c>
      <c r="P200" s="128"/>
      <c r="Q200" s="128"/>
      <c r="R200" s="128" t="s">
        <v>27</v>
      </c>
      <c r="S200" s="128"/>
      <c r="T200" s="128"/>
      <c r="U200" s="128" t="s">
        <v>26</v>
      </c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</row>
    <row r="201" spans="1:35">
      <c r="A201" s="127"/>
      <c r="B201" s="127"/>
      <c r="C201" s="127"/>
      <c r="D201" s="127"/>
      <c r="E201" s="127"/>
      <c r="F201" s="127"/>
      <c r="G201" s="127"/>
      <c r="H201" s="127"/>
      <c r="I201" s="127"/>
      <c r="J201" s="128"/>
      <c r="K201" s="57" t="s">
        <v>32</v>
      </c>
      <c r="L201" s="57" t="s">
        <v>33</v>
      </c>
      <c r="M201" s="57" t="s">
        <v>34</v>
      </c>
      <c r="N201" s="57" t="s">
        <v>117</v>
      </c>
      <c r="O201" s="57" t="s">
        <v>38</v>
      </c>
      <c r="P201" s="57" t="s">
        <v>9</v>
      </c>
      <c r="Q201" s="57" t="s">
        <v>35</v>
      </c>
      <c r="R201" s="57" t="s">
        <v>36</v>
      </c>
      <c r="S201" s="57" t="s">
        <v>32</v>
      </c>
      <c r="T201" s="57" t="s">
        <v>37</v>
      </c>
      <c r="U201" s="128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</row>
    <row r="202" spans="1:35" ht="18.75" customHeight="1">
      <c r="A202" s="124" t="s">
        <v>61</v>
      </c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</row>
    <row r="203" spans="1:35">
      <c r="A203" s="34" t="str">
        <f t="shared" ref="A203:A213" si="78">IF(ISNA(INDEX($A$38:$T$150,MATCH($B203,$B$38:$B$150,0),1)),"",INDEX($A$38:$T$150,MATCH($B203,$B$38:$B$150,0),1))</f>
        <v>MLM0023</v>
      </c>
      <c r="B203" s="132" t="s">
        <v>113</v>
      </c>
      <c r="C203" s="133"/>
      <c r="D203" s="133"/>
      <c r="E203" s="133"/>
      <c r="F203" s="133"/>
      <c r="G203" s="133"/>
      <c r="H203" s="133"/>
      <c r="I203" s="134"/>
      <c r="J203" s="20">
        <f>IF(ISNA(INDEX($A$38:$T$157,MATCH($B203,$B$38:$B$157,0),10)),"",INDEX($A$38:$T$157,MATCH($B203,$B$38:$B$157,0),10))</f>
        <v>6</v>
      </c>
      <c r="K203" s="20">
        <f>IF(ISNA(INDEX($A$38:$T$157,MATCH($B203,$B$38:$B$157,0),11)),"",INDEX($A$38:$T$157,MATCH($B203,$B$38:$B$157,0),11))</f>
        <v>2</v>
      </c>
      <c r="L203" s="20">
        <f>IF(ISNA(INDEX($A$38:$T$157,MATCH($B203,$B$38:$B$157,0),12)),"",INDEX($A$38:$T$157,MATCH($B203,$B$38:$B$157,0),12))</f>
        <v>2</v>
      </c>
      <c r="M203" s="20">
        <f>IF(ISNA(INDEX($A$38:$T$157,MATCH($B203,$B$38:$B$157,0),13)),"",INDEX($A$38:$T$157,MATCH($B203,$B$38:$B$157,0),13))</f>
        <v>0</v>
      </c>
      <c r="N203" s="20">
        <f>IF(ISNA(INDEX($A$37:$U$142,MATCH($B203,$B$37:$B$142,0),14)),"",INDEX($A$37:$U$142,MATCH($B203,$B$37:$B$142,0),14))</f>
        <v>0</v>
      </c>
      <c r="O203" s="20">
        <f>IF(ISNA(INDEX($A$37:$U$142,MATCH($B203,$B$37:$B$142,0),15)),"",INDEX($A$37:$U$142,MATCH($B203,$B$37:$B$142,0),15))</f>
        <v>4</v>
      </c>
      <c r="P203" s="20">
        <f>IF(ISNA(INDEX($A$37:$U$142,MATCH($B203,$B$37:$B$142,0),16)),"",INDEX($A$37:$U$142,MATCH($B203,$B$37:$B$142,0),16))</f>
        <v>7</v>
      </c>
      <c r="Q203" s="20">
        <f>IF(ISNA(INDEX($A$37:$U$142,MATCH($B203,$B$37:$B$142,0),17)),"",INDEX($A$37:$U$142,MATCH($B203,$B$37:$B$142,0),17))</f>
        <v>11</v>
      </c>
      <c r="R203" s="31">
        <f>IF(ISNA(INDEX($A$37:$U$142,MATCH($B203,$B$37:$B$142,0),18)),"",INDEX($A$37:$U$142,MATCH($B203,$B$37:$B$142,0),18))</f>
        <v>0</v>
      </c>
      <c r="S203" s="31">
        <f>IF(ISNA(INDEX($A$37:$U$142,MATCH($B203,$B$37:$B$142,0),19)),"",INDEX($A$37:$U$142,MATCH($B203,$B$37:$B$142,0),19))</f>
        <v>0</v>
      </c>
      <c r="T203" s="31" t="str">
        <f>IF(ISNA(INDEX($A$37:$U$142,MATCH($B203,$B$37:$B$142,0),20)),"",INDEX($A$37:$U$142,MATCH($B203,$B$37:$B$142,0),20))</f>
        <v>VP</v>
      </c>
      <c r="U203" s="54" t="s">
        <v>44</v>
      </c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</row>
    <row r="204" spans="1:35">
      <c r="A204" s="34" t="str">
        <f t="shared" si="78"/>
        <v>MLM5005</v>
      </c>
      <c r="B204" s="132" t="s">
        <v>116</v>
      </c>
      <c r="C204" s="133"/>
      <c r="D204" s="133"/>
      <c r="E204" s="133"/>
      <c r="F204" s="133"/>
      <c r="G204" s="133"/>
      <c r="H204" s="133"/>
      <c r="I204" s="134"/>
      <c r="J204" s="20">
        <f t="shared" ref="J204:J213" si="79">IF(ISNA(INDEX($A$38:$T$157,MATCH($B204,$B$38:$B$157,0),10)),"",INDEX($A$38:$T$157,MATCH($B204,$B$38:$B$157,0),10))</f>
        <v>6</v>
      </c>
      <c r="K204" s="20">
        <f t="shared" ref="K204:K213" si="80">IF(ISNA(INDEX($A$38:$T$157,MATCH($B204,$B$38:$B$157,0),11)),"",INDEX($A$38:$T$157,MATCH($B204,$B$38:$B$157,0),11))</f>
        <v>2</v>
      </c>
      <c r="L204" s="20">
        <f t="shared" ref="L204:L213" si="81">IF(ISNA(INDEX($A$38:$T$157,MATCH($B204,$B$38:$B$157,0),12)),"",INDEX($A$38:$T$157,MATCH($B204,$B$38:$B$157,0),12))</f>
        <v>2</v>
      </c>
      <c r="M204" s="20">
        <f t="shared" ref="M204:M213" si="82">IF(ISNA(INDEX($A$38:$T$157,MATCH($B204,$B$38:$B$157,0),13)),"",INDEX($A$38:$T$157,MATCH($B204,$B$38:$B$157,0),13))</f>
        <v>2</v>
      </c>
      <c r="N204" s="20">
        <f t="shared" ref="N204:N213" si="83">IF(ISNA(INDEX($A$37:$U$142,MATCH($B204,$B$37:$B$142,0),14)),"",INDEX($A$37:$U$142,MATCH($B204,$B$37:$B$142,0),14))</f>
        <v>0</v>
      </c>
      <c r="O204" s="20">
        <f t="shared" ref="O204:O213" si="84">IF(ISNA(INDEX($A$37:$U$142,MATCH($B204,$B$37:$B$142,0),15)),"",INDEX($A$37:$U$142,MATCH($B204,$B$37:$B$142,0),15))</f>
        <v>6</v>
      </c>
      <c r="P204" s="20">
        <f t="shared" ref="P204:P213" si="85">IF(ISNA(INDEX($A$37:$U$142,MATCH($B204,$B$37:$B$142,0),16)),"",INDEX($A$37:$U$142,MATCH($B204,$B$37:$B$142,0),16))</f>
        <v>5</v>
      </c>
      <c r="Q204" s="20">
        <f t="shared" ref="Q204:Q213" si="86">IF(ISNA(INDEX($A$37:$U$142,MATCH($B204,$B$37:$B$142,0),17)),"",INDEX($A$37:$U$142,MATCH($B204,$B$37:$B$142,0),17))</f>
        <v>11</v>
      </c>
      <c r="R204" s="31">
        <f t="shared" ref="R204:R213" si="87">IF(ISNA(INDEX($A$37:$U$142,MATCH($B204,$B$37:$B$142,0),18)),"",INDEX($A$37:$U$142,MATCH($B204,$B$37:$B$142,0),18))</f>
        <v>0</v>
      </c>
      <c r="S204" s="31" t="str">
        <f t="shared" ref="S204:S213" si="88">IF(ISNA(INDEX($A$37:$U$142,MATCH($B204,$B$37:$B$142,0),19)),"",INDEX($A$37:$U$142,MATCH($B204,$B$37:$B$142,0),19))</f>
        <v>C</v>
      </c>
      <c r="T204" s="31">
        <f t="shared" ref="T204:T213" si="89">IF(ISNA(INDEX($A$37:$U$142,MATCH($B204,$B$37:$B$142,0),20)),"",INDEX($A$37:$U$142,MATCH($B204,$B$37:$B$142,0),20))</f>
        <v>0</v>
      </c>
      <c r="U204" s="54" t="s">
        <v>44</v>
      </c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</row>
    <row r="205" spans="1:35">
      <c r="A205" s="34" t="str">
        <f t="shared" si="78"/>
        <v>YLU0011</v>
      </c>
      <c r="B205" s="132" t="s">
        <v>77</v>
      </c>
      <c r="C205" s="133"/>
      <c r="D205" s="133"/>
      <c r="E205" s="133"/>
      <c r="F205" s="133"/>
      <c r="G205" s="133"/>
      <c r="H205" s="133"/>
      <c r="I205" s="134"/>
      <c r="J205" s="20">
        <f t="shared" si="79"/>
        <v>0</v>
      </c>
      <c r="K205" s="20">
        <f t="shared" si="80"/>
        <v>0</v>
      </c>
      <c r="L205" s="20">
        <f t="shared" si="81"/>
        <v>2</v>
      </c>
      <c r="M205" s="20">
        <f t="shared" si="82"/>
        <v>0</v>
      </c>
      <c r="N205" s="20">
        <f t="shared" si="83"/>
        <v>0</v>
      </c>
      <c r="O205" s="20">
        <f t="shared" si="84"/>
        <v>2</v>
      </c>
      <c r="P205" s="20">
        <f t="shared" si="85"/>
        <v>0</v>
      </c>
      <c r="Q205" s="20">
        <f t="shared" si="86"/>
        <v>2</v>
      </c>
      <c r="R205" s="31">
        <f t="shared" si="87"/>
        <v>0</v>
      </c>
      <c r="S205" s="31" t="str">
        <f t="shared" si="88"/>
        <v>C</v>
      </c>
      <c r="T205" s="31">
        <f t="shared" si="89"/>
        <v>0</v>
      </c>
      <c r="U205" s="54" t="s">
        <v>44</v>
      </c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</row>
    <row r="206" spans="1:35">
      <c r="A206" s="34" t="str">
        <f t="shared" si="78"/>
        <v>MLM5006</v>
      </c>
      <c r="B206" s="118" t="s">
        <v>127</v>
      </c>
      <c r="C206" s="119"/>
      <c r="D206" s="119"/>
      <c r="E206" s="119"/>
      <c r="F206" s="119"/>
      <c r="G206" s="119"/>
      <c r="H206" s="119"/>
      <c r="I206" s="120"/>
      <c r="J206" s="20">
        <f t="shared" si="79"/>
        <v>6</v>
      </c>
      <c r="K206" s="20">
        <f t="shared" si="80"/>
        <v>2</v>
      </c>
      <c r="L206" s="20">
        <f t="shared" si="81"/>
        <v>1</v>
      </c>
      <c r="M206" s="20">
        <f t="shared" si="82"/>
        <v>2</v>
      </c>
      <c r="N206" s="20">
        <f t="shared" si="83"/>
        <v>0</v>
      </c>
      <c r="O206" s="20">
        <f t="shared" si="84"/>
        <v>5</v>
      </c>
      <c r="P206" s="20">
        <f t="shared" si="85"/>
        <v>6</v>
      </c>
      <c r="Q206" s="20">
        <f t="shared" si="86"/>
        <v>11</v>
      </c>
      <c r="R206" s="31" t="str">
        <f t="shared" si="87"/>
        <v>E</v>
      </c>
      <c r="S206" s="31">
        <f t="shared" si="88"/>
        <v>0</v>
      </c>
      <c r="T206" s="31">
        <f t="shared" si="89"/>
        <v>0</v>
      </c>
      <c r="U206" s="54" t="s">
        <v>44</v>
      </c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</row>
    <row r="207" spans="1:35">
      <c r="A207" s="34" t="str">
        <f t="shared" si="78"/>
        <v>MLM5022</v>
      </c>
      <c r="B207" s="118" t="s">
        <v>129</v>
      </c>
      <c r="C207" s="119"/>
      <c r="D207" s="119"/>
      <c r="E207" s="119"/>
      <c r="F207" s="119"/>
      <c r="G207" s="119"/>
      <c r="H207" s="119"/>
      <c r="I207" s="120"/>
      <c r="J207" s="20">
        <f t="shared" si="79"/>
        <v>4</v>
      </c>
      <c r="K207" s="20">
        <f t="shared" si="80"/>
        <v>2</v>
      </c>
      <c r="L207" s="20">
        <f t="shared" si="81"/>
        <v>1</v>
      </c>
      <c r="M207" s="20">
        <f t="shared" si="82"/>
        <v>0</v>
      </c>
      <c r="N207" s="20">
        <f t="shared" si="83"/>
        <v>0</v>
      </c>
      <c r="O207" s="20">
        <f t="shared" si="84"/>
        <v>3</v>
      </c>
      <c r="P207" s="20">
        <f t="shared" si="85"/>
        <v>4</v>
      </c>
      <c r="Q207" s="20">
        <f t="shared" si="86"/>
        <v>7</v>
      </c>
      <c r="R207" s="31">
        <f t="shared" si="87"/>
        <v>0</v>
      </c>
      <c r="S207" s="31" t="str">
        <f t="shared" si="88"/>
        <v>C</v>
      </c>
      <c r="T207" s="31">
        <f t="shared" si="89"/>
        <v>0</v>
      </c>
      <c r="U207" s="54" t="s">
        <v>44</v>
      </c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</row>
    <row r="208" spans="1:35">
      <c r="A208" s="34" t="str">
        <f t="shared" si="78"/>
        <v>YLU0012</v>
      </c>
      <c r="B208" s="132" t="s">
        <v>78</v>
      </c>
      <c r="C208" s="133"/>
      <c r="D208" s="133"/>
      <c r="E208" s="133"/>
      <c r="F208" s="133"/>
      <c r="G208" s="133"/>
      <c r="H208" s="133"/>
      <c r="I208" s="134"/>
      <c r="J208" s="20">
        <f t="shared" si="79"/>
        <v>0</v>
      </c>
      <c r="K208" s="20">
        <f t="shared" si="80"/>
        <v>0</v>
      </c>
      <c r="L208" s="20">
        <f t="shared" si="81"/>
        <v>2</v>
      </c>
      <c r="M208" s="20">
        <f t="shared" si="82"/>
        <v>0</v>
      </c>
      <c r="N208" s="20">
        <f t="shared" si="83"/>
        <v>0</v>
      </c>
      <c r="O208" s="20">
        <f t="shared" si="84"/>
        <v>2</v>
      </c>
      <c r="P208" s="20">
        <f t="shared" si="85"/>
        <v>0</v>
      </c>
      <c r="Q208" s="20">
        <f t="shared" si="86"/>
        <v>2</v>
      </c>
      <c r="R208" s="31">
        <f t="shared" si="87"/>
        <v>0</v>
      </c>
      <c r="S208" s="31" t="str">
        <f t="shared" si="88"/>
        <v>C</v>
      </c>
      <c r="T208" s="31">
        <f t="shared" si="89"/>
        <v>0</v>
      </c>
      <c r="U208" s="54" t="s">
        <v>44</v>
      </c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</row>
    <row r="209" spans="1:35" s="104" customFormat="1">
      <c r="A209" s="34" t="str">
        <f t="shared" si="78"/>
        <v>MLM0026</v>
      </c>
      <c r="B209" s="118" t="s">
        <v>140</v>
      </c>
      <c r="C209" s="119"/>
      <c r="D209" s="119"/>
      <c r="E209" s="119"/>
      <c r="F209" s="119"/>
      <c r="G209" s="119"/>
      <c r="H209" s="119"/>
      <c r="I209" s="120"/>
      <c r="J209" s="20">
        <f t="shared" si="79"/>
        <v>6</v>
      </c>
      <c r="K209" s="20">
        <f t="shared" si="80"/>
        <v>1</v>
      </c>
      <c r="L209" s="20">
        <f t="shared" si="81"/>
        <v>0</v>
      </c>
      <c r="M209" s="20">
        <f t="shared" si="82"/>
        <v>2</v>
      </c>
      <c r="N209" s="20">
        <f t="shared" si="83"/>
        <v>0</v>
      </c>
      <c r="O209" s="20">
        <f t="shared" si="84"/>
        <v>3</v>
      </c>
      <c r="P209" s="20">
        <f t="shared" si="85"/>
        <v>8</v>
      </c>
      <c r="Q209" s="20">
        <f t="shared" si="86"/>
        <v>11</v>
      </c>
      <c r="R209" s="31">
        <f t="shared" si="87"/>
        <v>0</v>
      </c>
      <c r="S209" s="31" t="str">
        <f t="shared" si="88"/>
        <v>C</v>
      </c>
      <c r="T209" s="31">
        <f t="shared" si="89"/>
        <v>0</v>
      </c>
      <c r="U209" s="54" t="s">
        <v>44</v>
      </c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</row>
    <row r="210" spans="1:35" s="104" customFormat="1">
      <c r="A210" s="34" t="str">
        <f t="shared" si="78"/>
        <v>MLX2081</v>
      </c>
      <c r="B210" s="118" t="s">
        <v>142</v>
      </c>
      <c r="C210" s="119"/>
      <c r="D210" s="119"/>
      <c r="E210" s="119"/>
      <c r="F210" s="119"/>
      <c r="G210" s="119"/>
      <c r="H210" s="119"/>
      <c r="I210" s="120"/>
      <c r="J210" s="20">
        <f t="shared" si="79"/>
        <v>3</v>
      </c>
      <c r="K210" s="20">
        <f t="shared" si="80"/>
        <v>0</v>
      </c>
      <c r="L210" s="20">
        <f t="shared" si="81"/>
        <v>2</v>
      </c>
      <c r="M210" s="20">
        <f t="shared" si="82"/>
        <v>0</v>
      </c>
      <c r="N210" s="20">
        <f t="shared" si="83"/>
        <v>0</v>
      </c>
      <c r="O210" s="20">
        <f t="shared" si="84"/>
        <v>2</v>
      </c>
      <c r="P210" s="20">
        <f t="shared" si="85"/>
        <v>3</v>
      </c>
      <c r="Q210" s="20">
        <f t="shared" si="86"/>
        <v>5</v>
      </c>
      <c r="R210" s="31">
        <f t="shared" si="87"/>
        <v>0</v>
      </c>
      <c r="S210" s="31" t="str">
        <f t="shared" si="88"/>
        <v>C</v>
      </c>
      <c r="T210" s="31">
        <f t="shared" si="89"/>
        <v>0</v>
      </c>
      <c r="U210" s="54" t="s">
        <v>44</v>
      </c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</row>
    <row r="211" spans="1:35" s="104" customFormat="1">
      <c r="A211" s="34" t="str">
        <f t="shared" si="78"/>
        <v>MLX2082</v>
      </c>
      <c r="B211" s="118" t="s">
        <v>154</v>
      </c>
      <c r="C211" s="119"/>
      <c r="D211" s="119"/>
      <c r="E211" s="119"/>
      <c r="F211" s="119"/>
      <c r="G211" s="119"/>
      <c r="H211" s="119"/>
      <c r="I211" s="120"/>
      <c r="J211" s="20">
        <f t="shared" si="79"/>
        <v>3</v>
      </c>
      <c r="K211" s="20">
        <f t="shared" si="80"/>
        <v>0</v>
      </c>
      <c r="L211" s="20">
        <f t="shared" si="81"/>
        <v>2</v>
      </c>
      <c r="M211" s="20">
        <f t="shared" si="82"/>
        <v>0</v>
      </c>
      <c r="N211" s="20">
        <f t="shared" si="83"/>
        <v>0</v>
      </c>
      <c r="O211" s="20">
        <f t="shared" si="84"/>
        <v>2</v>
      </c>
      <c r="P211" s="20">
        <f t="shared" si="85"/>
        <v>3</v>
      </c>
      <c r="Q211" s="20">
        <f t="shared" si="86"/>
        <v>5</v>
      </c>
      <c r="R211" s="31">
        <f t="shared" si="87"/>
        <v>0</v>
      </c>
      <c r="S211" s="31" t="str">
        <f t="shared" si="88"/>
        <v>C</v>
      </c>
      <c r="T211" s="31">
        <f t="shared" si="89"/>
        <v>0</v>
      </c>
      <c r="U211" s="54" t="s">
        <v>44</v>
      </c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</row>
    <row r="212" spans="1:35" s="104" customFormat="1">
      <c r="A212" s="34" t="str">
        <f t="shared" si="78"/>
        <v>MLM2007</v>
      </c>
      <c r="B212" s="118" t="s">
        <v>166</v>
      </c>
      <c r="C212" s="119"/>
      <c r="D212" s="119"/>
      <c r="E212" s="119"/>
      <c r="F212" s="119"/>
      <c r="G212" s="119"/>
      <c r="H212" s="119"/>
      <c r="I212" s="120"/>
      <c r="J212" s="20">
        <f t="shared" si="79"/>
        <v>4</v>
      </c>
      <c r="K212" s="20">
        <f t="shared" si="80"/>
        <v>0</v>
      </c>
      <c r="L212" s="20">
        <f t="shared" si="81"/>
        <v>0</v>
      </c>
      <c r="M212" s="20">
        <f t="shared" si="82"/>
        <v>1</v>
      </c>
      <c r="N212" s="20">
        <f t="shared" si="83"/>
        <v>0</v>
      </c>
      <c r="O212" s="20">
        <f t="shared" si="84"/>
        <v>1</v>
      </c>
      <c r="P212" s="20">
        <f t="shared" si="85"/>
        <v>6</v>
      </c>
      <c r="Q212" s="20">
        <f t="shared" si="86"/>
        <v>7</v>
      </c>
      <c r="R212" s="31">
        <f t="shared" si="87"/>
        <v>0</v>
      </c>
      <c r="S212" s="31" t="str">
        <f t="shared" si="88"/>
        <v>C</v>
      </c>
      <c r="T212" s="31">
        <f t="shared" si="89"/>
        <v>0</v>
      </c>
      <c r="U212" s="54" t="s">
        <v>44</v>
      </c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</row>
    <row r="213" spans="1:35" s="104" customFormat="1">
      <c r="A213" s="34" t="str">
        <f t="shared" si="78"/>
        <v>MLM7006</v>
      </c>
      <c r="B213" s="222" t="s">
        <v>215</v>
      </c>
      <c r="C213" s="223"/>
      <c r="D213" s="223"/>
      <c r="E213" s="223"/>
      <c r="F213" s="223"/>
      <c r="G213" s="223"/>
      <c r="H213" s="223"/>
      <c r="I213" s="224"/>
      <c r="J213" s="20">
        <f t="shared" si="79"/>
        <v>4</v>
      </c>
      <c r="K213" s="20">
        <f t="shared" si="80"/>
        <v>2</v>
      </c>
      <c r="L213" s="20">
        <f t="shared" si="81"/>
        <v>0</v>
      </c>
      <c r="M213" s="20">
        <f t="shared" si="82"/>
        <v>2</v>
      </c>
      <c r="N213" s="20">
        <f t="shared" si="83"/>
        <v>0</v>
      </c>
      <c r="O213" s="20">
        <f t="shared" si="84"/>
        <v>4</v>
      </c>
      <c r="P213" s="20">
        <f t="shared" si="85"/>
        <v>3</v>
      </c>
      <c r="Q213" s="20">
        <f t="shared" si="86"/>
        <v>7</v>
      </c>
      <c r="R213" s="31">
        <f t="shared" si="87"/>
        <v>0</v>
      </c>
      <c r="S213" s="31" t="str">
        <f t="shared" si="88"/>
        <v>C</v>
      </c>
      <c r="T213" s="31">
        <f t="shared" si="89"/>
        <v>0</v>
      </c>
      <c r="U213" s="54" t="s">
        <v>44</v>
      </c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</row>
    <row r="214" spans="1:35" ht="15.75" customHeight="1">
      <c r="A214" s="53" t="s">
        <v>29</v>
      </c>
      <c r="B214" s="135"/>
      <c r="C214" s="136"/>
      <c r="D214" s="136"/>
      <c r="E214" s="136"/>
      <c r="F214" s="136"/>
      <c r="G214" s="136"/>
      <c r="H214" s="136"/>
      <c r="I214" s="137"/>
      <c r="J214" s="25">
        <f t="shared" ref="J214:Q214" si="90">SUM(J203:J208)</f>
        <v>22</v>
      </c>
      <c r="K214" s="25">
        <f t="shared" si="90"/>
        <v>8</v>
      </c>
      <c r="L214" s="25">
        <f t="shared" si="90"/>
        <v>10</v>
      </c>
      <c r="M214" s="25">
        <f t="shared" si="90"/>
        <v>4</v>
      </c>
      <c r="N214" s="25">
        <f t="shared" si="90"/>
        <v>0</v>
      </c>
      <c r="O214" s="25">
        <f t="shared" si="90"/>
        <v>22</v>
      </c>
      <c r="P214" s="25">
        <f t="shared" si="90"/>
        <v>22</v>
      </c>
      <c r="Q214" s="25">
        <f t="shared" si="90"/>
        <v>44</v>
      </c>
      <c r="R214" s="53">
        <f>COUNTIF(R203:R208,"E")</f>
        <v>1</v>
      </c>
      <c r="S214" s="53">
        <f>COUNTIF(S203:S208,"C")</f>
        <v>4</v>
      </c>
      <c r="T214" s="53">
        <f>COUNTIF(T203:T208,"VP")</f>
        <v>1</v>
      </c>
      <c r="U214" s="54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</row>
    <row r="215" spans="1:35" ht="17.25" customHeight="1">
      <c r="A215" s="124" t="s">
        <v>75</v>
      </c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</row>
    <row r="216" spans="1:35" ht="8.25" customHeight="1">
      <c r="A216" s="34" t="str">
        <f>IF(ISNA(INDEX($A$38:$T$157,MATCH($B216,$B$38:$B$157,0),1)),"",INDEX($A$38:$T$157,MATCH($B216,$B$38:$B$157,0),1))</f>
        <v>MLX2104</v>
      </c>
      <c r="B216" s="138" t="s">
        <v>174</v>
      </c>
      <c r="C216" s="138"/>
      <c r="D216" s="138"/>
      <c r="E216" s="138"/>
      <c r="F216" s="138"/>
      <c r="G216" s="138"/>
      <c r="H216" s="138"/>
      <c r="I216" s="138"/>
      <c r="J216" s="20">
        <f>IF(ISNA(INDEX($A$38:$T$157,MATCH($B216,$B$38:$B$157,0),10)),"",INDEX($A$38:$T$157,MATCH($B216,$B$38:$B$157,0),10))</f>
        <v>7</v>
      </c>
      <c r="K216" s="20">
        <f>IF(ISNA(INDEX($A$38:$T$157,MATCH($B216,$B$38:$B$157,0),11)),"",INDEX($A$38:$T$157,MATCH($B216,$B$38:$B$157,0),11))</f>
        <v>2</v>
      </c>
      <c r="L216" s="20">
        <f>IF(ISNA(INDEX($A$38:$T$157,MATCH($B216,$B$38:$B$157,0),12)),"",INDEX($A$38:$T$157,MATCH($B216,$B$38:$B$157,0),12))</f>
        <v>1</v>
      </c>
      <c r="M216" s="20">
        <f>IF(ISNA(INDEX($A$38:$T$157,MATCH($B216,$B$38:$B$157,0),13)),"",INDEX($A$38:$T$157,MATCH($B216,$B$38:$B$157,0),13))</f>
        <v>0</v>
      </c>
      <c r="N216" s="20">
        <f>IF(ISNA(INDEX($A$37:$U$142,MATCH($B216,$B$37:$B$142,0),14)),"",INDEX($A$37:$U$142,MATCH($B216,$B$37:$B$142,0),14))</f>
        <v>2</v>
      </c>
      <c r="O216" s="20">
        <f>IF(ISNA(INDEX($A$37:$U$142,MATCH($B216,$B$37:$B$142,0),15)),"",INDEX($A$37:$U$142,MATCH($B216,$B$37:$B$142,0),15))</f>
        <v>5</v>
      </c>
      <c r="P216" s="20">
        <f>IF(ISNA(INDEX($A$37:$U$142,MATCH($B216,$B$37:$B$142,0),16)),"",INDEX($A$37:$U$142,MATCH($B216,$B$37:$B$142,0),16))</f>
        <v>10</v>
      </c>
      <c r="Q216" s="20">
        <f>IF(ISNA(INDEX($A$37:$U$142,MATCH($B216,$B$37:$B$142,0),17)),"",INDEX($A$37:$U$142,MATCH($B216,$B$37:$B$142,0),17))</f>
        <v>15</v>
      </c>
      <c r="R216" s="31" t="str">
        <f>IF(ISNA(INDEX($A$37:$U$142,MATCH($B216,$B$37:$B$142,0),18)),"",INDEX($A$37:$U$142,MATCH($B216,$B$37:$B$142,0),18))</f>
        <v>E</v>
      </c>
      <c r="S216" s="31">
        <f>IF(ISNA(INDEX($A$37:$U$142,MATCH($B216,$B$37:$B$142,0),19)),"",INDEX($A$37:$U$142,MATCH($B216,$B$37:$B$142,0),19))</f>
        <v>0</v>
      </c>
      <c r="T216" s="31">
        <f>IF(ISNA(INDEX($A$37:$U$142,MATCH($B216,$B$37:$B$142,0),20)),"",INDEX($A$37:$U$142,MATCH($B216,$B$37:$B$142,0),20))</f>
        <v>0</v>
      </c>
      <c r="U216" s="54" t="s">
        <v>44</v>
      </c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</row>
    <row r="217" spans="1:35">
      <c r="A217" s="34" t="str">
        <f>IF(ISNA(INDEX($A$38:$T$157,MATCH($B217,$B$38:$B$157,0),1)),"",INDEX($A$38:$T$157,MATCH($B217,$B$38:$B$157,0),1))</f>
        <v>MLX2105</v>
      </c>
      <c r="B217" s="138" t="s">
        <v>176</v>
      </c>
      <c r="C217" s="138"/>
      <c r="D217" s="138"/>
      <c r="E217" s="138"/>
      <c r="F217" s="138"/>
      <c r="G217" s="138"/>
      <c r="H217" s="138"/>
      <c r="I217" s="138"/>
      <c r="J217" s="20">
        <f>IF(ISNA(INDEX($A$38:$T$157,MATCH($B217,$B$38:$B$157,0),10)),"",INDEX($A$38:$T$157,MATCH($B217,$B$38:$B$157,0),10))</f>
        <v>4</v>
      </c>
      <c r="K217" s="20">
        <f>IF(ISNA(INDEX($A$38:$T$157,MATCH($B217,$B$38:$B$157,0),11)),"",INDEX($A$38:$T$157,MATCH($B217,$B$38:$B$157,0),11))</f>
        <v>2</v>
      </c>
      <c r="L217" s="20">
        <f>IF(ISNA(INDEX($A$38:$T$157,MATCH($B217,$B$38:$B$157,0),12)),"",INDEX($A$38:$T$157,MATCH($B217,$B$38:$B$157,0),12))</f>
        <v>0</v>
      </c>
      <c r="M217" s="20">
        <f>IF(ISNA(INDEX($A$38:$T$157,MATCH($B217,$B$38:$B$157,0),13)),"",INDEX($A$38:$T$157,MATCH($B217,$B$38:$B$157,0),13))</f>
        <v>0</v>
      </c>
      <c r="N217" s="20">
        <f>IF(ISNA(INDEX($A$37:$U$142,MATCH($B217,$B$37:$B$142,0),14)),"",INDEX($A$37:$U$142,MATCH($B217,$B$37:$B$142,0),14))</f>
        <v>1</v>
      </c>
      <c r="O217" s="20">
        <f>IF(ISNA(INDEX($A$37:$U$142,MATCH($B217,$B$37:$B$142,0),15)),"",INDEX($A$37:$U$142,MATCH($B217,$B$37:$B$142,0),15))</f>
        <v>3</v>
      </c>
      <c r="P217" s="20">
        <f>IF(ISNA(INDEX($A$37:$U$142,MATCH($B217,$B$37:$B$142,0),16)),"",INDEX($A$37:$U$142,MATCH($B217,$B$37:$B$142,0),16))</f>
        <v>5</v>
      </c>
      <c r="Q217" s="20">
        <f>IF(ISNA(INDEX($A$37:$U$142,MATCH($B217,$B$37:$B$142,0),17)),"",INDEX($A$37:$U$142,MATCH($B217,$B$37:$B$142,0),17))</f>
        <v>8</v>
      </c>
      <c r="R217" s="31">
        <f>IF(ISNA(INDEX($A$37:$U$142,MATCH($B217,$B$37:$B$142,0),18)),"",INDEX($A$37:$U$142,MATCH($B217,$B$37:$B$142,0),18))</f>
        <v>0</v>
      </c>
      <c r="S217" s="31" t="str">
        <f>IF(ISNA(INDEX($A$37:$U$142,MATCH($B217,$B$37:$B$142,0),19)),"",INDEX($A$37:$U$142,MATCH($B217,$B$37:$B$142,0),19))</f>
        <v>C</v>
      </c>
      <c r="T217" s="31">
        <f>IF(ISNA(INDEX($A$37:$U$142,MATCH($B217,$B$37:$B$142,0),20)),"",INDEX($A$37:$U$142,MATCH($B217,$B$37:$B$142,0),20))</f>
        <v>0</v>
      </c>
      <c r="U217" s="54" t="s">
        <v>44</v>
      </c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</row>
    <row r="218" spans="1:35">
      <c r="A218" s="53" t="s">
        <v>29</v>
      </c>
      <c r="B218" s="127"/>
      <c r="C218" s="127"/>
      <c r="D218" s="127"/>
      <c r="E218" s="127"/>
      <c r="F218" s="127"/>
      <c r="G218" s="127"/>
      <c r="H218" s="127"/>
      <c r="I218" s="127"/>
      <c r="J218" s="25">
        <f t="shared" ref="J218:Q218" si="91">SUM(J217:J217)</f>
        <v>4</v>
      </c>
      <c r="K218" s="25">
        <f t="shared" si="91"/>
        <v>2</v>
      </c>
      <c r="L218" s="25">
        <f t="shared" si="91"/>
        <v>0</v>
      </c>
      <c r="M218" s="25">
        <f t="shared" si="91"/>
        <v>0</v>
      </c>
      <c r="N218" s="25">
        <f t="shared" si="91"/>
        <v>1</v>
      </c>
      <c r="O218" s="25">
        <f t="shared" si="91"/>
        <v>3</v>
      </c>
      <c r="P218" s="25">
        <f t="shared" si="91"/>
        <v>5</v>
      </c>
      <c r="Q218" s="25">
        <f t="shared" si="91"/>
        <v>8</v>
      </c>
      <c r="R218" s="53">
        <f>COUNTIF(R217:R217,"E")</f>
        <v>0</v>
      </c>
      <c r="S218" s="53">
        <f>COUNTIF(S217:S217,"C")</f>
        <v>1</v>
      </c>
      <c r="T218" s="53">
        <f>COUNTIF(T217:T217,"VP")</f>
        <v>0</v>
      </c>
      <c r="U218" s="24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</row>
    <row r="219" spans="1:35" ht="12.75" customHeight="1">
      <c r="A219" s="115" t="s">
        <v>55</v>
      </c>
      <c r="B219" s="116"/>
      <c r="C219" s="116"/>
      <c r="D219" s="116"/>
      <c r="E219" s="116"/>
      <c r="F219" s="116"/>
      <c r="G219" s="116"/>
      <c r="H219" s="116"/>
      <c r="I219" s="117"/>
      <c r="J219" s="25">
        <f t="shared" ref="J219:T219" si="92">SUM(J214,J218)</f>
        <v>26</v>
      </c>
      <c r="K219" s="25">
        <f t="shared" si="92"/>
        <v>10</v>
      </c>
      <c r="L219" s="25">
        <f t="shared" si="92"/>
        <v>10</v>
      </c>
      <c r="M219" s="25">
        <f t="shared" si="92"/>
        <v>4</v>
      </c>
      <c r="N219" s="25">
        <f t="shared" si="92"/>
        <v>1</v>
      </c>
      <c r="O219" s="25">
        <f t="shared" si="92"/>
        <v>25</v>
      </c>
      <c r="P219" s="25">
        <f t="shared" si="92"/>
        <v>27</v>
      </c>
      <c r="Q219" s="25">
        <f t="shared" si="92"/>
        <v>52</v>
      </c>
      <c r="R219" s="25">
        <f t="shared" si="92"/>
        <v>1</v>
      </c>
      <c r="S219" s="25">
        <f t="shared" si="92"/>
        <v>5</v>
      </c>
      <c r="T219" s="25">
        <f t="shared" si="92"/>
        <v>1</v>
      </c>
      <c r="U219" s="73">
        <f ca="1">COUNTIF($A$193:$U$205,$U$194)/(COUNTIF($A$147:$U$168,$U$148)+COUNTIF($A$173:$U$185,$U$174)+COUNTIF($A$193:$U$205,$U$194)+COUNT($J$219:$J$223))</f>
        <v>0.1951219512195122</v>
      </c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</row>
    <row r="220" spans="1:35" ht="23.25" customHeight="1">
      <c r="A220" s="184" t="s">
        <v>56</v>
      </c>
      <c r="B220" s="185"/>
      <c r="C220" s="185"/>
      <c r="D220" s="185"/>
      <c r="E220" s="185"/>
      <c r="F220" s="185"/>
      <c r="G220" s="185"/>
      <c r="H220" s="185"/>
      <c r="I220" s="185"/>
      <c r="J220" s="186"/>
      <c r="K220" s="25">
        <f t="shared" ref="K220:Q220" si="93">K214*14+K218*12</f>
        <v>136</v>
      </c>
      <c r="L220" s="25">
        <f t="shared" si="93"/>
        <v>140</v>
      </c>
      <c r="M220" s="25">
        <f t="shared" si="93"/>
        <v>56</v>
      </c>
      <c r="N220" s="25">
        <f t="shared" si="93"/>
        <v>12</v>
      </c>
      <c r="O220" s="25">
        <f t="shared" si="93"/>
        <v>344</v>
      </c>
      <c r="P220" s="25">
        <f t="shared" si="93"/>
        <v>368</v>
      </c>
      <c r="Q220" s="25">
        <f t="shared" si="93"/>
        <v>712</v>
      </c>
      <c r="R220" s="150"/>
      <c r="S220" s="151"/>
      <c r="T220" s="151"/>
      <c r="U220" s="152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</row>
    <row r="221" spans="1:35" ht="26.25" customHeight="1">
      <c r="A221" s="187"/>
      <c r="B221" s="188"/>
      <c r="C221" s="188"/>
      <c r="D221" s="188"/>
      <c r="E221" s="188"/>
      <c r="F221" s="188"/>
      <c r="G221" s="188"/>
      <c r="H221" s="188"/>
      <c r="I221" s="188"/>
      <c r="J221" s="189"/>
      <c r="K221" s="193">
        <f>SUM(K220:N220)</f>
        <v>344</v>
      </c>
      <c r="L221" s="194"/>
      <c r="M221" s="194"/>
      <c r="N221" s="195"/>
      <c r="O221" s="156">
        <f>Q220</f>
        <v>712</v>
      </c>
      <c r="P221" s="157"/>
      <c r="Q221" s="158"/>
      <c r="R221" s="153"/>
      <c r="S221" s="154"/>
      <c r="T221" s="154"/>
      <c r="U221" s="155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</row>
    <row r="222" spans="1:3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O222" s="50"/>
      <c r="P222" s="50"/>
      <c r="Q222" s="50"/>
      <c r="R222" s="50"/>
      <c r="S222" s="50"/>
      <c r="T222" s="50"/>
      <c r="U222" s="50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</row>
    <row r="223" spans="1:35" ht="18.75" customHeight="1">
      <c r="A223" s="219" t="s">
        <v>57</v>
      </c>
      <c r="B223" s="220"/>
      <c r="C223" s="220"/>
      <c r="D223" s="220"/>
      <c r="E223" s="220"/>
      <c r="F223" s="220"/>
      <c r="G223" s="220"/>
      <c r="H223" s="220"/>
      <c r="I223" s="220"/>
      <c r="J223" s="220"/>
      <c r="K223" s="220"/>
      <c r="L223" s="220"/>
      <c r="M223" s="220"/>
      <c r="N223" s="220"/>
      <c r="O223" s="220"/>
      <c r="P223" s="220"/>
      <c r="Q223" s="220"/>
      <c r="R223" s="220"/>
      <c r="S223" s="220"/>
      <c r="T223" s="220"/>
      <c r="U223" s="221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</row>
    <row r="224" spans="1:35">
      <c r="A224" s="162" t="s">
        <v>31</v>
      </c>
      <c r="B224" s="139" t="s">
        <v>30</v>
      </c>
      <c r="C224" s="140"/>
      <c r="D224" s="140"/>
      <c r="E224" s="140"/>
      <c r="F224" s="140"/>
      <c r="G224" s="140"/>
      <c r="H224" s="140"/>
      <c r="I224" s="141"/>
      <c r="J224" s="148" t="s">
        <v>45</v>
      </c>
      <c r="K224" s="196" t="s">
        <v>28</v>
      </c>
      <c r="L224" s="197"/>
      <c r="M224" s="197"/>
      <c r="N224" s="198"/>
      <c r="O224" s="111" t="s">
        <v>46</v>
      </c>
      <c r="P224" s="183"/>
      <c r="Q224" s="183"/>
      <c r="R224" s="111" t="s">
        <v>27</v>
      </c>
      <c r="S224" s="111"/>
      <c r="T224" s="111"/>
      <c r="U224" s="111" t="s">
        <v>26</v>
      </c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</row>
    <row r="225" spans="1:35">
      <c r="A225" s="163"/>
      <c r="B225" s="142"/>
      <c r="C225" s="143"/>
      <c r="D225" s="143"/>
      <c r="E225" s="143"/>
      <c r="F225" s="143"/>
      <c r="G225" s="143"/>
      <c r="H225" s="143"/>
      <c r="I225" s="144"/>
      <c r="J225" s="149"/>
      <c r="K225" s="59" t="s">
        <v>32</v>
      </c>
      <c r="L225" s="59" t="s">
        <v>33</v>
      </c>
      <c r="M225" s="59" t="s">
        <v>34</v>
      </c>
      <c r="N225" s="59" t="s">
        <v>117</v>
      </c>
      <c r="O225" s="59" t="s">
        <v>38</v>
      </c>
      <c r="P225" s="59" t="s">
        <v>9</v>
      </c>
      <c r="Q225" s="59" t="s">
        <v>35</v>
      </c>
      <c r="R225" s="59" t="s">
        <v>36</v>
      </c>
      <c r="S225" s="59" t="s">
        <v>32</v>
      </c>
      <c r="T225" s="59" t="s">
        <v>37</v>
      </c>
      <c r="U225" s="111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</row>
    <row r="226" spans="1:35">
      <c r="A226" s="112" t="s">
        <v>61</v>
      </c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4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</row>
    <row r="227" spans="1:35">
      <c r="A227" s="60" t="s">
        <v>212</v>
      </c>
      <c r="B227" s="118" t="s">
        <v>213</v>
      </c>
      <c r="C227" s="119"/>
      <c r="D227" s="119"/>
      <c r="E227" s="119"/>
      <c r="F227" s="119"/>
      <c r="G227" s="119"/>
      <c r="H227" s="119"/>
      <c r="I227" s="120"/>
      <c r="J227" s="29">
        <v>3</v>
      </c>
      <c r="K227" s="29">
        <v>2</v>
      </c>
      <c r="L227" s="29">
        <v>1</v>
      </c>
      <c r="M227" s="29">
        <v>0</v>
      </c>
      <c r="N227" s="44">
        <v>0</v>
      </c>
      <c r="O227" s="20">
        <f>K227+L227+M227+N227</f>
        <v>3</v>
      </c>
      <c r="P227" s="20">
        <f>Q227-O227</f>
        <v>2</v>
      </c>
      <c r="Q227" s="20">
        <f>ROUND(PRODUCT(J227,25)/14,0)</f>
        <v>5</v>
      </c>
      <c r="R227" s="74"/>
      <c r="S227" s="18" t="s">
        <v>32</v>
      </c>
      <c r="T227" s="75"/>
      <c r="U227" s="18" t="s">
        <v>41</v>
      </c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</row>
    <row r="228" spans="1:35">
      <c r="A228" s="60" t="s">
        <v>214</v>
      </c>
      <c r="B228" s="118" t="s">
        <v>215</v>
      </c>
      <c r="C228" s="119"/>
      <c r="D228" s="119"/>
      <c r="E228" s="119"/>
      <c r="F228" s="119"/>
      <c r="G228" s="119"/>
      <c r="H228" s="119"/>
      <c r="I228" s="120"/>
      <c r="J228" s="29">
        <v>4</v>
      </c>
      <c r="K228" s="29">
        <v>2</v>
      </c>
      <c r="L228" s="29">
        <v>0</v>
      </c>
      <c r="M228" s="29">
        <v>2</v>
      </c>
      <c r="N228" s="44">
        <v>0</v>
      </c>
      <c r="O228" s="20">
        <f>K228+L228+M228+N228</f>
        <v>4</v>
      </c>
      <c r="P228" s="20">
        <f>Q228-O228</f>
        <v>3</v>
      </c>
      <c r="Q228" s="20">
        <f>ROUND(PRODUCT(J228,25)/14,0)</f>
        <v>7</v>
      </c>
      <c r="R228" s="74"/>
      <c r="S228" s="18"/>
      <c r="T228" s="75" t="s">
        <v>37</v>
      </c>
      <c r="U228" s="18" t="s">
        <v>44</v>
      </c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</row>
    <row r="229" spans="1:35">
      <c r="A229" s="60" t="s">
        <v>216</v>
      </c>
      <c r="B229" s="118" t="s">
        <v>225</v>
      </c>
      <c r="C229" s="119"/>
      <c r="D229" s="119"/>
      <c r="E229" s="119"/>
      <c r="F229" s="119"/>
      <c r="G229" s="119"/>
      <c r="H229" s="119"/>
      <c r="I229" s="120"/>
      <c r="J229" s="29">
        <v>3</v>
      </c>
      <c r="K229" s="29">
        <v>0</v>
      </c>
      <c r="L229" s="29">
        <v>2</v>
      </c>
      <c r="M229" s="29">
        <v>0</v>
      </c>
      <c r="N229" s="44">
        <v>1</v>
      </c>
      <c r="O229" s="20">
        <f>K229+L229+M229+N229</f>
        <v>3</v>
      </c>
      <c r="P229" s="20">
        <f>Q229-O229</f>
        <v>2</v>
      </c>
      <c r="Q229" s="20">
        <f>ROUND(PRODUCT(J229,25)/14,0)</f>
        <v>5</v>
      </c>
      <c r="R229" s="74"/>
      <c r="S229" s="18"/>
      <c r="T229" s="75" t="s">
        <v>37</v>
      </c>
      <c r="U229" s="18" t="s">
        <v>44</v>
      </c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</row>
    <row r="230" spans="1:35">
      <c r="A230" s="60" t="s">
        <v>218</v>
      </c>
      <c r="B230" s="118" t="s">
        <v>219</v>
      </c>
      <c r="C230" s="119"/>
      <c r="D230" s="119"/>
      <c r="E230" s="119"/>
      <c r="F230" s="119"/>
      <c r="G230" s="119"/>
      <c r="H230" s="119"/>
      <c r="I230" s="120"/>
      <c r="J230" s="29">
        <v>3</v>
      </c>
      <c r="K230" s="29">
        <v>0</v>
      </c>
      <c r="L230" s="29">
        <v>0</v>
      </c>
      <c r="M230" s="29">
        <v>2</v>
      </c>
      <c r="N230" s="44">
        <v>0</v>
      </c>
      <c r="O230" s="20">
        <f>K230+L230+M230+N230</f>
        <v>2</v>
      </c>
      <c r="P230" s="20">
        <f>Q230-O230</f>
        <v>3</v>
      </c>
      <c r="Q230" s="20">
        <f>ROUND(PRODUCT(J230,25)/14,0)</f>
        <v>5</v>
      </c>
      <c r="R230" s="74"/>
      <c r="S230" s="18"/>
      <c r="T230" s="75" t="s">
        <v>37</v>
      </c>
      <c r="U230" s="18" t="s">
        <v>41</v>
      </c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</row>
    <row r="231" spans="1:35">
      <c r="A231" s="60" t="s">
        <v>226</v>
      </c>
      <c r="B231" s="118" t="s">
        <v>221</v>
      </c>
      <c r="C231" s="119"/>
      <c r="D231" s="119"/>
      <c r="E231" s="119"/>
      <c r="F231" s="119"/>
      <c r="G231" s="119"/>
      <c r="H231" s="119"/>
      <c r="I231" s="120"/>
      <c r="J231" s="29">
        <v>3</v>
      </c>
      <c r="K231" s="29">
        <v>1</v>
      </c>
      <c r="L231" s="29">
        <v>0</v>
      </c>
      <c r="M231" s="29">
        <v>1</v>
      </c>
      <c r="N231" s="44">
        <v>0</v>
      </c>
      <c r="O231" s="20">
        <f>K231+L231+M231+N231</f>
        <v>2</v>
      </c>
      <c r="P231" s="20">
        <f>Q231-O231</f>
        <v>3</v>
      </c>
      <c r="Q231" s="20">
        <f>ROUND(PRODUCT(J231,25)/14,0)</f>
        <v>5</v>
      </c>
      <c r="R231" s="74"/>
      <c r="S231" s="18"/>
      <c r="T231" s="75" t="s">
        <v>37</v>
      </c>
      <c r="U231" s="18" t="s">
        <v>44</v>
      </c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</row>
    <row r="232" spans="1:35">
      <c r="A232" s="21" t="s">
        <v>29</v>
      </c>
      <c r="B232" s="121"/>
      <c r="C232" s="122"/>
      <c r="D232" s="122"/>
      <c r="E232" s="122"/>
      <c r="F232" s="122"/>
      <c r="G232" s="122"/>
      <c r="H232" s="122"/>
      <c r="I232" s="123"/>
      <c r="J232" s="33">
        <f t="shared" ref="J232:Q232" si="94">SUM(J227:J231)</f>
        <v>16</v>
      </c>
      <c r="K232" s="33">
        <f t="shared" si="94"/>
        <v>5</v>
      </c>
      <c r="L232" s="33">
        <f t="shared" si="94"/>
        <v>3</v>
      </c>
      <c r="M232" s="33">
        <f t="shared" si="94"/>
        <v>5</v>
      </c>
      <c r="N232" s="33">
        <f t="shared" si="94"/>
        <v>1</v>
      </c>
      <c r="O232" s="33">
        <f t="shared" si="94"/>
        <v>14</v>
      </c>
      <c r="P232" s="33">
        <f t="shared" si="94"/>
        <v>13</v>
      </c>
      <c r="Q232" s="33">
        <f t="shared" si="94"/>
        <v>27</v>
      </c>
      <c r="R232" s="53">
        <f>COUNTIF(R227:R231,"E")</f>
        <v>0</v>
      </c>
      <c r="S232" s="53">
        <f>COUNTIF(S227:S231,"C")</f>
        <v>1</v>
      </c>
      <c r="T232" s="53">
        <f>COUNTIF(T227:T228,"VP")</f>
        <v>1</v>
      </c>
      <c r="U232" s="54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</row>
    <row r="233" spans="1:35">
      <c r="A233" s="115" t="s">
        <v>55</v>
      </c>
      <c r="B233" s="116"/>
      <c r="C233" s="116"/>
      <c r="D233" s="116"/>
      <c r="E233" s="116"/>
      <c r="F233" s="116"/>
      <c r="G233" s="116"/>
      <c r="H233" s="116"/>
      <c r="I233" s="117"/>
      <c r="J233" s="25">
        <f t="shared" ref="J233:T233" si="95">J232</f>
        <v>16</v>
      </c>
      <c r="K233" s="25">
        <f t="shared" si="95"/>
        <v>5</v>
      </c>
      <c r="L233" s="25">
        <f t="shared" si="95"/>
        <v>3</v>
      </c>
      <c r="M233" s="25">
        <f t="shared" si="95"/>
        <v>5</v>
      </c>
      <c r="N233" s="25">
        <f t="shared" si="95"/>
        <v>1</v>
      </c>
      <c r="O233" s="25">
        <f t="shared" si="95"/>
        <v>14</v>
      </c>
      <c r="P233" s="25">
        <f t="shared" si="95"/>
        <v>13</v>
      </c>
      <c r="Q233" s="25">
        <f t="shared" si="95"/>
        <v>27</v>
      </c>
      <c r="R233" s="25">
        <f t="shared" si="95"/>
        <v>0</v>
      </c>
      <c r="S233" s="25">
        <f t="shared" si="95"/>
        <v>1</v>
      </c>
      <c r="T233" s="25">
        <f t="shared" si="95"/>
        <v>1</v>
      </c>
      <c r="U233" s="73">
        <f ca="1">COUNT($J$219:$J$223)/(COUNTIF($A$147:$U$168,$U$148)+COUNTIF($A$173:$U$185,$U$174)+COUNTIF($A$193:$U$205,$U$194)+COUNT($J$219:$J$223))</f>
        <v>0.12195121951219512</v>
      </c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</row>
    <row r="234" spans="1:35">
      <c r="A234" s="184" t="s">
        <v>56</v>
      </c>
      <c r="B234" s="185"/>
      <c r="C234" s="185"/>
      <c r="D234" s="185"/>
      <c r="E234" s="185"/>
      <c r="F234" s="185"/>
      <c r="G234" s="185"/>
      <c r="H234" s="185"/>
      <c r="I234" s="185"/>
      <c r="J234" s="186"/>
      <c r="K234" s="25">
        <f t="shared" ref="K234:Q234" si="96">K232*14</f>
        <v>70</v>
      </c>
      <c r="L234" s="25">
        <f t="shared" si="96"/>
        <v>42</v>
      </c>
      <c r="M234" s="25">
        <f t="shared" si="96"/>
        <v>70</v>
      </c>
      <c r="N234" s="25">
        <f t="shared" si="96"/>
        <v>14</v>
      </c>
      <c r="O234" s="25">
        <f t="shared" si="96"/>
        <v>196</v>
      </c>
      <c r="P234" s="25">
        <f t="shared" si="96"/>
        <v>182</v>
      </c>
      <c r="Q234" s="25">
        <f t="shared" si="96"/>
        <v>378</v>
      </c>
      <c r="R234" s="150"/>
      <c r="S234" s="151"/>
      <c r="T234" s="151"/>
      <c r="U234" s="152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</row>
    <row r="235" spans="1:35">
      <c r="A235" s="187"/>
      <c r="B235" s="188"/>
      <c r="C235" s="188"/>
      <c r="D235" s="188"/>
      <c r="E235" s="188"/>
      <c r="F235" s="188"/>
      <c r="G235" s="188"/>
      <c r="H235" s="188"/>
      <c r="I235" s="188"/>
      <c r="J235" s="189"/>
      <c r="K235" s="193">
        <f>SUM(K234:N234)</f>
        <v>196</v>
      </c>
      <c r="L235" s="194"/>
      <c r="M235" s="194"/>
      <c r="N235" s="195"/>
      <c r="O235" s="156">
        <f>Q234</f>
        <v>378</v>
      </c>
      <c r="P235" s="157"/>
      <c r="Q235" s="158"/>
      <c r="R235" s="153"/>
      <c r="S235" s="154"/>
      <c r="T235" s="154"/>
      <c r="U235" s="155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</row>
    <row r="236" spans="1:35"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</row>
    <row r="237" spans="1:35">
      <c r="A237" s="147" t="s">
        <v>76</v>
      </c>
      <c r="B237" s="147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</row>
    <row r="238" spans="1:35">
      <c r="A238" s="128" t="s">
        <v>31</v>
      </c>
      <c r="B238" s="199" t="s">
        <v>65</v>
      </c>
      <c r="C238" s="217"/>
      <c r="D238" s="217"/>
      <c r="E238" s="217"/>
      <c r="F238" s="217"/>
      <c r="G238" s="200"/>
      <c r="H238" s="199" t="s">
        <v>68</v>
      </c>
      <c r="I238" s="200"/>
      <c r="J238" s="129" t="s">
        <v>69</v>
      </c>
      <c r="K238" s="130"/>
      <c r="L238" s="130"/>
      <c r="M238" s="130"/>
      <c r="N238" s="130"/>
      <c r="O238" s="130"/>
      <c r="P238" s="131"/>
      <c r="Q238" s="199" t="s">
        <v>54</v>
      </c>
      <c r="R238" s="200"/>
      <c r="S238" s="129" t="s">
        <v>70</v>
      </c>
      <c r="T238" s="130"/>
      <c r="U238" s="131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</row>
    <row r="239" spans="1:35" ht="12.75" customHeight="1">
      <c r="A239" s="128"/>
      <c r="B239" s="201"/>
      <c r="C239" s="218"/>
      <c r="D239" s="218"/>
      <c r="E239" s="218"/>
      <c r="F239" s="218"/>
      <c r="G239" s="202"/>
      <c r="H239" s="201"/>
      <c r="I239" s="202"/>
      <c r="J239" s="129" t="s">
        <v>38</v>
      </c>
      <c r="K239" s="131"/>
      <c r="L239" s="129" t="s">
        <v>9</v>
      </c>
      <c r="M239" s="131"/>
      <c r="N239" s="55"/>
      <c r="O239" s="129" t="s">
        <v>35</v>
      </c>
      <c r="P239" s="131"/>
      <c r="Q239" s="201"/>
      <c r="R239" s="202"/>
      <c r="S239" s="32" t="s">
        <v>71</v>
      </c>
      <c r="T239" s="32" t="s">
        <v>72</v>
      </c>
      <c r="U239" s="32" t="s">
        <v>73</v>
      </c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</row>
    <row r="240" spans="1:35" ht="18" customHeight="1">
      <c r="A240" s="32">
        <v>1</v>
      </c>
      <c r="B240" s="129" t="s">
        <v>66</v>
      </c>
      <c r="C240" s="130"/>
      <c r="D240" s="130"/>
      <c r="E240" s="130"/>
      <c r="F240" s="130"/>
      <c r="G240" s="131"/>
      <c r="H240" s="203">
        <f>J240</f>
        <v>121</v>
      </c>
      <c r="I240" s="203"/>
      <c r="J240" s="213">
        <f>O46+O58+O69+O81+O92+O102-J241</f>
        <v>121</v>
      </c>
      <c r="K240" s="214"/>
      <c r="L240" s="213">
        <f>P46+P58+P69+P81+P92+P102-L241</f>
        <v>170</v>
      </c>
      <c r="M240" s="214"/>
      <c r="N240" s="61"/>
      <c r="O240" s="209">
        <f>SUM(J240:M240)</f>
        <v>291</v>
      </c>
      <c r="P240" s="210"/>
      <c r="Q240" s="211">
        <f>H240/H242</f>
        <v>0.87050359712230219</v>
      </c>
      <c r="R240" s="212"/>
      <c r="S240" s="19">
        <f>J46+J58-S241</f>
        <v>60</v>
      </c>
      <c r="T240" s="19">
        <f>J69+J81-T241</f>
        <v>60</v>
      </c>
      <c r="U240" s="19">
        <f>J92+J102-U241</f>
        <v>36</v>
      </c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</row>
    <row r="241" spans="1:35">
      <c r="A241" s="32">
        <v>2</v>
      </c>
      <c r="B241" s="129" t="s">
        <v>67</v>
      </c>
      <c r="C241" s="130"/>
      <c r="D241" s="130"/>
      <c r="E241" s="130"/>
      <c r="F241" s="130"/>
      <c r="G241" s="131"/>
      <c r="H241" s="203">
        <f>J241</f>
        <v>18</v>
      </c>
      <c r="I241" s="203"/>
      <c r="J241" s="168">
        <f>O129</f>
        <v>18</v>
      </c>
      <c r="K241" s="169"/>
      <c r="L241" s="170">
        <f>P129</f>
        <v>42</v>
      </c>
      <c r="M241" s="169"/>
      <c r="N241" s="62"/>
      <c r="O241" s="209">
        <f>SUM(J241:M241)</f>
        <v>60</v>
      </c>
      <c r="P241" s="210"/>
      <c r="Q241" s="211">
        <f>H241/H242</f>
        <v>0.12949640287769784</v>
      </c>
      <c r="R241" s="212"/>
      <c r="S241" s="18">
        <v>0</v>
      </c>
      <c r="T241" s="18">
        <v>6</v>
      </c>
      <c r="U241" s="18">
        <v>24</v>
      </c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</row>
    <row r="242" spans="1:35">
      <c r="A242" s="129" t="s">
        <v>29</v>
      </c>
      <c r="B242" s="130"/>
      <c r="C242" s="130"/>
      <c r="D242" s="130"/>
      <c r="E242" s="130"/>
      <c r="F242" s="130"/>
      <c r="G242" s="131"/>
      <c r="H242" s="128">
        <f>SUM(H240:I241)</f>
        <v>139</v>
      </c>
      <c r="I242" s="128"/>
      <c r="J242" s="128">
        <f>SUM(J240:K241)</f>
        <v>139</v>
      </c>
      <c r="K242" s="128"/>
      <c r="L242" s="124">
        <f>SUM(L240:M241)</f>
        <v>212</v>
      </c>
      <c r="M242" s="126"/>
      <c r="N242" s="56"/>
      <c r="O242" s="124">
        <f>SUM(O240:P241)</f>
        <v>351</v>
      </c>
      <c r="P242" s="126"/>
      <c r="Q242" s="215">
        <f>SUM(Q240:R241)</f>
        <v>1</v>
      </c>
      <c r="R242" s="216"/>
      <c r="S242" s="23">
        <f>SUM(S240:S241)</f>
        <v>60</v>
      </c>
      <c r="T242" s="23">
        <f>SUM(T240:T241)</f>
        <v>66</v>
      </c>
      <c r="U242" s="23">
        <f>SUM(U240:U241)</f>
        <v>60</v>
      </c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</row>
    <row r="243" spans="1:35"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</row>
    <row r="244" spans="1:35"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</row>
    <row r="245" spans="1:35"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</row>
    <row r="246" spans="1:35"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</row>
    <row r="247" spans="1:35"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</row>
    <row r="248" spans="1:35"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</row>
    <row r="249" spans="1:35" ht="12.75" customHeight="1"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</row>
    <row r="250" spans="1:35"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</row>
    <row r="251" spans="1:35"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</row>
    <row r="252" spans="1:35"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</row>
    <row r="253" spans="1:35"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</row>
    <row r="254" spans="1:35"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</row>
    <row r="255" spans="1:35"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</row>
    <row r="256" spans="1:35" ht="28.5" customHeight="1"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</row>
    <row r="257" spans="22:35"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</row>
    <row r="258" spans="22:35"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</row>
    <row r="259" spans="22:35"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</row>
    <row r="260" spans="22:35"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</row>
    <row r="261" spans="22:35"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</row>
    <row r="262" spans="22:35" ht="12.75" customHeight="1"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</row>
    <row r="263" spans="22:35" ht="22.5" customHeight="1"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</row>
    <row r="264" spans="22:35" ht="27.75" customHeight="1"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</row>
    <row r="265" spans="22:35"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</row>
    <row r="266" spans="22:35"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</row>
    <row r="267" spans="22:35"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</row>
    <row r="268" spans="22:35"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</row>
    <row r="269" spans="22:35"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</row>
    <row r="270" spans="22:35"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</row>
    <row r="271" spans="22:35"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</row>
    <row r="272" spans="22:35"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</row>
    <row r="273" spans="22:35"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</row>
    <row r="274" spans="22:35"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</row>
    <row r="275" spans="22:35"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</row>
    <row r="276" spans="22:35"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</row>
    <row r="277" spans="22:35" ht="30.75" customHeight="1"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</row>
    <row r="278" spans="22:35"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</row>
    <row r="279" spans="22:35"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</row>
    <row r="280" spans="22:35"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</row>
    <row r="281" spans="22:35"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</row>
    <row r="282" spans="22:35"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</row>
    <row r="283" spans="22:35"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</row>
    <row r="284" spans="22:35"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</row>
    <row r="285" spans="22:35"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</row>
    <row r="286" spans="22:35" ht="12.75" customHeight="1"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</row>
    <row r="287" spans="22:35"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</row>
    <row r="288" spans="22:35"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</row>
    <row r="289" spans="22:35"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</row>
    <row r="290" spans="22:35"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</row>
    <row r="291" spans="22:35"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</row>
    <row r="292" spans="22:35"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</row>
    <row r="293" spans="22:35"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</row>
    <row r="294" spans="22:35"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</row>
    <row r="295" spans="22:35"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</row>
    <row r="296" spans="22:35"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</row>
    <row r="297" spans="22:35"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</row>
    <row r="298" spans="22:35"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</row>
    <row r="299" spans="22:35"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</row>
    <row r="300" spans="22:35"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</row>
    <row r="301" spans="22:35"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106"/>
    </row>
    <row r="302" spans="22:35"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</row>
    <row r="303" spans="22:35"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106"/>
    </row>
    <row r="304" spans="22:35"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106"/>
    </row>
    <row r="305" spans="22:35"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106"/>
    </row>
    <row r="306" spans="22:35"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106"/>
    </row>
    <row r="307" spans="22:35"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</row>
    <row r="308" spans="22:35"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106"/>
    </row>
    <row r="309" spans="22:35"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106"/>
    </row>
    <row r="310" spans="22:35"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106"/>
    </row>
    <row r="311" spans="22:35"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106"/>
    </row>
    <row r="312" spans="22:35"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106"/>
    </row>
    <row r="313" spans="22:35"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106"/>
    </row>
    <row r="314" spans="22:35"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106"/>
    </row>
    <row r="315" spans="22:35"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106"/>
    </row>
    <row r="316" spans="22:35"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</row>
    <row r="317" spans="22:35"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106"/>
    </row>
    <row r="318" spans="22:35"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106"/>
    </row>
    <row r="319" spans="22:35"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106"/>
    </row>
    <row r="320" spans="22:35"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106"/>
    </row>
    <row r="321" spans="22:35"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</row>
    <row r="322" spans="22:35"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106"/>
    </row>
    <row r="323" spans="22:35"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106"/>
    </row>
    <row r="324" spans="22:35"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</row>
    <row r="325" spans="22:35"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</row>
    <row r="326" spans="22:35"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</row>
    <row r="327" spans="22:35"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106"/>
    </row>
    <row r="328" spans="22:35"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106"/>
    </row>
    <row r="329" spans="22:35"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106"/>
    </row>
    <row r="330" spans="22:35"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106"/>
    </row>
    <row r="331" spans="22:35"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106"/>
    </row>
    <row r="332" spans="22:35"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</row>
    <row r="333" spans="22:35"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</row>
    <row r="334" spans="22:35"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106"/>
    </row>
    <row r="335" spans="22:35"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106"/>
    </row>
    <row r="336" spans="22:35"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106"/>
    </row>
    <row r="337" spans="22:35"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106"/>
    </row>
    <row r="338" spans="22:35"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106"/>
    </row>
    <row r="339" spans="22:35"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106"/>
    </row>
    <row r="340" spans="22:35"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</row>
    <row r="341" spans="22:35"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106"/>
    </row>
    <row r="342" spans="22:35"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106"/>
    </row>
    <row r="343" spans="22:35"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106"/>
    </row>
    <row r="344" spans="22:35"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106"/>
    </row>
    <row r="345" spans="22:35"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106"/>
    </row>
    <row r="346" spans="22:35"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106"/>
    </row>
    <row r="347" spans="22:35"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</row>
    <row r="348" spans="22:35"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106"/>
    </row>
    <row r="349" spans="22:35"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106"/>
    </row>
    <row r="350" spans="22:35"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106"/>
    </row>
    <row r="351" spans="22:35"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</row>
    <row r="352" spans="22:35"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</row>
    <row r="353" spans="22:35"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106"/>
    </row>
    <row r="354" spans="22:35"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</row>
    <row r="355" spans="22:35"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106"/>
    </row>
    <row r="356" spans="22:35"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</row>
    <row r="357" spans="22:35"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106"/>
    </row>
    <row r="358" spans="22:35"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</row>
    <row r="359" spans="22:35"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106"/>
    </row>
    <row r="360" spans="22:35"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</row>
    <row r="361" spans="22:35"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</row>
    <row r="362" spans="22:35"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</row>
    <row r="363" spans="22:35"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</row>
    <row r="364" spans="22:35"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</row>
    <row r="365" spans="22:35"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</row>
    <row r="366" spans="22:35"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</row>
    <row r="367" spans="22:35"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</row>
    <row r="368" spans="22:35"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</row>
    <row r="369" spans="22:35"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</row>
    <row r="370" spans="22:35"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</row>
    <row r="371" spans="22:35"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</row>
    <row r="372" spans="22:35"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</row>
    <row r="373" spans="22:35"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</row>
    <row r="374" spans="22:35"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</row>
    <row r="375" spans="22:35"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</row>
    <row r="376" spans="22:35"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</row>
    <row r="377" spans="22:35"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</row>
    <row r="378" spans="22:35"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</row>
    <row r="379" spans="22:35"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</row>
    <row r="380" spans="22:35"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</row>
    <row r="381" spans="22:35"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</row>
    <row r="382" spans="22:35"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</row>
    <row r="383" spans="22:35"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</row>
    <row r="384" spans="22:35"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</row>
    <row r="385" spans="22:35"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</row>
    <row r="386" spans="22:35"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</row>
    <row r="387" spans="22:35"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</row>
    <row r="388" spans="22:35"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</row>
    <row r="389" spans="22:35"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</row>
    <row r="390" spans="22:35"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</row>
    <row r="391" spans="22:35"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</row>
    <row r="392" spans="22:35"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</row>
    <row r="393" spans="22:35"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</row>
    <row r="394" spans="22:35"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</row>
    <row r="395" spans="22:35"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</row>
    <row r="396" spans="22:35"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</row>
    <row r="397" spans="22:35"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</row>
    <row r="398" spans="22:35"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</row>
    <row r="399" spans="22:35"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</row>
    <row r="400" spans="22:35"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</row>
    <row r="401" spans="22:35"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</row>
    <row r="402" spans="22:35"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</row>
    <row r="403" spans="22:35"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</row>
    <row r="404" spans="22:35"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</row>
    <row r="405" spans="22:35"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</row>
    <row r="406" spans="22:35"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</row>
    <row r="407" spans="22:35"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</row>
    <row r="408" spans="22:35"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</row>
    <row r="409" spans="22:35"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</row>
    <row r="410" spans="22:35"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</row>
    <row r="411" spans="22:35"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</row>
    <row r="412" spans="22:35"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</row>
    <row r="413" spans="22:35"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</row>
    <row r="414" spans="22:35"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</row>
    <row r="415" spans="22:35"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</row>
    <row r="416" spans="22:35"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</row>
    <row r="417" spans="22:35"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</row>
    <row r="418" spans="22:35"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</row>
    <row r="419" spans="22:35"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</row>
    <row r="420" spans="22:35"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</row>
    <row r="421" spans="22:35"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</row>
    <row r="422" spans="22:35"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</row>
    <row r="423" spans="22:35"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</row>
    <row r="424" spans="22:35"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</row>
    <row r="425" spans="22:35"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</row>
    <row r="426" spans="22:35"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</row>
    <row r="427" spans="22:35"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</row>
    <row r="428" spans="22:35"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</row>
    <row r="429" spans="22:35"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</row>
    <row r="430" spans="22:35"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</row>
    <row r="431" spans="22:35"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</row>
    <row r="432" spans="22:35"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</row>
    <row r="433" spans="22:35"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</row>
    <row r="434" spans="22:35"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</row>
    <row r="435" spans="22:35"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</row>
    <row r="436" spans="22:35"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</row>
    <row r="437" spans="22:35"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</row>
    <row r="438" spans="22:35"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</row>
    <row r="439" spans="22:35"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</row>
    <row r="440" spans="22:35"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</row>
    <row r="441" spans="22:35"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</row>
    <row r="442" spans="22:35"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</row>
    <row r="443" spans="22:35"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</row>
    <row r="444" spans="22:35"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</row>
    <row r="445" spans="22:35"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</row>
    <row r="446" spans="22:35"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</row>
    <row r="447" spans="22:35"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</row>
    <row r="448" spans="22:35"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</row>
    <row r="449" spans="22:35"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</row>
    <row r="450" spans="22:35"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</row>
    <row r="451" spans="22:35"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</row>
    <row r="452" spans="22:35"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</row>
    <row r="453" spans="22:35"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</row>
    <row r="454" spans="22:35"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</row>
    <row r="455" spans="22:35"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</row>
    <row r="456" spans="22:35"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</row>
    <row r="457" spans="22:35"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</row>
    <row r="458" spans="22:35"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</row>
    <row r="459" spans="22:35"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</row>
    <row r="460" spans="22:35"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</row>
    <row r="461" spans="22:35"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</row>
    <row r="462" spans="22:35"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</row>
    <row r="463" spans="22:35"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</row>
    <row r="464" spans="22:35"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</row>
    <row r="465" spans="22:35"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</row>
    <row r="466" spans="22:35"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</row>
    <row r="467" spans="22:35"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</row>
    <row r="468" spans="22:35"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</row>
    <row r="469" spans="22:35"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</row>
    <row r="470" spans="22:35"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</row>
    <row r="471" spans="22:35"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</row>
    <row r="472" spans="22:35"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</row>
    <row r="473" spans="22:35"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</row>
    <row r="474" spans="22:35"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</row>
    <row r="475" spans="22:35"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</row>
    <row r="476" spans="22:35"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</row>
    <row r="477" spans="22:35"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</row>
    <row r="478" spans="22:35"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</row>
    <row r="479" spans="22:35"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</row>
    <row r="480" spans="22:35"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</row>
    <row r="481" spans="22:35"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</row>
    <row r="482" spans="22:35"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</row>
    <row r="483" spans="22:35"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</row>
    <row r="484" spans="22:35"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</row>
    <row r="485" spans="22:35"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</row>
    <row r="486" spans="22:35"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</row>
    <row r="487" spans="22:35"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</row>
    <row r="488" spans="22:35"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</row>
    <row r="489" spans="22:35"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</row>
    <row r="490" spans="22:35"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</row>
    <row r="491" spans="22:35"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</row>
    <row r="492" spans="22:35"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</row>
    <row r="493" spans="22:35"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</row>
    <row r="494" spans="22:35"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</row>
    <row r="495" spans="22:35"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</row>
    <row r="496" spans="22:35"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</row>
    <row r="497" spans="22:35"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</row>
    <row r="498" spans="22:35"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</row>
    <row r="499" spans="22:35"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</row>
    <row r="500" spans="22:35"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</row>
    <row r="501" spans="22:35"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</row>
    <row r="502" spans="22:35"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</row>
    <row r="503" spans="22:35"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</row>
    <row r="504" spans="22:35"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</row>
    <row r="505" spans="22:35"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</row>
    <row r="506" spans="22:35"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</row>
    <row r="507" spans="22:35"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</row>
    <row r="508" spans="22:35"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</row>
    <row r="509" spans="22:35"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</row>
    <row r="510" spans="22:35"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</row>
    <row r="511" spans="22:35"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</row>
    <row r="512" spans="22:35"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</row>
    <row r="513" spans="22:35"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</row>
    <row r="514" spans="22:35"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</row>
    <row r="515" spans="22:35"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</row>
    <row r="516" spans="22:35"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</row>
    <row r="517" spans="22:35"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</row>
    <row r="518" spans="22:35"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</row>
    <row r="519" spans="22:35"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</row>
    <row r="520" spans="22:35"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</row>
    <row r="521" spans="22:35"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</row>
    <row r="522" spans="22:35"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</row>
    <row r="523" spans="22:35"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</row>
    <row r="524" spans="22:35"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</row>
    <row r="525" spans="22:35"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</row>
    <row r="526" spans="22:35"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</row>
    <row r="527" spans="22:35"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</row>
    <row r="528" spans="22:35"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</row>
    <row r="529" spans="22:35"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</row>
    <row r="530" spans="22:35"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</row>
    <row r="531" spans="22:35"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</row>
    <row r="532" spans="22:35"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</row>
    <row r="533" spans="22:35"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</row>
    <row r="534" spans="22:35"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</row>
    <row r="535" spans="22:35"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</row>
    <row r="536" spans="22:35"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</row>
    <row r="537" spans="22:35"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</row>
    <row r="538" spans="22:35"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</row>
    <row r="539" spans="22:35"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106"/>
    </row>
    <row r="540" spans="22:35"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106"/>
    </row>
    <row r="541" spans="22:35">
      <c r="V541" s="106"/>
      <c r="W541" s="106"/>
      <c r="X541" s="106"/>
      <c r="Y541" s="106"/>
      <c r="Z541" s="106"/>
      <c r="AA541" s="106"/>
      <c r="AB541" s="106"/>
      <c r="AC541" s="106"/>
      <c r="AD541" s="106"/>
      <c r="AE541" s="106"/>
      <c r="AF541" s="106"/>
      <c r="AG541" s="106"/>
      <c r="AH541" s="106"/>
      <c r="AI541" s="106"/>
    </row>
    <row r="542" spans="22:35">
      <c r="V542" s="106"/>
      <c r="W542" s="106"/>
      <c r="X542" s="106"/>
      <c r="Y542" s="106"/>
      <c r="Z542" s="106"/>
      <c r="AA542" s="106"/>
      <c r="AB542" s="106"/>
      <c r="AC542" s="106"/>
      <c r="AD542" s="106"/>
      <c r="AE542" s="106"/>
      <c r="AF542" s="106"/>
      <c r="AG542" s="106"/>
      <c r="AH542" s="106"/>
      <c r="AI542" s="106"/>
    </row>
    <row r="543" spans="22:35"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  <c r="AG543" s="106"/>
      <c r="AH543" s="106"/>
      <c r="AI543" s="106"/>
    </row>
    <row r="544" spans="22:35">
      <c r="V544" s="106"/>
      <c r="W544" s="106"/>
      <c r="X544" s="106"/>
      <c r="Y544" s="106"/>
      <c r="Z544" s="106"/>
      <c r="AA544" s="106"/>
      <c r="AB544" s="106"/>
      <c r="AC544" s="106"/>
      <c r="AD544" s="106"/>
      <c r="AE544" s="106"/>
      <c r="AF544" s="106"/>
      <c r="AG544" s="106"/>
      <c r="AH544" s="106"/>
      <c r="AI544" s="106"/>
    </row>
    <row r="545" spans="22:35">
      <c r="V545" s="106"/>
      <c r="W545" s="106"/>
      <c r="X545" s="106"/>
      <c r="Y545" s="106"/>
      <c r="Z545" s="106"/>
      <c r="AA545" s="106"/>
      <c r="AB545" s="106"/>
      <c r="AC545" s="106"/>
      <c r="AD545" s="106"/>
      <c r="AE545" s="106"/>
      <c r="AF545" s="106"/>
      <c r="AG545" s="106"/>
      <c r="AH545" s="106"/>
      <c r="AI545" s="106"/>
    </row>
    <row r="546" spans="22:35">
      <c r="V546" s="106"/>
      <c r="W546" s="106"/>
      <c r="X546" s="106"/>
      <c r="Y546" s="106"/>
      <c r="Z546" s="106"/>
      <c r="AA546" s="106"/>
      <c r="AB546" s="106"/>
      <c r="AC546" s="106"/>
      <c r="AD546" s="106"/>
      <c r="AE546" s="106"/>
      <c r="AF546" s="106"/>
      <c r="AG546" s="106"/>
      <c r="AH546" s="106"/>
      <c r="AI546" s="106"/>
    </row>
    <row r="547" spans="22:35">
      <c r="V547" s="106"/>
      <c r="W547" s="106"/>
      <c r="X547" s="106"/>
      <c r="Y547" s="106"/>
      <c r="Z547" s="106"/>
      <c r="AA547" s="106"/>
      <c r="AB547" s="106"/>
      <c r="AC547" s="106"/>
      <c r="AD547" s="106"/>
      <c r="AE547" s="106"/>
      <c r="AF547" s="106"/>
      <c r="AG547" s="106"/>
      <c r="AH547" s="106"/>
      <c r="AI547" s="106"/>
    </row>
    <row r="548" spans="22:35">
      <c r="V548" s="106"/>
      <c r="W548" s="106"/>
      <c r="X548" s="106"/>
      <c r="Y548" s="106"/>
      <c r="Z548" s="106"/>
      <c r="AA548" s="106"/>
      <c r="AB548" s="106"/>
      <c r="AC548" s="106"/>
      <c r="AD548" s="106"/>
      <c r="AE548" s="106"/>
      <c r="AF548" s="106"/>
      <c r="AG548" s="106"/>
      <c r="AH548" s="106"/>
      <c r="AI548" s="106"/>
    </row>
    <row r="549" spans="22:35">
      <c r="V549" s="106"/>
      <c r="W549" s="106"/>
      <c r="X549" s="106"/>
      <c r="Y549" s="106"/>
      <c r="Z549" s="106"/>
      <c r="AA549" s="106"/>
      <c r="AB549" s="106"/>
      <c r="AC549" s="106"/>
      <c r="AD549" s="106"/>
      <c r="AE549" s="106"/>
      <c r="AF549" s="106"/>
      <c r="AG549" s="106"/>
      <c r="AH549" s="106"/>
      <c r="AI549" s="106"/>
    </row>
    <row r="550" spans="22:35">
      <c r="V550" s="106"/>
      <c r="W550" s="106"/>
      <c r="X550" s="106"/>
      <c r="Y550" s="106"/>
      <c r="Z550" s="106"/>
      <c r="AA550" s="106"/>
      <c r="AB550" s="106"/>
      <c r="AC550" s="106"/>
      <c r="AD550" s="106"/>
      <c r="AE550" s="106"/>
      <c r="AF550" s="106"/>
      <c r="AG550" s="106"/>
      <c r="AH550" s="106"/>
      <c r="AI550" s="106"/>
    </row>
    <row r="551" spans="22:35"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  <c r="AG551" s="106"/>
      <c r="AH551" s="106"/>
      <c r="AI551" s="106"/>
    </row>
    <row r="552" spans="22:35">
      <c r="V552" s="106"/>
      <c r="W552" s="106"/>
      <c r="X552" s="106"/>
      <c r="Y552" s="106"/>
      <c r="Z552" s="106"/>
      <c r="AA552" s="106"/>
      <c r="AB552" s="106"/>
      <c r="AC552" s="106"/>
      <c r="AD552" s="106"/>
      <c r="AE552" s="106"/>
      <c r="AF552" s="106"/>
      <c r="AG552" s="106"/>
      <c r="AH552" s="106"/>
      <c r="AI552" s="106"/>
    </row>
    <row r="553" spans="22:35">
      <c r="V553" s="106"/>
      <c r="W553" s="106"/>
      <c r="X553" s="106"/>
      <c r="Y553" s="106"/>
      <c r="Z553" s="106"/>
      <c r="AA553" s="106"/>
      <c r="AB553" s="106"/>
      <c r="AC553" s="106"/>
      <c r="AD553" s="106"/>
      <c r="AE553" s="106"/>
      <c r="AF553" s="106"/>
      <c r="AG553" s="106"/>
      <c r="AH553" s="106"/>
      <c r="AI553" s="106"/>
    </row>
    <row r="554" spans="22:35">
      <c r="V554" s="106"/>
      <c r="W554" s="106"/>
      <c r="X554" s="106"/>
      <c r="Y554" s="106"/>
      <c r="Z554" s="106"/>
      <c r="AA554" s="106"/>
      <c r="AB554" s="106"/>
      <c r="AC554" s="106"/>
      <c r="AD554" s="106"/>
      <c r="AE554" s="106"/>
      <c r="AF554" s="106"/>
      <c r="AG554" s="106"/>
      <c r="AH554" s="106"/>
      <c r="AI554" s="106"/>
    </row>
    <row r="555" spans="22:35">
      <c r="V555" s="106"/>
      <c r="W555" s="106"/>
      <c r="X555" s="106"/>
      <c r="Y555" s="106"/>
      <c r="Z555" s="106"/>
      <c r="AA555" s="106"/>
      <c r="AB555" s="106"/>
      <c r="AC555" s="106"/>
      <c r="AD555" s="106"/>
      <c r="AE555" s="106"/>
      <c r="AF555" s="106"/>
      <c r="AG555" s="106"/>
      <c r="AH555" s="106"/>
      <c r="AI555" s="106"/>
    </row>
    <row r="556" spans="22:35">
      <c r="V556" s="106"/>
      <c r="W556" s="106"/>
      <c r="X556" s="106"/>
      <c r="Y556" s="106"/>
      <c r="Z556" s="106"/>
      <c r="AA556" s="106"/>
      <c r="AB556" s="106"/>
      <c r="AC556" s="106"/>
      <c r="AD556" s="106"/>
      <c r="AE556" s="106"/>
      <c r="AF556" s="106"/>
      <c r="AG556" s="106"/>
      <c r="AH556" s="106"/>
      <c r="AI556" s="106"/>
    </row>
    <row r="557" spans="22:35">
      <c r="V557" s="106"/>
      <c r="W557" s="106"/>
      <c r="X557" s="106"/>
      <c r="Y557" s="106"/>
      <c r="Z557" s="106"/>
      <c r="AA557" s="106"/>
      <c r="AB557" s="106"/>
      <c r="AC557" s="106"/>
      <c r="AD557" s="106"/>
      <c r="AE557" s="106"/>
      <c r="AF557" s="106"/>
      <c r="AG557" s="106"/>
      <c r="AH557" s="106"/>
      <c r="AI557" s="106"/>
    </row>
    <row r="558" spans="22:35"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  <c r="AG558" s="106"/>
      <c r="AH558" s="106"/>
      <c r="AI558" s="106"/>
    </row>
    <row r="559" spans="22:35">
      <c r="V559" s="106"/>
      <c r="W559" s="106"/>
      <c r="X559" s="106"/>
      <c r="Y559" s="106"/>
      <c r="Z559" s="106"/>
      <c r="AA559" s="106"/>
      <c r="AB559" s="106"/>
      <c r="AC559" s="106"/>
      <c r="AD559" s="106"/>
      <c r="AE559" s="106"/>
      <c r="AF559" s="106"/>
      <c r="AG559" s="106"/>
      <c r="AH559" s="106"/>
      <c r="AI559" s="106"/>
    </row>
    <row r="560" spans="22:35">
      <c r="V560" s="106"/>
      <c r="W560" s="106"/>
      <c r="X560" s="106"/>
      <c r="Y560" s="106"/>
      <c r="Z560" s="106"/>
      <c r="AA560" s="106"/>
      <c r="AB560" s="106"/>
      <c r="AC560" s="106"/>
      <c r="AD560" s="106"/>
      <c r="AE560" s="106"/>
      <c r="AF560" s="106"/>
      <c r="AG560" s="106"/>
      <c r="AH560" s="106"/>
      <c r="AI560" s="106"/>
    </row>
    <row r="561" spans="22:35">
      <c r="V561" s="106"/>
      <c r="W561" s="106"/>
      <c r="X561" s="106"/>
      <c r="Y561" s="106"/>
      <c r="Z561" s="106"/>
      <c r="AA561" s="106"/>
      <c r="AB561" s="106"/>
      <c r="AC561" s="106"/>
      <c r="AD561" s="106"/>
      <c r="AE561" s="106"/>
      <c r="AF561" s="106"/>
      <c r="AG561" s="106"/>
      <c r="AH561" s="106"/>
      <c r="AI561" s="106"/>
    </row>
    <row r="562" spans="22:35">
      <c r="V562" s="106"/>
      <c r="W562" s="106"/>
      <c r="X562" s="106"/>
      <c r="Y562" s="106"/>
      <c r="Z562" s="106"/>
      <c r="AA562" s="106"/>
      <c r="AB562" s="106"/>
      <c r="AC562" s="106"/>
      <c r="AD562" s="106"/>
      <c r="AE562" s="106"/>
      <c r="AF562" s="106"/>
      <c r="AG562" s="106"/>
      <c r="AH562" s="106"/>
      <c r="AI562" s="106"/>
    </row>
    <row r="563" spans="22:35"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  <c r="AG563" s="106"/>
      <c r="AH563" s="106"/>
      <c r="AI563" s="106"/>
    </row>
    <row r="564" spans="22:35">
      <c r="V564" s="106"/>
      <c r="W564" s="106"/>
      <c r="X564" s="106"/>
      <c r="Y564" s="106"/>
      <c r="Z564" s="106"/>
      <c r="AA564" s="106"/>
      <c r="AB564" s="106"/>
      <c r="AC564" s="106"/>
      <c r="AD564" s="106"/>
      <c r="AE564" s="106"/>
      <c r="AF564" s="106"/>
      <c r="AG564" s="106"/>
      <c r="AH564" s="106"/>
      <c r="AI564" s="106"/>
    </row>
    <row r="565" spans="22:35">
      <c r="V565" s="106"/>
      <c r="W565" s="106"/>
      <c r="X565" s="106"/>
      <c r="Y565" s="106"/>
      <c r="Z565" s="106"/>
      <c r="AA565" s="106"/>
      <c r="AB565" s="106"/>
      <c r="AC565" s="106"/>
      <c r="AD565" s="106"/>
      <c r="AE565" s="106"/>
      <c r="AF565" s="106"/>
      <c r="AG565" s="106"/>
      <c r="AH565" s="106"/>
      <c r="AI565" s="106"/>
    </row>
    <row r="566" spans="22:35">
      <c r="V566" s="106"/>
      <c r="W566" s="106"/>
      <c r="X566" s="106"/>
      <c r="Y566" s="106"/>
      <c r="Z566" s="106"/>
      <c r="AA566" s="106"/>
      <c r="AB566" s="106"/>
      <c r="AC566" s="106"/>
      <c r="AD566" s="106"/>
      <c r="AE566" s="106"/>
      <c r="AF566" s="106"/>
      <c r="AG566" s="106"/>
      <c r="AH566" s="106"/>
      <c r="AI566" s="106"/>
    </row>
    <row r="567" spans="22:35">
      <c r="V567" s="106"/>
      <c r="W567" s="106"/>
      <c r="X567" s="106"/>
      <c r="Y567" s="106"/>
      <c r="Z567" s="106"/>
      <c r="AA567" s="106"/>
      <c r="AB567" s="106"/>
      <c r="AC567" s="106"/>
      <c r="AD567" s="106"/>
      <c r="AE567" s="106"/>
      <c r="AF567" s="106"/>
      <c r="AG567" s="106"/>
      <c r="AH567" s="106"/>
      <c r="AI567" s="106"/>
    </row>
    <row r="568" spans="22:35">
      <c r="V568" s="106"/>
      <c r="W568" s="106"/>
      <c r="X568" s="106"/>
      <c r="Y568" s="106"/>
      <c r="Z568" s="106"/>
      <c r="AA568" s="106"/>
      <c r="AB568" s="106"/>
      <c r="AC568" s="106"/>
      <c r="AD568" s="106"/>
      <c r="AE568" s="106"/>
      <c r="AF568" s="106"/>
      <c r="AG568" s="106"/>
      <c r="AH568" s="106"/>
      <c r="AI568" s="106"/>
    </row>
    <row r="569" spans="22:35">
      <c r="V569" s="106"/>
      <c r="W569" s="106"/>
      <c r="X569" s="106"/>
      <c r="Y569" s="106"/>
      <c r="Z569" s="106"/>
      <c r="AA569" s="106"/>
      <c r="AB569" s="106"/>
      <c r="AC569" s="106"/>
      <c r="AD569" s="106"/>
      <c r="AE569" s="106"/>
      <c r="AF569" s="106"/>
      <c r="AG569" s="106"/>
      <c r="AH569" s="106"/>
      <c r="AI569" s="106"/>
    </row>
    <row r="570" spans="22:35">
      <c r="V570" s="106"/>
      <c r="W570" s="106"/>
      <c r="X570" s="106"/>
      <c r="Y570" s="106"/>
      <c r="Z570" s="106"/>
      <c r="AA570" s="106"/>
      <c r="AB570" s="106"/>
      <c r="AC570" s="106"/>
      <c r="AD570" s="106"/>
      <c r="AE570" s="106"/>
      <c r="AF570" s="106"/>
      <c r="AG570" s="106"/>
      <c r="AH570" s="106"/>
      <c r="AI570" s="106"/>
    </row>
    <row r="571" spans="22:35"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06"/>
      <c r="AH571" s="106"/>
      <c r="AI571" s="106"/>
    </row>
    <row r="572" spans="22:35">
      <c r="V572" s="106"/>
      <c r="W572" s="106"/>
      <c r="X572" s="106"/>
      <c r="Y572" s="106"/>
      <c r="Z572" s="106"/>
      <c r="AA572" s="106"/>
      <c r="AB572" s="106"/>
      <c r="AC572" s="106"/>
      <c r="AD572" s="106"/>
      <c r="AE572" s="106"/>
      <c r="AF572" s="106"/>
      <c r="AG572" s="106"/>
      <c r="AH572" s="106"/>
      <c r="AI572" s="106"/>
    </row>
    <row r="573" spans="22:35">
      <c r="V573" s="106"/>
      <c r="W573" s="106"/>
      <c r="X573" s="106"/>
      <c r="Y573" s="106"/>
      <c r="Z573" s="106"/>
      <c r="AA573" s="106"/>
      <c r="AB573" s="106"/>
      <c r="AC573" s="106"/>
      <c r="AD573" s="106"/>
      <c r="AE573" s="106"/>
      <c r="AF573" s="106"/>
      <c r="AG573" s="106"/>
      <c r="AH573" s="106"/>
      <c r="AI573" s="106"/>
    </row>
    <row r="574" spans="22:35">
      <c r="V574" s="106"/>
      <c r="W574" s="106"/>
      <c r="X574" s="106"/>
      <c r="Y574" s="106"/>
      <c r="Z574" s="106"/>
      <c r="AA574" s="106"/>
      <c r="AB574" s="106"/>
      <c r="AC574" s="106"/>
      <c r="AD574" s="106"/>
      <c r="AE574" s="106"/>
      <c r="AF574" s="106"/>
      <c r="AG574" s="106"/>
      <c r="AH574" s="106"/>
      <c r="AI574" s="106"/>
    </row>
    <row r="575" spans="22:35">
      <c r="V575" s="106"/>
      <c r="W575" s="106"/>
      <c r="X575" s="106"/>
      <c r="Y575" s="106"/>
      <c r="Z575" s="106"/>
      <c r="AA575" s="106"/>
      <c r="AB575" s="106"/>
      <c r="AC575" s="106"/>
      <c r="AD575" s="106"/>
      <c r="AE575" s="106"/>
      <c r="AF575" s="106"/>
      <c r="AG575" s="106"/>
      <c r="AH575" s="106"/>
      <c r="AI575" s="106"/>
    </row>
    <row r="576" spans="22:35">
      <c r="V576" s="106"/>
      <c r="W576" s="106"/>
      <c r="X576" s="106"/>
      <c r="Y576" s="106"/>
      <c r="Z576" s="106"/>
      <c r="AA576" s="106"/>
      <c r="AB576" s="106"/>
      <c r="AC576" s="106"/>
      <c r="AD576" s="106"/>
      <c r="AE576" s="106"/>
      <c r="AF576" s="106"/>
      <c r="AG576" s="106"/>
      <c r="AH576" s="106"/>
      <c r="AI576" s="106"/>
    </row>
    <row r="577" spans="22:35">
      <c r="V577" s="106"/>
      <c r="W577" s="106"/>
      <c r="X577" s="106"/>
      <c r="Y577" s="106"/>
      <c r="Z577" s="106"/>
      <c r="AA577" s="106"/>
      <c r="AB577" s="106"/>
      <c r="AC577" s="106"/>
      <c r="AD577" s="106"/>
      <c r="AE577" s="106"/>
      <c r="AF577" s="106"/>
      <c r="AG577" s="106"/>
      <c r="AH577" s="106"/>
      <c r="AI577" s="106"/>
    </row>
    <row r="578" spans="22:35"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  <c r="AG578" s="106"/>
      <c r="AH578" s="106"/>
      <c r="AI578" s="106"/>
    </row>
    <row r="579" spans="22:35">
      <c r="V579" s="106"/>
      <c r="W579" s="106"/>
      <c r="X579" s="106"/>
      <c r="Y579" s="106"/>
      <c r="Z579" s="106"/>
      <c r="AA579" s="106"/>
      <c r="AB579" s="106"/>
      <c r="AC579" s="106"/>
      <c r="AD579" s="106"/>
      <c r="AE579" s="106"/>
      <c r="AF579" s="106"/>
      <c r="AG579" s="106"/>
      <c r="AH579" s="106"/>
      <c r="AI579" s="106"/>
    </row>
    <row r="580" spans="22:35">
      <c r="V580" s="106"/>
      <c r="W580" s="106"/>
      <c r="X580" s="106"/>
      <c r="Y580" s="106"/>
      <c r="Z580" s="106"/>
      <c r="AA580" s="106"/>
      <c r="AB580" s="106"/>
      <c r="AC580" s="106"/>
      <c r="AD580" s="106"/>
      <c r="AE580" s="106"/>
      <c r="AF580" s="106"/>
      <c r="AG580" s="106"/>
      <c r="AH580" s="106"/>
      <c r="AI580" s="106"/>
    </row>
    <row r="581" spans="22:35">
      <c r="V581" s="106"/>
      <c r="W581" s="106"/>
      <c r="X581" s="106"/>
      <c r="Y581" s="106"/>
      <c r="Z581" s="106"/>
      <c r="AA581" s="106"/>
      <c r="AB581" s="106"/>
      <c r="AC581" s="106"/>
      <c r="AD581" s="106"/>
      <c r="AE581" s="106"/>
      <c r="AF581" s="106"/>
      <c r="AG581" s="106"/>
      <c r="AH581" s="106"/>
      <c r="AI581" s="106"/>
    </row>
    <row r="582" spans="22:35">
      <c r="V582" s="106"/>
      <c r="W582" s="106"/>
      <c r="X582" s="106"/>
      <c r="Y582" s="106"/>
      <c r="Z582" s="106"/>
      <c r="AA582" s="106"/>
      <c r="AB582" s="106"/>
      <c r="AC582" s="106"/>
      <c r="AD582" s="106"/>
      <c r="AE582" s="106"/>
      <c r="AF582" s="106"/>
      <c r="AG582" s="106"/>
      <c r="AH582" s="106"/>
      <c r="AI582" s="106"/>
    </row>
    <row r="583" spans="22:35"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  <c r="AG583" s="106"/>
      <c r="AH583" s="106"/>
      <c r="AI583" s="106"/>
    </row>
    <row r="584" spans="22:35">
      <c r="V584" s="106"/>
      <c r="W584" s="106"/>
      <c r="X584" s="106"/>
      <c r="Y584" s="106"/>
      <c r="Z584" s="106"/>
      <c r="AA584" s="106"/>
      <c r="AB584" s="106"/>
      <c r="AC584" s="106"/>
      <c r="AD584" s="106"/>
      <c r="AE584" s="106"/>
      <c r="AF584" s="106"/>
      <c r="AG584" s="106"/>
      <c r="AH584" s="106"/>
      <c r="AI584" s="106"/>
    </row>
    <row r="585" spans="22:35">
      <c r="V585" s="106"/>
      <c r="W585" s="106"/>
      <c r="X585" s="106"/>
      <c r="Y585" s="106"/>
      <c r="Z585" s="106"/>
      <c r="AA585" s="106"/>
      <c r="AB585" s="106"/>
      <c r="AC585" s="106"/>
      <c r="AD585" s="106"/>
      <c r="AE585" s="106"/>
      <c r="AF585" s="106"/>
      <c r="AG585" s="106"/>
      <c r="AH585" s="106"/>
      <c r="AI585" s="106"/>
    </row>
    <row r="586" spans="22:35">
      <c r="V586" s="106"/>
      <c r="W586" s="106"/>
      <c r="X586" s="106"/>
      <c r="Y586" s="106"/>
      <c r="Z586" s="106"/>
      <c r="AA586" s="106"/>
      <c r="AB586" s="106"/>
      <c r="AC586" s="106"/>
      <c r="AD586" s="106"/>
      <c r="AE586" s="106"/>
      <c r="AF586" s="106"/>
      <c r="AG586" s="106"/>
      <c r="AH586" s="106"/>
      <c r="AI586" s="106"/>
    </row>
    <row r="587" spans="22:35">
      <c r="V587" s="106"/>
      <c r="W587" s="106"/>
      <c r="X587" s="106"/>
      <c r="Y587" s="106"/>
      <c r="Z587" s="106"/>
      <c r="AA587" s="106"/>
      <c r="AB587" s="106"/>
      <c r="AC587" s="106"/>
      <c r="AD587" s="106"/>
      <c r="AE587" s="106"/>
      <c r="AF587" s="106"/>
      <c r="AG587" s="106"/>
      <c r="AH587" s="106"/>
      <c r="AI587" s="106"/>
    </row>
    <row r="588" spans="22:35">
      <c r="V588" s="106"/>
      <c r="W588" s="106"/>
      <c r="X588" s="106"/>
      <c r="Y588" s="106"/>
      <c r="Z588" s="106"/>
      <c r="AA588" s="106"/>
      <c r="AB588" s="106"/>
      <c r="AC588" s="106"/>
      <c r="AD588" s="106"/>
      <c r="AE588" s="106"/>
      <c r="AF588" s="106"/>
      <c r="AG588" s="106"/>
      <c r="AH588" s="106"/>
      <c r="AI588" s="106"/>
    </row>
    <row r="589" spans="22:35">
      <c r="V589" s="106"/>
      <c r="W589" s="106"/>
      <c r="X589" s="106"/>
      <c r="Y589" s="106"/>
      <c r="Z589" s="106"/>
      <c r="AA589" s="106"/>
      <c r="AB589" s="106"/>
      <c r="AC589" s="106"/>
      <c r="AD589" s="106"/>
      <c r="AE589" s="106"/>
      <c r="AF589" s="106"/>
      <c r="AG589" s="106"/>
      <c r="AH589" s="106"/>
      <c r="AI589" s="106"/>
    </row>
    <row r="590" spans="22:35">
      <c r="V590" s="106"/>
      <c r="W590" s="106"/>
      <c r="X590" s="106"/>
      <c r="Y590" s="106"/>
      <c r="Z590" s="106"/>
      <c r="AA590" s="106"/>
      <c r="AB590" s="106"/>
      <c r="AC590" s="106"/>
      <c r="AD590" s="106"/>
      <c r="AE590" s="106"/>
      <c r="AF590" s="106"/>
      <c r="AG590" s="106"/>
      <c r="AH590" s="106"/>
      <c r="AI590" s="106"/>
    </row>
    <row r="591" spans="22:35"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  <c r="AG591" s="106"/>
      <c r="AH591" s="106"/>
      <c r="AI591" s="106"/>
    </row>
    <row r="592" spans="22:35">
      <c r="V592" s="106"/>
      <c r="W592" s="106"/>
      <c r="X592" s="106"/>
      <c r="Y592" s="106"/>
      <c r="Z592" s="106"/>
      <c r="AA592" s="106"/>
      <c r="AB592" s="106"/>
      <c r="AC592" s="106"/>
      <c r="AD592" s="106"/>
      <c r="AE592" s="106"/>
      <c r="AF592" s="106"/>
      <c r="AG592" s="106"/>
      <c r="AH592" s="106"/>
      <c r="AI592" s="106"/>
    </row>
    <row r="593" spans="22:35">
      <c r="V593" s="106"/>
      <c r="W593" s="106"/>
      <c r="X593" s="106"/>
      <c r="Y593" s="106"/>
      <c r="Z593" s="106"/>
      <c r="AA593" s="106"/>
      <c r="AB593" s="106"/>
      <c r="AC593" s="106"/>
      <c r="AD593" s="106"/>
      <c r="AE593" s="106"/>
      <c r="AF593" s="106"/>
      <c r="AG593" s="106"/>
      <c r="AH593" s="106"/>
      <c r="AI593" s="106"/>
    </row>
    <row r="594" spans="22:35">
      <c r="V594" s="106"/>
      <c r="W594" s="106"/>
      <c r="X594" s="106"/>
      <c r="Y594" s="106"/>
      <c r="Z594" s="106"/>
      <c r="AA594" s="106"/>
      <c r="AB594" s="106"/>
      <c r="AC594" s="106"/>
      <c r="AD594" s="106"/>
      <c r="AE594" s="106"/>
      <c r="AF594" s="106"/>
      <c r="AG594" s="106"/>
      <c r="AH594" s="106"/>
      <c r="AI594" s="106"/>
    </row>
    <row r="595" spans="22:35">
      <c r="V595" s="106"/>
      <c r="W595" s="106"/>
      <c r="X595" s="106"/>
      <c r="Y595" s="106"/>
      <c r="Z595" s="106"/>
      <c r="AA595" s="106"/>
      <c r="AB595" s="106"/>
      <c r="AC595" s="106"/>
      <c r="AD595" s="106"/>
      <c r="AE595" s="106"/>
      <c r="AF595" s="106"/>
      <c r="AG595" s="106"/>
      <c r="AH595" s="106"/>
      <c r="AI595" s="106"/>
    </row>
    <row r="596" spans="22:35">
      <c r="V596" s="106"/>
      <c r="W596" s="106"/>
      <c r="X596" s="106"/>
      <c r="Y596" s="106"/>
      <c r="Z596" s="106"/>
      <c r="AA596" s="106"/>
      <c r="AB596" s="106"/>
      <c r="AC596" s="106"/>
      <c r="AD596" s="106"/>
      <c r="AE596" s="106"/>
      <c r="AF596" s="106"/>
      <c r="AG596" s="106"/>
      <c r="AH596" s="106"/>
      <c r="AI596" s="106"/>
    </row>
    <row r="597" spans="22:35">
      <c r="V597" s="106"/>
      <c r="W597" s="106"/>
      <c r="X597" s="106"/>
      <c r="Y597" s="106"/>
      <c r="Z597" s="106"/>
      <c r="AA597" s="106"/>
      <c r="AB597" s="106"/>
      <c r="AC597" s="106"/>
      <c r="AD597" s="106"/>
      <c r="AE597" s="106"/>
      <c r="AF597" s="106"/>
      <c r="AG597" s="106"/>
      <c r="AH597" s="106"/>
      <c r="AI597" s="106"/>
    </row>
    <row r="598" spans="22:35"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  <c r="AG598" s="106"/>
      <c r="AH598" s="106"/>
      <c r="AI598" s="106"/>
    </row>
    <row r="599" spans="22:35">
      <c r="V599" s="106"/>
      <c r="W599" s="106"/>
      <c r="X599" s="106"/>
      <c r="Y599" s="106"/>
      <c r="Z599" s="106"/>
      <c r="AA599" s="106"/>
      <c r="AB599" s="106"/>
      <c r="AC599" s="106"/>
      <c r="AD599" s="106"/>
      <c r="AE599" s="106"/>
      <c r="AF599" s="106"/>
      <c r="AG599" s="106"/>
      <c r="AH599" s="106"/>
      <c r="AI599" s="106"/>
    </row>
    <row r="600" spans="22:35">
      <c r="V600" s="106"/>
      <c r="W600" s="106"/>
      <c r="X600" s="106"/>
      <c r="Y600" s="106"/>
      <c r="Z600" s="106"/>
      <c r="AA600" s="106"/>
      <c r="AB600" s="106"/>
      <c r="AC600" s="106"/>
      <c r="AD600" s="106"/>
      <c r="AE600" s="106"/>
      <c r="AF600" s="106"/>
      <c r="AG600" s="106"/>
      <c r="AH600" s="106"/>
      <c r="AI600" s="106"/>
    </row>
    <row r="601" spans="22:35">
      <c r="V601" s="106"/>
      <c r="W601" s="106"/>
      <c r="X601" s="106"/>
      <c r="Y601" s="106"/>
      <c r="Z601" s="106"/>
      <c r="AA601" s="106"/>
      <c r="AB601" s="106"/>
      <c r="AC601" s="106"/>
      <c r="AD601" s="106"/>
      <c r="AE601" s="106"/>
      <c r="AF601" s="106"/>
      <c r="AG601" s="106"/>
      <c r="AH601" s="106"/>
      <c r="AI601" s="106"/>
    </row>
    <row r="602" spans="22:35">
      <c r="V602" s="106"/>
      <c r="W602" s="106"/>
      <c r="X602" s="106"/>
      <c r="Y602" s="106"/>
      <c r="Z602" s="106"/>
      <c r="AA602" s="106"/>
      <c r="AB602" s="106"/>
      <c r="AC602" s="106"/>
      <c r="AD602" s="106"/>
      <c r="AE602" s="106"/>
      <c r="AF602" s="106"/>
      <c r="AG602" s="106"/>
      <c r="AH602" s="106"/>
      <c r="AI602" s="106"/>
    </row>
    <row r="603" spans="22:35"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  <c r="AG603" s="106"/>
      <c r="AH603" s="106"/>
      <c r="AI603" s="106"/>
    </row>
    <row r="604" spans="22:35">
      <c r="V604" s="106"/>
      <c r="W604" s="106"/>
      <c r="X604" s="106"/>
      <c r="Y604" s="106"/>
      <c r="Z604" s="106"/>
      <c r="AA604" s="106"/>
      <c r="AB604" s="106"/>
      <c r="AC604" s="106"/>
      <c r="AD604" s="106"/>
      <c r="AE604" s="106"/>
      <c r="AF604" s="106"/>
      <c r="AG604" s="106"/>
      <c r="AH604" s="106"/>
      <c r="AI604" s="106"/>
    </row>
    <row r="605" spans="22:35">
      <c r="V605" s="106"/>
      <c r="W605" s="106"/>
      <c r="X605" s="106"/>
      <c r="Y605" s="106"/>
      <c r="Z605" s="106"/>
      <c r="AA605" s="106"/>
      <c r="AB605" s="106"/>
      <c r="AC605" s="106"/>
      <c r="AD605" s="106"/>
      <c r="AE605" s="106"/>
      <c r="AF605" s="106"/>
      <c r="AG605" s="106"/>
      <c r="AH605" s="106"/>
      <c r="AI605" s="106"/>
    </row>
    <row r="606" spans="22:35">
      <c r="V606" s="106"/>
      <c r="W606" s="106"/>
      <c r="X606" s="106"/>
      <c r="Y606" s="106"/>
      <c r="Z606" s="106"/>
      <c r="AA606" s="106"/>
      <c r="AB606" s="106"/>
      <c r="AC606" s="106"/>
      <c r="AD606" s="106"/>
      <c r="AE606" s="106"/>
      <c r="AF606" s="106"/>
      <c r="AG606" s="106"/>
      <c r="AH606" s="106"/>
      <c r="AI606" s="106"/>
    </row>
    <row r="607" spans="22:35">
      <c r="V607" s="106"/>
      <c r="W607" s="106"/>
      <c r="X607" s="106"/>
      <c r="Y607" s="106"/>
      <c r="Z607" s="106"/>
      <c r="AA607" s="106"/>
      <c r="AB607" s="106"/>
      <c r="AC607" s="106"/>
      <c r="AD607" s="106"/>
      <c r="AE607" s="106"/>
      <c r="AF607" s="106"/>
      <c r="AG607" s="106"/>
      <c r="AH607" s="106"/>
      <c r="AI607" s="106"/>
    </row>
    <row r="608" spans="22:35">
      <c r="V608" s="106"/>
      <c r="W608" s="106"/>
      <c r="X608" s="106"/>
      <c r="Y608" s="106"/>
      <c r="Z608" s="106"/>
      <c r="AA608" s="106"/>
      <c r="AB608" s="106"/>
      <c r="AC608" s="106"/>
      <c r="AD608" s="106"/>
      <c r="AE608" s="106"/>
      <c r="AF608" s="106"/>
      <c r="AG608" s="106"/>
      <c r="AH608" s="106"/>
      <c r="AI608" s="106"/>
    </row>
    <row r="609" spans="22:35">
      <c r="V609" s="106"/>
      <c r="W609" s="106"/>
      <c r="X609" s="106"/>
      <c r="Y609" s="106"/>
      <c r="Z609" s="106"/>
      <c r="AA609" s="106"/>
      <c r="AB609" s="106"/>
      <c r="AC609" s="106"/>
      <c r="AD609" s="106"/>
      <c r="AE609" s="106"/>
      <c r="AF609" s="106"/>
      <c r="AG609" s="106"/>
      <c r="AH609" s="106"/>
      <c r="AI609" s="106"/>
    </row>
    <row r="610" spans="22:35">
      <c r="V610" s="106"/>
      <c r="W610" s="106"/>
      <c r="X610" s="106"/>
      <c r="Y610" s="106"/>
      <c r="Z610" s="106"/>
      <c r="AA610" s="106"/>
      <c r="AB610" s="106"/>
      <c r="AC610" s="106"/>
      <c r="AD610" s="106"/>
      <c r="AE610" s="106"/>
      <c r="AF610" s="106"/>
      <c r="AG610" s="106"/>
      <c r="AH610" s="106"/>
      <c r="AI610" s="106"/>
    </row>
    <row r="611" spans="22:35">
      <c r="V611" s="106"/>
      <c r="W611" s="106"/>
      <c r="X611" s="106"/>
      <c r="Y611" s="106"/>
      <c r="Z611" s="106"/>
      <c r="AA611" s="106"/>
      <c r="AB611" s="106"/>
      <c r="AC611" s="106"/>
      <c r="AD611" s="106"/>
      <c r="AE611" s="106"/>
      <c r="AF611" s="106"/>
      <c r="AG611" s="106"/>
      <c r="AH611" s="106"/>
      <c r="AI611" s="106"/>
    </row>
    <row r="612" spans="22:35">
      <c r="V612" s="106"/>
      <c r="W612" s="106"/>
      <c r="X612" s="106"/>
      <c r="Y612" s="106"/>
      <c r="Z612" s="106"/>
      <c r="AA612" s="106"/>
      <c r="AB612" s="106"/>
      <c r="AC612" s="106"/>
      <c r="AD612" s="106"/>
      <c r="AE612" s="106"/>
      <c r="AF612" s="106"/>
      <c r="AG612" s="106"/>
      <c r="AH612" s="106"/>
      <c r="AI612" s="106"/>
    </row>
    <row r="613" spans="22:35">
      <c r="V613" s="106"/>
      <c r="W613" s="106"/>
      <c r="X613" s="106"/>
      <c r="Y613" s="106"/>
      <c r="Z613" s="106"/>
      <c r="AA613" s="106"/>
      <c r="AB613" s="106"/>
      <c r="AC613" s="106"/>
      <c r="AD613" s="106"/>
      <c r="AE613" s="106"/>
      <c r="AF613" s="106"/>
      <c r="AG613" s="106"/>
      <c r="AH613" s="106"/>
      <c r="AI613" s="106"/>
    </row>
    <row r="614" spans="22:35">
      <c r="V614" s="106"/>
      <c r="W614" s="106"/>
      <c r="X614" s="106"/>
      <c r="Y614" s="106"/>
      <c r="Z614" s="106"/>
      <c r="AA614" s="106"/>
      <c r="AB614" s="106"/>
      <c r="AC614" s="106"/>
      <c r="AD614" s="106"/>
      <c r="AE614" s="106"/>
      <c r="AF614" s="106"/>
      <c r="AG614" s="106"/>
      <c r="AH614" s="106"/>
      <c r="AI614" s="106"/>
    </row>
    <row r="615" spans="22:35">
      <c r="V615" s="106"/>
      <c r="W615" s="106"/>
      <c r="X615" s="106"/>
      <c r="Y615" s="106"/>
      <c r="Z615" s="106"/>
      <c r="AA615" s="106"/>
      <c r="AB615" s="106"/>
      <c r="AC615" s="106"/>
      <c r="AD615" s="106"/>
      <c r="AE615" s="106"/>
      <c r="AF615" s="106"/>
      <c r="AG615" s="106"/>
      <c r="AH615" s="106"/>
      <c r="AI615" s="106"/>
    </row>
    <row r="616" spans="22:35">
      <c r="V616" s="106"/>
      <c r="W616" s="106"/>
      <c r="X616" s="106"/>
      <c r="Y616" s="106"/>
      <c r="Z616" s="106"/>
      <c r="AA616" s="106"/>
      <c r="AB616" s="106"/>
      <c r="AC616" s="106"/>
      <c r="AD616" s="106"/>
      <c r="AE616" s="106"/>
      <c r="AF616" s="106"/>
      <c r="AG616" s="106"/>
      <c r="AH616" s="106"/>
      <c r="AI616" s="106"/>
    </row>
    <row r="617" spans="22:35">
      <c r="V617" s="106"/>
      <c r="W617" s="106"/>
      <c r="X617" s="106"/>
      <c r="Y617" s="106"/>
      <c r="Z617" s="106"/>
      <c r="AA617" s="106"/>
      <c r="AB617" s="106"/>
      <c r="AC617" s="106"/>
      <c r="AD617" s="106"/>
      <c r="AE617" s="106"/>
      <c r="AF617" s="106"/>
      <c r="AG617" s="106"/>
      <c r="AH617" s="106"/>
      <c r="AI617" s="106"/>
    </row>
    <row r="618" spans="22:35">
      <c r="V618" s="106"/>
      <c r="W618" s="106"/>
      <c r="X618" s="106"/>
      <c r="Y618" s="106"/>
      <c r="Z618" s="106"/>
      <c r="AA618" s="106"/>
      <c r="AB618" s="106"/>
      <c r="AC618" s="106"/>
      <c r="AD618" s="106"/>
      <c r="AE618" s="106"/>
      <c r="AF618" s="106"/>
      <c r="AG618" s="106"/>
      <c r="AH618" s="106"/>
      <c r="AI618" s="106"/>
    </row>
    <row r="619" spans="22:35">
      <c r="V619" s="106"/>
      <c r="W619" s="106"/>
      <c r="X619" s="106"/>
      <c r="Y619" s="106"/>
      <c r="Z619" s="106"/>
      <c r="AA619" s="106"/>
      <c r="AB619" s="106"/>
      <c r="AC619" s="106"/>
      <c r="AD619" s="106"/>
      <c r="AE619" s="106"/>
      <c r="AF619" s="106"/>
      <c r="AG619" s="106"/>
      <c r="AH619" s="106"/>
      <c r="AI619" s="106"/>
    </row>
    <row r="620" spans="22:35">
      <c r="V620" s="106"/>
      <c r="W620" s="106"/>
      <c r="X620" s="106"/>
      <c r="Y620" s="106"/>
      <c r="Z620" s="106"/>
      <c r="AA620" s="106"/>
      <c r="AB620" s="106"/>
      <c r="AC620" s="106"/>
      <c r="AD620" s="106"/>
      <c r="AE620" s="106"/>
      <c r="AF620" s="106"/>
      <c r="AG620" s="106"/>
      <c r="AH620" s="106"/>
      <c r="AI620" s="106"/>
    </row>
    <row r="621" spans="22:35">
      <c r="V621" s="106"/>
      <c r="W621" s="106"/>
      <c r="X621" s="106"/>
      <c r="Y621" s="106"/>
      <c r="Z621" s="106"/>
      <c r="AA621" s="106"/>
      <c r="AB621" s="106"/>
      <c r="AC621" s="106"/>
      <c r="AD621" s="106"/>
      <c r="AE621" s="106"/>
      <c r="AF621" s="106"/>
      <c r="AG621" s="106"/>
      <c r="AH621" s="106"/>
      <c r="AI621" s="106"/>
    </row>
    <row r="622" spans="22:35">
      <c r="V622" s="106"/>
      <c r="W622" s="106"/>
      <c r="X622" s="106"/>
      <c r="Y622" s="106"/>
      <c r="Z622" s="106"/>
      <c r="AA622" s="106"/>
      <c r="AB622" s="106"/>
      <c r="AC622" s="106"/>
      <c r="AD622" s="106"/>
      <c r="AE622" s="106"/>
      <c r="AF622" s="106"/>
      <c r="AG622" s="106"/>
      <c r="AH622" s="106"/>
      <c r="AI622" s="106"/>
    </row>
    <row r="623" spans="22:35">
      <c r="V623" s="106"/>
      <c r="W623" s="106"/>
      <c r="X623" s="106"/>
      <c r="Y623" s="106"/>
      <c r="Z623" s="106"/>
      <c r="AA623" s="106"/>
      <c r="AB623" s="106"/>
      <c r="AC623" s="106"/>
      <c r="AD623" s="106"/>
      <c r="AE623" s="106"/>
      <c r="AF623" s="106"/>
      <c r="AG623" s="106"/>
      <c r="AH623" s="106"/>
      <c r="AI623" s="106"/>
    </row>
    <row r="624" spans="22:35"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  <c r="AG624" s="106"/>
      <c r="AH624" s="106"/>
      <c r="AI624" s="106"/>
    </row>
    <row r="625" spans="22:35">
      <c r="V625" s="106"/>
      <c r="W625" s="106"/>
      <c r="X625" s="106"/>
      <c r="Y625" s="106"/>
      <c r="Z625" s="106"/>
      <c r="AA625" s="106"/>
      <c r="AB625" s="106"/>
      <c r="AC625" s="106"/>
      <c r="AD625" s="106"/>
      <c r="AE625" s="106"/>
      <c r="AF625" s="106"/>
      <c r="AG625" s="106"/>
      <c r="AH625" s="106"/>
      <c r="AI625" s="106"/>
    </row>
    <row r="626" spans="22:35">
      <c r="V626" s="106"/>
      <c r="W626" s="106"/>
      <c r="X626" s="106"/>
      <c r="Y626" s="106"/>
      <c r="Z626" s="106"/>
      <c r="AA626" s="106"/>
      <c r="AB626" s="106"/>
      <c r="AC626" s="106"/>
      <c r="AD626" s="106"/>
      <c r="AE626" s="106"/>
      <c r="AF626" s="106"/>
      <c r="AG626" s="106"/>
      <c r="AH626" s="106"/>
      <c r="AI626" s="106"/>
    </row>
    <row r="627" spans="22:35">
      <c r="V627" s="106"/>
      <c r="W627" s="106"/>
      <c r="X627" s="106"/>
      <c r="Y627" s="106"/>
      <c r="Z627" s="106"/>
      <c r="AA627" s="106"/>
      <c r="AB627" s="106"/>
      <c r="AC627" s="106"/>
      <c r="AD627" s="106"/>
      <c r="AE627" s="106"/>
      <c r="AF627" s="106"/>
      <c r="AG627" s="106"/>
      <c r="AH627" s="106"/>
      <c r="AI627" s="106"/>
    </row>
    <row r="628" spans="22:35">
      <c r="V628" s="106"/>
      <c r="W628" s="106"/>
      <c r="X628" s="106"/>
      <c r="Y628" s="106"/>
      <c r="Z628" s="106"/>
      <c r="AA628" s="106"/>
      <c r="AB628" s="106"/>
      <c r="AC628" s="106"/>
      <c r="AD628" s="106"/>
      <c r="AE628" s="106"/>
      <c r="AF628" s="106"/>
      <c r="AG628" s="106"/>
      <c r="AH628" s="106"/>
      <c r="AI628" s="106"/>
    </row>
    <row r="629" spans="22:35">
      <c r="V629" s="106"/>
      <c r="W629" s="106"/>
      <c r="X629" s="106"/>
      <c r="Y629" s="106"/>
      <c r="Z629" s="106"/>
      <c r="AA629" s="106"/>
      <c r="AB629" s="106"/>
      <c r="AC629" s="106"/>
      <c r="AD629" s="106"/>
      <c r="AE629" s="106"/>
      <c r="AF629" s="106"/>
      <c r="AG629" s="106"/>
      <c r="AH629" s="106"/>
      <c r="AI629" s="106"/>
    </row>
    <row r="630" spans="22:35">
      <c r="V630" s="106"/>
      <c r="W630" s="106"/>
      <c r="X630" s="106"/>
      <c r="Y630" s="106"/>
      <c r="Z630" s="106"/>
      <c r="AA630" s="106"/>
      <c r="AB630" s="106"/>
      <c r="AC630" s="106"/>
      <c r="AD630" s="106"/>
      <c r="AE630" s="106"/>
      <c r="AF630" s="106"/>
      <c r="AG630" s="106"/>
      <c r="AH630" s="106"/>
      <c r="AI630" s="106"/>
    </row>
    <row r="631" spans="22:35">
      <c r="V631" s="106"/>
      <c r="W631" s="106"/>
      <c r="X631" s="106"/>
      <c r="Y631" s="106"/>
      <c r="Z631" s="106"/>
      <c r="AA631" s="106"/>
      <c r="AB631" s="106"/>
      <c r="AC631" s="106"/>
      <c r="AD631" s="106"/>
      <c r="AE631" s="106"/>
      <c r="AF631" s="106"/>
      <c r="AG631" s="106"/>
      <c r="AH631" s="106"/>
      <c r="AI631" s="106"/>
    </row>
    <row r="632" spans="22:35">
      <c r="V632" s="106"/>
      <c r="W632" s="106"/>
      <c r="X632" s="106"/>
      <c r="Y632" s="106"/>
      <c r="Z632" s="106"/>
      <c r="AA632" s="106"/>
      <c r="AB632" s="106"/>
      <c r="AC632" s="106"/>
      <c r="AD632" s="106"/>
      <c r="AE632" s="106"/>
      <c r="AF632" s="106"/>
      <c r="AG632" s="106"/>
      <c r="AH632" s="106"/>
      <c r="AI632" s="106"/>
    </row>
    <row r="633" spans="22:35">
      <c r="V633" s="106"/>
      <c r="W633" s="106"/>
      <c r="X633" s="106"/>
      <c r="Y633" s="106"/>
      <c r="Z633" s="106"/>
      <c r="AA633" s="106"/>
      <c r="AB633" s="106"/>
      <c r="AC633" s="106"/>
      <c r="AD633" s="106"/>
      <c r="AE633" s="106"/>
      <c r="AF633" s="106"/>
      <c r="AG633" s="106"/>
      <c r="AH633" s="106"/>
      <c r="AI633" s="106"/>
    </row>
    <row r="634" spans="22:35">
      <c r="V634" s="106"/>
      <c r="W634" s="106"/>
      <c r="X634" s="106"/>
      <c r="Y634" s="106"/>
      <c r="Z634" s="106"/>
      <c r="AA634" s="106"/>
      <c r="AB634" s="106"/>
      <c r="AC634" s="106"/>
      <c r="AD634" s="106"/>
      <c r="AE634" s="106"/>
      <c r="AF634" s="106"/>
      <c r="AG634" s="106"/>
      <c r="AH634" s="106"/>
      <c r="AI634" s="106"/>
    </row>
    <row r="635" spans="22:35">
      <c r="V635" s="106"/>
      <c r="W635" s="106"/>
      <c r="X635" s="106"/>
      <c r="Y635" s="106"/>
      <c r="Z635" s="106"/>
      <c r="AA635" s="106"/>
      <c r="AB635" s="106"/>
      <c r="AC635" s="106"/>
      <c r="AD635" s="106"/>
      <c r="AE635" s="106"/>
      <c r="AF635" s="106"/>
      <c r="AG635" s="106"/>
      <c r="AH635" s="106"/>
      <c r="AI635" s="106"/>
    </row>
    <row r="636" spans="22:35">
      <c r="V636" s="106"/>
      <c r="W636" s="106"/>
      <c r="X636" s="106"/>
      <c r="Y636" s="106"/>
      <c r="Z636" s="106"/>
      <c r="AA636" s="106"/>
      <c r="AB636" s="106"/>
      <c r="AC636" s="106"/>
      <c r="AD636" s="106"/>
      <c r="AE636" s="106"/>
      <c r="AF636" s="106"/>
      <c r="AG636" s="106"/>
      <c r="AH636" s="106"/>
      <c r="AI636" s="106"/>
    </row>
    <row r="637" spans="22:35">
      <c r="V637" s="106"/>
      <c r="W637" s="106"/>
      <c r="X637" s="106"/>
      <c r="Y637" s="106"/>
      <c r="Z637" s="106"/>
      <c r="AA637" s="106"/>
      <c r="AB637" s="106"/>
      <c r="AC637" s="106"/>
      <c r="AD637" s="106"/>
      <c r="AE637" s="106"/>
      <c r="AF637" s="106"/>
      <c r="AG637" s="106"/>
      <c r="AH637" s="106"/>
      <c r="AI637" s="106"/>
    </row>
    <row r="638" spans="22:35">
      <c r="V638" s="106"/>
      <c r="W638" s="106"/>
      <c r="X638" s="106"/>
      <c r="Y638" s="106"/>
      <c r="Z638" s="106"/>
      <c r="AA638" s="106"/>
      <c r="AB638" s="106"/>
      <c r="AC638" s="106"/>
      <c r="AD638" s="106"/>
      <c r="AE638" s="106"/>
      <c r="AF638" s="106"/>
      <c r="AG638" s="106"/>
      <c r="AH638" s="106"/>
      <c r="AI638" s="106"/>
    </row>
    <row r="639" spans="22:35">
      <c r="V639" s="106"/>
      <c r="W639" s="106"/>
      <c r="X639" s="106"/>
      <c r="Y639" s="106"/>
      <c r="Z639" s="106"/>
      <c r="AA639" s="106"/>
      <c r="AB639" s="106"/>
      <c r="AC639" s="106"/>
      <c r="AD639" s="106"/>
      <c r="AE639" s="106"/>
      <c r="AF639" s="106"/>
      <c r="AG639" s="106"/>
      <c r="AH639" s="106"/>
      <c r="AI639" s="106"/>
    </row>
    <row r="640" spans="22:35">
      <c r="V640" s="106"/>
      <c r="W640" s="106"/>
      <c r="X640" s="106"/>
      <c r="Y640" s="106"/>
      <c r="Z640" s="106"/>
      <c r="AA640" s="106"/>
      <c r="AB640" s="106"/>
      <c r="AC640" s="106"/>
      <c r="AD640" s="106"/>
      <c r="AE640" s="106"/>
      <c r="AF640" s="106"/>
      <c r="AG640" s="106"/>
      <c r="AH640" s="106"/>
      <c r="AI640" s="106"/>
    </row>
    <row r="641" spans="22:35">
      <c r="V641" s="106"/>
      <c r="W641" s="106"/>
      <c r="X641" s="106"/>
      <c r="Y641" s="106"/>
      <c r="Z641" s="106"/>
      <c r="AA641" s="106"/>
      <c r="AB641" s="106"/>
      <c r="AC641" s="106"/>
      <c r="AD641" s="106"/>
      <c r="AE641" s="106"/>
      <c r="AF641" s="106"/>
      <c r="AG641" s="106"/>
      <c r="AH641" s="106"/>
      <c r="AI641" s="106"/>
    </row>
    <row r="642" spans="22:35">
      <c r="V642" s="106"/>
      <c r="W642" s="106"/>
      <c r="X642" s="106"/>
      <c r="Y642" s="106"/>
      <c r="Z642" s="106"/>
      <c r="AA642" s="106"/>
      <c r="AB642" s="106"/>
      <c r="AC642" s="106"/>
      <c r="AD642" s="106"/>
      <c r="AE642" s="106"/>
      <c r="AF642" s="106"/>
      <c r="AG642" s="106"/>
      <c r="AH642" s="106"/>
      <c r="AI642" s="106"/>
    </row>
    <row r="643" spans="22:35">
      <c r="V643" s="106"/>
      <c r="W643" s="106"/>
      <c r="X643" s="106"/>
      <c r="Y643" s="106"/>
      <c r="Z643" s="106"/>
      <c r="AA643" s="106"/>
      <c r="AB643" s="106"/>
      <c r="AC643" s="106"/>
      <c r="AD643" s="106"/>
      <c r="AE643" s="106"/>
      <c r="AF643" s="106"/>
      <c r="AG643" s="106"/>
      <c r="AH643" s="106"/>
      <c r="AI643" s="106"/>
    </row>
    <row r="644" spans="22:35">
      <c r="V644" s="106"/>
      <c r="W644" s="106"/>
      <c r="X644" s="106"/>
      <c r="Y644" s="106"/>
      <c r="Z644" s="106"/>
      <c r="AA644" s="106"/>
      <c r="AB644" s="106"/>
      <c r="AC644" s="106"/>
      <c r="AD644" s="106"/>
      <c r="AE644" s="106"/>
      <c r="AF644" s="106"/>
      <c r="AG644" s="106"/>
      <c r="AH644" s="106"/>
      <c r="AI644" s="106"/>
    </row>
    <row r="645" spans="22:35">
      <c r="V645" s="106"/>
      <c r="W645" s="106"/>
      <c r="X645" s="106"/>
      <c r="Y645" s="106"/>
      <c r="Z645" s="106"/>
      <c r="AA645" s="106"/>
      <c r="AB645" s="106"/>
      <c r="AC645" s="106"/>
      <c r="AD645" s="106"/>
      <c r="AE645" s="106"/>
      <c r="AF645" s="106"/>
      <c r="AG645" s="106"/>
      <c r="AH645" s="106"/>
      <c r="AI645" s="106"/>
    </row>
    <row r="646" spans="22:35">
      <c r="V646" s="106"/>
      <c r="W646" s="106"/>
      <c r="X646" s="106"/>
      <c r="Y646" s="106"/>
      <c r="Z646" s="106"/>
      <c r="AA646" s="106"/>
      <c r="AB646" s="106"/>
      <c r="AC646" s="106"/>
      <c r="AD646" s="106"/>
      <c r="AE646" s="106"/>
      <c r="AF646" s="106"/>
      <c r="AG646" s="106"/>
      <c r="AH646" s="106"/>
      <c r="AI646" s="106"/>
    </row>
    <row r="647" spans="22:35">
      <c r="V647" s="106"/>
      <c r="W647" s="106"/>
      <c r="X647" s="106"/>
      <c r="Y647" s="106"/>
      <c r="Z647" s="106"/>
      <c r="AA647" s="106"/>
      <c r="AB647" s="106"/>
      <c r="AC647" s="106"/>
      <c r="AD647" s="106"/>
      <c r="AE647" s="106"/>
      <c r="AF647" s="106"/>
      <c r="AG647" s="106"/>
      <c r="AH647" s="106"/>
      <c r="AI647" s="106"/>
    </row>
    <row r="648" spans="22:35">
      <c r="V648" s="106"/>
      <c r="W648" s="106"/>
      <c r="X648" s="106"/>
      <c r="Y648" s="106"/>
      <c r="Z648" s="106"/>
      <c r="AA648" s="106"/>
      <c r="AB648" s="106"/>
      <c r="AC648" s="106"/>
      <c r="AD648" s="106"/>
      <c r="AE648" s="106"/>
      <c r="AF648" s="106"/>
      <c r="AG648" s="106"/>
      <c r="AH648" s="106"/>
      <c r="AI648" s="106"/>
    </row>
    <row r="649" spans="22:35">
      <c r="V649" s="106"/>
      <c r="W649" s="106"/>
      <c r="X649" s="106"/>
      <c r="Y649" s="106"/>
      <c r="Z649" s="106"/>
      <c r="AA649" s="106"/>
      <c r="AB649" s="106"/>
      <c r="AC649" s="106"/>
      <c r="AD649" s="106"/>
      <c r="AE649" s="106"/>
      <c r="AF649" s="106"/>
      <c r="AG649" s="106"/>
      <c r="AH649" s="106"/>
      <c r="AI649" s="106"/>
    </row>
    <row r="650" spans="22:35">
      <c r="V650" s="106"/>
      <c r="W650" s="106"/>
      <c r="X650" s="106"/>
      <c r="Y650" s="106"/>
      <c r="Z650" s="106"/>
      <c r="AA650" s="106"/>
      <c r="AB650" s="106"/>
      <c r="AC650" s="106"/>
      <c r="AD650" s="106"/>
      <c r="AE650" s="106"/>
      <c r="AF650" s="106"/>
      <c r="AG650" s="106"/>
      <c r="AH650" s="106"/>
      <c r="AI650" s="106"/>
    </row>
    <row r="651" spans="22:35">
      <c r="V651" s="106"/>
      <c r="W651" s="106"/>
      <c r="X651" s="106"/>
      <c r="Y651" s="106"/>
      <c r="Z651" s="106"/>
      <c r="AA651" s="106"/>
      <c r="AB651" s="106"/>
      <c r="AC651" s="106"/>
      <c r="AD651" s="106"/>
      <c r="AE651" s="106"/>
      <c r="AF651" s="106"/>
      <c r="AG651" s="106"/>
      <c r="AH651" s="106"/>
      <c r="AI651" s="106"/>
    </row>
    <row r="652" spans="22:35">
      <c r="V652" s="106"/>
      <c r="W652" s="106"/>
      <c r="X652" s="106"/>
      <c r="Y652" s="106"/>
      <c r="Z652" s="106"/>
      <c r="AA652" s="106"/>
      <c r="AB652" s="106"/>
      <c r="AC652" s="106"/>
      <c r="AD652" s="106"/>
      <c r="AE652" s="106"/>
      <c r="AF652" s="106"/>
      <c r="AG652" s="106"/>
      <c r="AH652" s="106"/>
      <c r="AI652" s="106"/>
    </row>
    <row r="653" spans="22:35">
      <c r="V653" s="106"/>
      <c r="W653" s="106"/>
      <c r="X653" s="106"/>
      <c r="Y653" s="106"/>
      <c r="Z653" s="106"/>
      <c r="AA653" s="106"/>
      <c r="AB653" s="106"/>
      <c r="AC653" s="106"/>
      <c r="AD653" s="106"/>
      <c r="AE653" s="106"/>
      <c r="AF653" s="106"/>
      <c r="AG653" s="106"/>
      <c r="AH653" s="106"/>
      <c r="AI653" s="106"/>
    </row>
    <row r="654" spans="22:35">
      <c r="V654" s="106"/>
      <c r="W654" s="106"/>
      <c r="X654" s="106"/>
      <c r="Y654" s="106"/>
      <c r="Z654" s="106"/>
      <c r="AA654" s="106"/>
      <c r="AB654" s="106"/>
      <c r="AC654" s="106"/>
      <c r="AD654" s="106"/>
      <c r="AE654" s="106"/>
      <c r="AF654" s="106"/>
      <c r="AG654" s="106"/>
      <c r="AH654" s="106"/>
      <c r="AI654" s="106"/>
    </row>
    <row r="655" spans="22:35">
      <c r="V655" s="106"/>
      <c r="W655" s="106"/>
      <c r="X655" s="106"/>
      <c r="Y655" s="106"/>
      <c r="Z655" s="106"/>
      <c r="AA655" s="106"/>
      <c r="AB655" s="106"/>
      <c r="AC655" s="106"/>
      <c r="AD655" s="106"/>
      <c r="AE655" s="106"/>
      <c r="AF655" s="106"/>
      <c r="AG655" s="106"/>
      <c r="AH655" s="106"/>
      <c r="AI655" s="106"/>
    </row>
    <row r="656" spans="22:35">
      <c r="V656" s="106"/>
      <c r="W656" s="106"/>
      <c r="X656" s="106"/>
      <c r="Y656" s="106"/>
      <c r="Z656" s="106"/>
      <c r="AA656" s="106"/>
      <c r="AB656" s="106"/>
      <c r="AC656" s="106"/>
      <c r="AD656" s="106"/>
      <c r="AE656" s="106"/>
      <c r="AF656" s="106"/>
      <c r="AG656" s="106"/>
      <c r="AH656" s="106"/>
      <c r="AI656" s="106"/>
    </row>
    <row r="657" spans="22:35">
      <c r="V657" s="106"/>
      <c r="W657" s="106"/>
      <c r="X657" s="106"/>
      <c r="Y657" s="106"/>
      <c r="Z657" s="106"/>
      <c r="AA657" s="106"/>
      <c r="AB657" s="106"/>
      <c r="AC657" s="106"/>
      <c r="AD657" s="106"/>
      <c r="AE657" s="106"/>
      <c r="AF657" s="106"/>
      <c r="AG657" s="106"/>
      <c r="AH657" s="106"/>
      <c r="AI657" s="106"/>
    </row>
    <row r="658" spans="22:35">
      <c r="V658" s="106"/>
      <c r="W658" s="106"/>
      <c r="X658" s="106"/>
      <c r="Y658" s="106"/>
      <c r="Z658" s="106"/>
      <c r="AA658" s="106"/>
      <c r="AB658" s="106"/>
      <c r="AC658" s="106"/>
      <c r="AD658" s="106"/>
      <c r="AE658" s="106"/>
      <c r="AF658" s="106"/>
      <c r="AG658" s="106"/>
      <c r="AH658" s="106"/>
      <c r="AI658" s="106"/>
    </row>
    <row r="659" spans="22:35">
      <c r="V659" s="106"/>
      <c r="W659" s="106"/>
      <c r="X659" s="106"/>
      <c r="Y659" s="106"/>
      <c r="Z659" s="106"/>
      <c r="AA659" s="106"/>
      <c r="AB659" s="106"/>
      <c r="AC659" s="106"/>
      <c r="AD659" s="106"/>
      <c r="AE659" s="106"/>
      <c r="AF659" s="106"/>
      <c r="AG659" s="106"/>
      <c r="AH659" s="106"/>
      <c r="AI659" s="106"/>
    </row>
    <row r="660" spans="22:35">
      <c r="V660" s="106"/>
      <c r="W660" s="106"/>
      <c r="X660" s="106"/>
      <c r="Y660" s="106"/>
      <c r="Z660" s="106"/>
      <c r="AA660" s="106"/>
      <c r="AB660" s="106"/>
      <c r="AC660" s="106"/>
      <c r="AD660" s="106"/>
      <c r="AE660" s="106"/>
      <c r="AF660" s="106"/>
      <c r="AG660" s="106"/>
      <c r="AH660" s="106"/>
      <c r="AI660" s="106"/>
    </row>
    <row r="661" spans="22:35">
      <c r="V661" s="106"/>
      <c r="W661" s="106"/>
      <c r="X661" s="106"/>
      <c r="Y661" s="106"/>
      <c r="Z661" s="106"/>
      <c r="AA661" s="106"/>
      <c r="AB661" s="106"/>
      <c r="AC661" s="106"/>
      <c r="AD661" s="106"/>
      <c r="AE661" s="106"/>
      <c r="AF661" s="106"/>
      <c r="AG661" s="106"/>
      <c r="AH661" s="106"/>
      <c r="AI661" s="106"/>
    </row>
    <row r="662" spans="22:35">
      <c r="V662" s="106"/>
      <c r="W662" s="106"/>
      <c r="X662" s="106"/>
      <c r="Y662" s="106"/>
      <c r="Z662" s="106"/>
      <c r="AA662" s="106"/>
      <c r="AB662" s="106"/>
      <c r="AC662" s="106"/>
      <c r="AD662" s="106"/>
      <c r="AE662" s="106"/>
      <c r="AF662" s="106"/>
      <c r="AG662" s="106"/>
      <c r="AH662" s="106"/>
      <c r="AI662" s="106"/>
    </row>
    <row r="663" spans="22:35">
      <c r="V663" s="106"/>
      <c r="W663" s="106"/>
      <c r="X663" s="106"/>
      <c r="Y663" s="106"/>
      <c r="Z663" s="106"/>
      <c r="AA663" s="106"/>
      <c r="AB663" s="106"/>
      <c r="AC663" s="106"/>
      <c r="AD663" s="106"/>
      <c r="AE663" s="106"/>
      <c r="AF663" s="106"/>
      <c r="AG663" s="106"/>
      <c r="AH663" s="106"/>
      <c r="AI663" s="106"/>
    </row>
    <row r="664" spans="22:35">
      <c r="V664" s="106"/>
      <c r="W664" s="106"/>
      <c r="X664" s="106"/>
      <c r="Y664" s="106"/>
      <c r="Z664" s="106"/>
      <c r="AA664" s="106"/>
      <c r="AB664" s="106"/>
      <c r="AC664" s="106"/>
      <c r="AD664" s="106"/>
      <c r="AE664" s="106"/>
      <c r="AF664" s="106"/>
      <c r="AG664" s="106"/>
      <c r="AH664" s="106"/>
      <c r="AI664" s="106"/>
    </row>
    <row r="665" spans="22:35">
      <c r="V665" s="106"/>
      <c r="W665" s="106"/>
      <c r="X665" s="106"/>
      <c r="Y665" s="106"/>
      <c r="Z665" s="106"/>
      <c r="AA665" s="106"/>
      <c r="AB665" s="106"/>
      <c r="AC665" s="106"/>
      <c r="AD665" s="106"/>
      <c r="AE665" s="106"/>
      <c r="AF665" s="106"/>
      <c r="AG665" s="106"/>
      <c r="AH665" s="106"/>
      <c r="AI665" s="106"/>
    </row>
    <row r="666" spans="22:35">
      <c r="V666" s="106"/>
      <c r="W666" s="106"/>
      <c r="X666" s="106"/>
      <c r="Y666" s="106"/>
      <c r="Z666" s="106"/>
      <c r="AA666" s="106"/>
      <c r="AB666" s="106"/>
      <c r="AC666" s="106"/>
      <c r="AD666" s="106"/>
      <c r="AE666" s="106"/>
      <c r="AF666" s="106"/>
      <c r="AG666" s="106"/>
      <c r="AH666" s="106"/>
      <c r="AI666" s="106"/>
    </row>
    <row r="667" spans="22:35">
      <c r="V667" s="106"/>
      <c r="W667" s="106"/>
      <c r="X667" s="106"/>
      <c r="Y667" s="106"/>
      <c r="Z667" s="106"/>
      <c r="AA667" s="106"/>
      <c r="AB667" s="106"/>
      <c r="AC667" s="106"/>
      <c r="AD667" s="106"/>
      <c r="AE667" s="106"/>
      <c r="AF667" s="106"/>
      <c r="AG667" s="106"/>
      <c r="AH667" s="106"/>
      <c r="AI667" s="106"/>
    </row>
    <row r="668" spans="22:35">
      <c r="V668" s="106"/>
      <c r="W668" s="106"/>
      <c r="X668" s="106"/>
      <c r="Y668" s="106"/>
      <c r="Z668" s="106"/>
      <c r="AA668" s="106"/>
      <c r="AB668" s="106"/>
      <c r="AC668" s="106"/>
      <c r="AD668" s="106"/>
      <c r="AE668" s="106"/>
      <c r="AF668" s="106"/>
      <c r="AG668" s="106"/>
      <c r="AH668" s="106"/>
      <c r="AI668" s="106"/>
    </row>
    <row r="669" spans="22:35">
      <c r="V669" s="106"/>
      <c r="W669" s="106"/>
      <c r="X669" s="106"/>
      <c r="Y669" s="106"/>
      <c r="Z669" s="106"/>
      <c r="AA669" s="106"/>
      <c r="AB669" s="106"/>
      <c r="AC669" s="106"/>
      <c r="AD669" s="106"/>
      <c r="AE669" s="106"/>
      <c r="AF669" s="106"/>
      <c r="AG669" s="106"/>
      <c r="AH669" s="106"/>
      <c r="AI669" s="106"/>
    </row>
    <row r="670" spans="22:35">
      <c r="V670" s="106"/>
      <c r="W670" s="106"/>
      <c r="X670" s="106"/>
      <c r="Y670" s="106"/>
      <c r="Z670" s="106"/>
      <c r="AA670" s="106"/>
      <c r="AB670" s="106"/>
      <c r="AC670" s="106"/>
      <c r="AD670" s="106"/>
      <c r="AE670" s="106"/>
      <c r="AF670" s="106"/>
      <c r="AG670" s="106"/>
      <c r="AH670" s="106"/>
      <c r="AI670" s="106"/>
    </row>
    <row r="671" spans="22:35">
      <c r="V671" s="106"/>
      <c r="W671" s="106"/>
      <c r="X671" s="106"/>
      <c r="Y671" s="106"/>
      <c r="Z671" s="106"/>
      <c r="AA671" s="106"/>
      <c r="AB671" s="106"/>
      <c r="AC671" s="106"/>
      <c r="AD671" s="106"/>
      <c r="AE671" s="106"/>
      <c r="AF671" s="106"/>
      <c r="AG671" s="106"/>
      <c r="AH671" s="106"/>
      <c r="AI671" s="106"/>
    </row>
    <row r="672" spans="22:35">
      <c r="V672" s="106"/>
      <c r="W672" s="106"/>
      <c r="X672" s="106"/>
      <c r="Y672" s="106"/>
      <c r="Z672" s="106"/>
      <c r="AA672" s="106"/>
      <c r="AB672" s="106"/>
      <c r="AC672" s="106"/>
      <c r="AD672" s="106"/>
      <c r="AE672" s="106"/>
      <c r="AF672" s="106"/>
      <c r="AG672" s="106"/>
      <c r="AH672" s="106"/>
      <c r="AI672" s="106"/>
    </row>
    <row r="673" spans="22:35">
      <c r="V673" s="106"/>
      <c r="W673" s="106"/>
      <c r="X673" s="106"/>
      <c r="Y673" s="106"/>
      <c r="Z673" s="106"/>
      <c r="AA673" s="106"/>
      <c r="AB673" s="106"/>
      <c r="AC673" s="106"/>
      <c r="AD673" s="106"/>
      <c r="AE673" s="106"/>
      <c r="AF673" s="106"/>
      <c r="AG673" s="106"/>
      <c r="AH673" s="106"/>
      <c r="AI673" s="106"/>
    </row>
    <row r="674" spans="22:35">
      <c r="V674" s="106"/>
      <c r="W674" s="106"/>
      <c r="X674" s="106"/>
      <c r="Y674" s="106"/>
      <c r="Z674" s="106"/>
      <c r="AA674" s="106"/>
      <c r="AB674" s="106"/>
      <c r="AC674" s="106"/>
      <c r="AD674" s="106"/>
      <c r="AE674" s="106"/>
      <c r="AF674" s="106"/>
      <c r="AG674" s="106"/>
      <c r="AH674" s="106"/>
      <c r="AI674" s="106"/>
    </row>
    <row r="675" spans="22:35">
      <c r="V675" s="106"/>
      <c r="W675" s="106"/>
      <c r="X675" s="106"/>
      <c r="Y675" s="106"/>
      <c r="Z675" s="106"/>
      <c r="AA675" s="106"/>
      <c r="AB675" s="106"/>
      <c r="AC675" s="106"/>
      <c r="AD675" s="106"/>
      <c r="AE675" s="106"/>
      <c r="AF675" s="106"/>
      <c r="AG675" s="106"/>
      <c r="AH675" s="106"/>
      <c r="AI675" s="106"/>
    </row>
    <row r="676" spans="22:35">
      <c r="V676" s="106"/>
      <c r="W676" s="106"/>
      <c r="X676" s="106"/>
      <c r="Y676" s="106"/>
      <c r="Z676" s="106"/>
      <c r="AA676" s="106"/>
      <c r="AB676" s="106"/>
      <c r="AC676" s="106"/>
      <c r="AD676" s="106"/>
      <c r="AE676" s="106"/>
      <c r="AF676" s="106"/>
      <c r="AG676" s="106"/>
      <c r="AH676" s="106"/>
      <c r="AI676" s="106"/>
    </row>
    <row r="677" spans="22:35"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  <c r="AG677" s="106"/>
      <c r="AH677" s="106"/>
      <c r="AI677" s="106"/>
    </row>
    <row r="678" spans="22:35">
      <c r="V678" s="106"/>
      <c r="W678" s="106"/>
      <c r="X678" s="106"/>
      <c r="Y678" s="106"/>
      <c r="Z678" s="106"/>
      <c r="AA678" s="106"/>
      <c r="AB678" s="106"/>
      <c r="AC678" s="106"/>
      <c r="AD678" s="106"/>
      <c r="AE678" s="106"/>
      <c r="AF678" s="106"/>
      <c r="AG678" s="106"/>
      <c r="AH678" s="106"/>
      <c r="AI678" s="106"/>
    </row>
    <row r="679" spans="22:35">
      <c r="V679" s="106"/>
      <c r="W679" s="106"/>
      <c r="X679" s="106"/>
      <c r="Y679" s="106"/>
      <c r="Z679" s="106"/>
      <c r="AA679" s="106"/>
      <c r="AB679" s="106"/>
      <c r="AC679" s="106"/>
      <c r="AD679" s="106"/>
      <c r="AE679" s="106"/>
      <c r="AF679" s="106"/>
      <c r="AG679" s="106"/>
      <c r="AH679" s="106"/>
      <c r="AI679" s="106"/>
    </row>
    <row r="680" spans="22:35">
      <c r="V680" s="106"/>
      <c r="W680" s="106"/>
      <c r="X680" s="106"/>
      <c r="Y680" s="106"/>
      <c r="Z680" s="106"/>
      <c r="AA680" s="106"/>
      <c r="AB680" s="106"/>
      <c r="AC680" s="106"/>
      <c r="AD680" s="106"/>
      <c r="AE680" s="106"/>
      <c r="AF680" s="106"/>
      <c r="AG680" s="106"/>
      <c r="AH680" s="106"/>
      <c r="AI680" s="106"/>
    </row>
    <row r="681" spans="22:35">
      <c r="V681" s="106"/>
      <c r="W681" s="106"/>
      <c r="X681" s="106"/>
      <c r="Y681" s="106"/>
      <c r="Z681" s="106"/>
      <c r="AA681" s="106"/>
      <c r="AB681" s="106"/>
      <c r="AC681" s="106"/>
      <c r="AD681" s="106"/>
      <c r="AE681" s="106"/>
      <c r="AF681" s="106"/>
      <c r="AG681" s="106"/>
      <c r="AH681" s="106"/>
      <c r="AI681" s="106"/>
    </row>
    <row r="682" spans="22:35">
      <c r="V682" s="106"/>
      <c r="W682" s="106"/>
      <c r="X682" s="106"/>
      <c r="Y682" s="106"/>
      <c r="Z682" s="106"/>
      <c r="AA682" s="106"/>
      <c r="AB682" s="106"/>
      <c r="AC682" s="106"/>
      <c r="AD682" s="106"/>
      <c r="AE682" s="106"/>
      <c r="AF682" s="106"/>
      <c r="AG682" s="106"/>
      <c r="AH682" s="106"/>
      <c r="AI682" s="106"/>
    </row>
    <row r="683" spans="22:35">
      <c r="V683" s="106"/>
      <c r="W683" s="106"/>
      <c r="X683" s="106"/>
      <c r="Y683" s="106"/>
      <c r="Z683" s="106"/>
      <c r="AA683" s="106"/>
      <c r="AB683" s="106"/>
      <c r="AC683" s="106"/>
      <c r="AD683" s="106"/>
      <c r="AE683" s="106"/>
      <c r="AF683" s="106"/>
      <c r="AG683" s="106"/>
      <c r="AH683" s="106"/>
      <c r="AI683" s="106"/>
    </row>
    <row r="684" spans="22:35"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  <c r="AG684" s="106"/>
      <c r="AH684" s="106"/>
      <c r="AI684" s="106"/>
    </row>
    <row r="685" spans="22:35">
      <c r="V685" s="106"/>
      <c r="W685" s="106"/>
      <c r="X685" s="106"/>
      <c r="Y685" s="106"/>
      <c r="Z685" s="106"/>
      <c r="AA685" s="106"/>
      <c r="AB685" s="106"/>
      <c r="AC685" s="106"/>
      <c r="AD685" s="106"/>
      <c r="AE685" s="106"/>
      <c r="AF685" s="106"/>
      <c r="AG685" s="106"/>
      <c r="AH685" s="106"/>
      <c r="AI685" s="106"/>
    </row>
    <row r="686" spans="22:35">
      <c r="V686" s="106"/>
      <c r="W686" s="106"/>
      <c r="X686" s="106"/>
      <c r="Y686" s="106"/>
      <c r="Z686" s="106"/>
      <c r="AA686" s="106"/>
      <c r="AB686" s="106"/>
      <c r="AC686" s="106"/>
      <c r="AD686" s="106"/>
      <c r="AE686" s="106"/>
      <c r="AF686" s="106"/>
      <c r="AG686" s="106"/>
      <c r="AH686" s="106"/>
      <c r="AI686" s="106"/>
    </row>
    <row r="687" spans="22:35">
      <c r="V687" s="106"/>
      <c r="W687" s="106"/>
      <c r="X687" s="106"/>
      <c r="Y687" s="106"/>
      <c r="Z687" s="106"/>
      <c r="AA687" s="106"/>
      <c r="AB687" s="106"/>
      <c r="AC687" s="106"/>
      <c r="AD687" s="106"/>
      <c r="AE687" s="106"/>
      <c r="AF687" s="106"/>
      <c r="AG687" s="106"/>
      <c r="AH687" s="106"/>
      <c r="AI687" s="106"/>
    </row>
    <row r="688" spans="22:35">
      <c r="V688" s="106"/>
      <c r="W688" s="106"/>
      <c r="X688" s="106"/>
      <c r="Y688" s="106"/>
      <c r="Z688" s="106"/>
      <c r="AA688" s="106"/>
      <c r="AB688" s="106"/>
      <c r="AC688" s="106"/>
      <c r="AD688" s="106"/>
      <c r="AE688" s="106"/>
      <c r="AF688" s="106"/>
      <c r="AG688" s="106"/>
      <c r="AH688" s="106"/>
      <c r="AI688" s="106"/>
    </row>
    <row r="689" spans="22:35">
      <c r="V689" s="106"/>
      <c r="W689" s="106"/>
      <c r="X689" s="106"/>
      <c r="Y689" s="106"/>
      <c r="Z689" s="106"/>
      <c r="AA689" s="106"/>
      <c r="AB689" s="106"/>
      <c r="AC689" s="106"/>
      <c r="AD689" s="106"/>
      <c r="AE689" s="106"/>
      <c r="AF689" s="106"/>
      <c r="AG689" s="106"/>
      <c r="AH689" s="106"/>
      <c r="AI689" s="106"/>
    </row>
    <row r="690" spans="22:35">
      <c r="V690" s="106"/>
      <c r="W690" s="106"/>
      <c r="X690" s="106"/>
      <c r="Y690" s="106"/>
      <c r="Z690" s="106"/>
      <c r="AA690" s="106"/>
      <c r="AB690" s="106"/>
      <c r="AC690" s="106"/>
      <c r="AD690" s="106"/>
      <c r="AE690" s="106"/>
      <c r="AF690" s="106"/>
      <c r="AG690" s="106"/>
      <c r="AH690" s="106"/>
      <c r="AI690" s="106"/>
    </row>
    <row r="691" spans="22:35">
      <c r="V691" s="106"/>
      <c r="W691" s="106"/>
      <c r="X691" s="106"/>
      <c r="Y691" s="106"/>
      <c r="Z691" s="106"/>
      <c r="AA691" s="106"/>
      <c r="AB691" s="106"/>
      <c r="AC691" s="106"/>
      <c r="AD691" s="106"/>
      <c r="AE691" s="106"/>
      <c r="AF691" s="106"/>
      <c r="AG691" s="106"/>
      <c r="AH691" s="106"/>
      <c r="AI691" s="106"/>
    </row>
    <row r="692" spans="22:35">
      <c r="V692" s="106"/>
      <c r="W692" s="106"/>
      <c r="X692" s="106"/>
      <c r="Y692" s="106"/>
      <c r="Z692" s="106"/>
      <c r="AA692" s="106"/>
      <c r="AB692" s="106"/>
      <c r="AC692" s="106"/>
      <c r="AD692" s="106"/>
      <c r="AE692" s="106"/>
      <c r="AF692" s="106"/>
      <c r="AG692" s="106"/>
      <c r="AH692" s="106"/>
      <c r="AI692" s="106"/>
    </row>
    <row r="693" spans="22:35">
      <c r="V693" s="106"/>
      <c r="W693" s="106"/>
      <c r="X693" s="106"/>
      <c r="Y693" s="106"/>
      <c r="Z693" s="106"/>
      <c r="AA693" s="106"/>
      <c r="AB693" s="106"/>
      <c r="AC693" s="106"/>
      <c r="AD693" s="106"/>
      <c r="AE693" s="106"/>
      <c r="AF693" s="106"/>
      <c r="AG693" s="106"/>
      <c r="AH693" s="106"/>
      <c r="AI693" s="106"/>
    </row>
    <row r="694" spans="22:35">
      <c r="V694" s="106"/>
      <c r="W694" s="106"/>
      <c r="X694" s="106"/>
      <c r="Y694" s="106"/>
      <c r="Z694" s="106"/>
      <c r="AA694" s="106"/>
      <c r="AB694" s="106"/>
      <c r="AC694" s="106"/>
      <c r="AD694" s="106"/>
      <c r="AE694" s="106"/>
      <c r="AF694" s="106"/>
      <c r="AG694" s="106"/>
      <c r="AH694" s="106"/>
      <c r="AI694" s="106"/>
    </row>
    <row r="695" spans="22:35">
      <c r="V695" s="106"/>
      <c r="W695" s="106"/>
      <c r="X695" s="106"/>
      <c r="Y695" s="106"/>
      <c r="Z695" s="106"/>
      <c r="AA695" s="106"/>
      <c r="AB695" s="106"/>
      <c r="AC695" s="106"/>
      <c r="AD695" s="106"/>
      <c r="AE695" s="106"/>
      <c r="AF695" s="106"/>
      <c r="AG695" s="106"/>
      <c r="AH695" s="106"/>
      <c r="AI695" s="106"/>
    </row>
    <row r="696" spans="22:35">
      <c r="V696" s="106"/>
      <c r="W696" s="106"/>
      <c r="X696" s="106"/>
      <c r="Y696" s="106"/>
      <c r="Z696" s="106"/>
      <c r="AA696" s="106"/>
      <c r="AB696" s="106"/>
      <c r="AC696" s="106"/>
      <c r="AD696" s="106"/>
      <c r="AE696" s="106"/>
      <c r="AF696" s="106"/>
      <c r="AG696" s="106"/>
      <c r="AH696" s="106"/>
      <c r="AI696" s="106"/>
    </row>
    <row r="697" spans="22:35">
      <c r="V697" s="106"/>
      <c r="W697" s="106"/>
      <c r="X697" s="106"/>
      <c r="Y697" s="106"/>
      <c r="Z697" s="106"/>
      <c r="AA697" s="106"/>
      <c r="AB697" s="106"/>
      <c r="AC697" s="106"/>
      <c r="AD697" s="106"/>
      <c r="AE697" s="106"/>
      <c r="AF697" s="106"/>
      <c r="AG697" s="106"/>
      <c r="AH697" s="106"/>
      <c r="AI697" s="106"/>
    </row>
    <row r="698" spans="22:35">
      <c r="V698" s="106"/>
      <c r="W698" s="106"/>
      <c r="X698" s="106"/>
      <c r="Y698" s="106"/>
      <c r="Z698" s="106"/>
      <c r="AA698" s="106"/>
      <c r="AB698" s="106"/>
      <c r="AC698" s="106"/>
      <c r="AD698" s="106"/>
      <c r="AE698" s="106"/>
      <c r="AF698" s="106"/>
      <c r="AG698" s="106"/>
      <c r="AH698" s="106"/>
      <c r="AI698" s="106"/>
    </row>
    <row r="699" spans="22:35">
      <c r="V699" s="106"/>
      <c r="W699" s="106"/>
      <c r="X699" s="106"/>
      <c r="Y699" s="106"/>
      <c r="Z699" s="106"/>
      <c r="AA699" s="106"/>
      <c r="AB699" s="106"/>
      <c r="AC699" s="106"/>
      <c r="AD699" s="106"/>
      <c r="AE699" s="106"/>
      <c r="AF699" s="106"/>
      <c r="AG699" s="106"/>
      <c r="AH699" s="106"/>
      <c r="AI699" s="106"/>
    </row>
    <row r="700" spans="22:35">
      <c r="V700" s="106"/>
      <c r="W700" s="106"/>
      <c r="X700" s="106"/>
      <c r="Y700" s="106"/>
      <c r="Z700" s="106"/>
      <c r="AA700" s="106"/>
      <c r="AB700" s="106"/>
      <c r="AC700" s="106"/>
      <c r="AD700" s="106"/>
      <c r="AE700" s="106"/>
      <c r="AF700" s="106"/>
      <c r="AG700" s="106"/>
      <c r="AH700" s="106"/>
      <c r="AI700" s="106"/>
    </row>
    <row r="701" spans="22:35">
      <c r="V701" s="106"/>
      <c r="W701" s="106"/>
      <c r="X701" s="106"/>
      <c r="Y701" s="106"/>
      <c r="Z701" s="106"/>
      <c r="AA701" s="106"/>
      <c r="AB701" s="106"/>
      <c r="AC701" s="106"/>
      <c r="AD701" s="106"/>
      <c r="AE701" s="106"/>
      <c r="AF701" s="106"/>
      <c r="AG701" s="106"/>
      <c r="AH701" s="106"/>
      <c r="AI701" s="106"/>
    </row>
    <row r="702" spans="22:35">
      <c r="V702" s="106"/>
      <c r="W702" s="106"/>
      <c r="X702" s="106"/>
      <c r="Y702" s="106"/>
      <c r="Z702" s="106"/>
      <c r="AA702" s="106"/>
      <c r="AB702" s="106"/>
      <c r="AC702" s="106"/>
      <c r="AD702" s="106"/>
      <c r="AE702" s="106"/>
      <c r="AF702" s="106"/>
      <c r="AG702" s="106"/>
      <c r="AH702" s="106"/>
      <c r="AI702" s="106"/>
    </row>
    <row r="703" spans="22:35">
      <c r="V703" s="106"/>
      <c r="W703" s="106"/>
      <c r="X703" s="106"/>
      <c r="Y703" s="106"/>
      <c r="Z703" s="106"/>
      <c r="AA703" s="106"/>
      <c r="AB703" s="106"/>
      <c r="AC703" s="106"/>
      <c r="AD703" s="106"/>
      <c r="AE703" s="106"/>
      <c r="AF703" s="106"/>
      <c r="AG703" s="106"/>
      <c r="AH703" s="106"/>
      <c r="AI703" s="106"/>
    </row>
    <row r="704" spans="22:35">
      <c r="V704" s="106"/>
      <c r="W704" s="106"/>
      <c r="X704" s="106"/>
      <c r="Y704" s="106"/>
      <c r="Z704" s="106"/>
      <c r="AA704" s="106"/>
      <c r="AB704" s="106"/>
      <c r="AC704" s="106"/>
      <c r="AD704" s="106"/>
      <c r="AE704" s="106"/>
      <c r="AF704" s="106"/>
      <c r="AG704" s="106"/>
      <c r="AH704" s="106"/>
      <c r="AI704" s="106"/>
    </row>
    <row r="705" spans="22:35">
      <c r="V705" s="106"/>
      <c r="W705" s="106"/>
      <c r="X705" s="106"/>
      <c r="Y705" s="106"/>
      <c r="Z705" s="106"/>
      <c r="AA705" s="106"/>
      <c r="AB705" s="106"/>
      <c r="AC705" s="106"/>
      <c r="AD705" s="106"/>
      <c r="AE705" s="106"/>
      <c r="AF705" s="106"/>
      <c r="AG705" s="106"/>
      <c r="AH705" s="106"/>
      <c r="AI705" s="106"/>
    </row>
    <row r="706" spans="22:35">
      <c r="V706" s="106"/>
      <c r="W706" s="106"/>
      <c r="X706" s="106"/>
      <c r="Y706" s="106"/>
      <c r="Z706" s="106"/>
      <c r="AA706" s="106"/>
      <c r="AB706" s="106"/>
      <c r="AC706" s="106"/>
      <c r="AD706" s="106"/>
      <c r="AE706" s="106"/>
      <c r="AF706" s="106"/>
      <c r="AG706" s="106"/>
      <c r="AH706" s="106"/>
      <c r="AI706" s="106"/>
    </row>
    <row r="707" spans="22:35">
      <c r="V707" s="106"/>
      <c r="W707" s="106"/>
      <c r="X707" s="106"/>
      <c r="Y707" s="106"/>
      <c r="Z707" s="106"/>
      <c r="AA707" s="106"/>
      <c r="AB707" s="106"/>
      <c r="AC707" s="106"/>
      <c r="AD707" s="106"/>
      <c r="AE707" s="106"/>
      <c r="AF707" s="106"/>
      <c r="AG707" s="106"/>
      <c r="AH707" s="106"/>
      <c r="AI707" s="106"/>
    </row>
    <row r="708" spans="22:35">
      <c r="V708" s="106"/>
      <c r="W708" s="106"/>
      <c r="X708" s="106"/>
      <c r="Y708" s="106"/>
      <c r="Z708" s="106"/>
      <c r="AA708" s="106"/>
      <c r="AB708" s="106"/>
      <c r="AC708" s="106"/>
      <c r="AD708" s="106"/>
      <c r="AE708" s="106"/>
      <c r="AF708" s="106"/>
      <c r="AG708" s="106"/>
      <c r="AH708" s="106"/>
      <c r="AI708" s="106"/>
    </row>
    <row r="709" spans="22:35">
      <c r="V709" s="106"/>
      <c r="W709" s="106"/>
      <c r="X709" s="106"/>
      <c r="Y709" s="106"/>
      <c r="Z709" s="106"/>
      <c r="AA709" s="106"/>
      <c r="AB709" s="106"/>
      <c r="AC709" s="106"/>
      <c r="AD709" s="106"/>
      <c r="AE709" s="106"/>
      <c r="AF709" s="106"/>
      <c r="AG709" s="106"/>
      <c r="AH709" s="106"/>
      <c r="AI709" s="106"/>
    </row>
    <row r="710" spans="22:35">
      <c r="V710" s="106"/>
      <c r="W710" s="106"/>
      <c r="X710" s="106"/>
      <c r="Y710" s="106"/>
      <c r="Z710" s="106"/>
      <c r="AA710" s="106"/>
      <c r="AB710" s="106"/>
      <c r="AC710" s="106"/>
      <c r="AD710" s="106"/>
      <c r="AE710" s="106"/>
      <c r="AF710" s="106"/>
      <c r="AG710" s="106"/>
      <c r="AH710" s="106"/>
      <c r="AI710" s="106"/>
    </row>
    <row r="711" spans="22:35">
      <c r="V711" s="106"/>
      <c r="W711" s="106"/>
      <c r="X711" s="106"/>
      <c r="Y711" s="106"/>
      <c r="Z711" s="106"/>
      <c r="AA711" s="106"/>
      <c r="AB711" s="106"/>
      <c r="AC711" s="106"/>
      <c r="AD711" s="106"/>
      <c r="AE711" s="106"/>
      <c r="AF711" s="106"/>
      <c r="AG711" s="106"/>
      <c r="AH711" s="106"/>
      <c r="AI711" s="106"/>
    </row>
    <row r="712" spans="22:35">
      <c r="V712" s="106"/>
      <c r="W712" s="106"/>
      <c r="X712" s="106"/>
      <c r="Y712" s="106"/>
      <c r="Z712" s="106"/>
      <c r="AA712" s="106"/>
      <c r="AB712" s="106"/>
      <c r="AC712" s="106"/>
      <c r="AD712" s="106"/>
      <c r="AE712" s="106"/>
      <c r="AF712" s="106"/>
      <c r="AG712" s="106"/>
      <c r="AH712" s="106"/>
      <c r="AI712" s="106"/>
    </row>
    <row r="713" spans="22:35">
      <c r="V713" s="106"/>
      <c r="W713" s="106"/>
      <c r="X713" s="106"/>
      <c r="Y713" s="106"/>
      <c r="Z713" s="106"/>
      <c r="AA713" s="106"/>
      <c r="AB713" s="106"/>
      <c r="AC713" s="106"/>
      <c r="AD713" s="106"/>
      <c r="AE713" s="106"/>
      <c r="AF713" s="106"/>
      <c r="AG713" s="106"/>
      <c r="AH713" s="106"/>
      <c r="AI713" s="106"/>
    </row>
    <row r="714" spans="22:35">
      <c r="V714" s="106"/>
      <c r="W714" s="106"/>
      <c r="X714" s="106"/>
      <c r="Y714" s="106"/>
      <c r="Z714" s="106"/>
      <c r="AA714" s="106"/>
      <c r="AB714" s="106"/>
      <c r="AC714" s="106"/>
      <c r="AD714" s="106"/>
      <c r="AE714" s="106"/>
      <c r="AF714" s="106"/>
      <c r="AG714" s="106"/>
      <c r="AH714" s="106"/>
      <c r="AI714" s="106"/>
    </row>
    <row r="715" spans="22:35">
      <c r="V715" s="106"/>
      <c r="W715" s="106"/>
      <c r="X715" s="106"/>
      <c r="Y715" s="106"/>
      <c r="Z715" s="106"/>
      <c r="AA715" s="106"/>
      <c r="AB715" s="106"/>
      <c r="AC715" s="106"/>
      <c r="AD715" s="106"/>
      <c r="AE715" s="106"/>
      <c r="AF715" s="106"/>
      <c r="AG715" s="106"/>
      <c r="AH715" s="106"/>
      <c r="AI715" s="106"/>
    </row>
    <row r="716" spans="22:35">
      <c r="V716" s="106"/>
      <c r="W716" s="106"/>
      <c r="X716" s="106"/>
      <c r="Y716" s="106"/>
      <c r="Z716" s="106"/>
      <c r="AA716" s="106"/>
      <c r="AB716" s="106"/>
      <c r="AC716" s="106"/>
      <c r="AD716" s="106"/>
      <c r="AE716" s="106"/>
      <c r="AF716" s="106"/>
      <c r="AG716" s="106"/>
      <c r="AH716" s="106"/>
      <c r="AI716" s="106"/>
    </row>
    <row r="717" spans="22:35">
      <c r="V717" s="106"/>
      <c r="W717" s="106"/>
      <c r="X717" s="106"/>
      <c r="Y717" s="106"/>
      <c r="Z717" s="106"/>
      <c r="AA717" s="106"/>
      <c r="AB717" s="106"/>
      <c r="AC717" s="106"/>
      <c r="AD717" s="106"/>
      <c r="AE717" s="106"/>
      <c r="AF717" s="106"/>
      <c r="AG717" s="106"/>
      <c r="AH717" s="106"/>
      <c r="AI717" s="106"/>
    </row>
    <row r="718" spans="22:35">
      <c r="V718" s="106"/>
      <c r="W718" s="106"/>
      <c r="X718" s="106"/>
      <c r="Y718" s="106"/>
      <c r="Z718" s="106"/>
      <c r="AA718" s="106"/>
      <c r="AB718" s="106"/>
      <c r="AC718" s="106"/>
      <c r="AD718" s="106"/>
      <c r="AE718" s="106"/>
      <c r="AF718" s="106"/>
      <c r="AG718" s="106"/>
      <c r="AH718" s="106"/>
      <c r="AI718" s="106"/>
    </row>
    <row r="719" spans="22:35">
      <c r="V719" s="106"/>
      <c r="W719" s="106"/>
      <c r="X719" s="106"/>
      <c r="Y719" s="106"/>
      <c r="Z719" s="106"/>
      <c r="AA719" s="106"/>
      <c r="AB719" s="106"/>
      <c r="AC719" s="106"/>
      <c r="AD719" s="106"/>
      <c r="AE719" s="106"/>
      <c r="AF719" s="106"/>
      <c r="AG719" s="106"/>
      <c r="AH719" s="106"/>
      <c r="AI719" s="106"/>
    </row>
    <row r="720" spans="22:35">
      <c r="V720" s="106"/>
      <c r="W720" s="106"/>
      <c r="X720" s="106"/>
      <c r="Y720" s="106"/>
      <c r="Z720" s="106"/>
      <c r="AA720" s="106"/>
      <c r="AB720" s="106"/>
      <c r="AC720" s="106"/>
      <c r="AD720" s="106"/>
      <c r="AE720" s="106"/>
      <c r="AF720" s="106"/>
      <c r="AG720" s="106"/>
      <c r="AH720" s="106"/>
      <c r="AI720" s="106"/>
    </row>
    <row r="721" spans="22:35">
      <c r="V721" s="106"/>
      <c r="W721" s="106"/>
      <c r="X721" s="106"/>
      <c r="Y721" s="106"/>
      <c r="Z721" s="106"/>
      <c r="AA721" s="106"/>
      <c r="AB721" s="106"/>
      <c r="AC721" s="106"/>
      <c r="AD721" s="106"/>
      <c r="AE721" s="106"/>
      <c r="AF721" s="106"/>
      <c r="AG721" s="106"/>
      <c r="AH721" s="106"/>
      <c r="AI721" s="106"/>
    </row>
    <row r="722" spans="22:35">
      <c r="V722" s="106"/>
      <c r="W722" s="106"/>
      <c r="X722" s="106"/>
      <c r="Y722" s="106"/>
      <c r="Z722" s="106"/>
      <c r="AA722" s="106"/>
      <c r="AB722" s="106"/>
      <c r="AC722" s="106"/>
      <c r="AD722" s="106"/>
      <c r="AE722" s="106"/>
      <c r="AF722" s="106"/>
      <c r="AG722" s="106"/>
      <c r="AH722" s="106"/>
      <c r="AI722" s="106"/>
    </row>
    <row r="723" spans="22:35">
      <c r="V723" s="106"/>
      <c r="W723" s="106"/>
      <c r="X723" s="106"/>
      <c r="Y723" s="106"/>
      <c r="Z723" s="106"/>
      <c r="AA723" s="106"/>
      <c r="AB723" s="106"/>
      <c r="AC723" s="106"/>
      <c r="AD723" s="106"/>
      <c r="AE723" s="106"/>
      <c r="AF723" s="106"/>
      <c r="AG723" s="106"/>
      <c r="AH723" s="106"/>
      <c r="AI723" s="106"/>
    </row>
    <row r="724" spans="22:35">
      <c r="V724" s="106"/>
      <c r="W724" s="106"/>
      <c r="X724" s="106"/>
      <c r="Y724" s="106"/>
      <c r="Z724" s="106"/>
      <c r="AA724" s="106"/>
      <c r="AB724" s="106"/>
      <c r="AC724" s="106"/>
      <c r="AD724" s="106"/>
      <c r="AE724" s="106"/>
      <c r="AF724" s="106"/>
      <c r="AG724" s="106"/>
      <c r="AH724" s="106"/>
      <c r="AI724" s="106"/>
    </row>
    <row r="725" spans="22:35">
      <c r="V725" s="106"/>
      <c r="W725" s="106"/>
      <c r="X725" s="106"/>
      <c r="Y725" s="106"/>
      <c r="Z725" s="106"/>
      <c r="AA725" s="106"/>
      <c r="AB725" s="106"/>
      <c r="AC725" s="106"/>
      <c r="AD725" s="106"/>
      <c r="AE725" s="106"/>
      <c r="AF725" s="106"/>
      <c r="AG725" s="106"/>
      <c r="AH725" s="106"/>
      <c r="AI725" s="106"/>
    </row>
    <row r="726" spans="22:35">
      <c r="V726" s="106"/>
      <c r="W726" s="106"/>
      <c r="X726" s="106"/>
      <c r="Y726" s="106"/>
      <c r="Z726" s="106"/>
      <c r="AA726" s="106"/>
      <c r="AB726" s="106"/>
      <c r="AC726" s="106"/>
      <c r="AD726" s="106"/>
      <c r="AE726" s="106"/>
      <c r="AF726" s="106"/>
      <c r="AG726" s="106"/>
      <c r="AH726" s="106"/>
      <c r="AI726" s="106"/>
    </row>
    <row r="727" spans="22:35">
      <c r="V727" s="106"/>
      <c r="W727" s="106"/>
      <c r="X727" s="106"/>
      <c r="Y727" s="106"/>
      <c r="Z727" s="106"/>
      <c r="AA727" s="106"/>
      <c r="AB727" s="106"/>
      <c r="AC727" s="106"/>
      <c r="AD727" s="106"/>
      <c r="AE727" s="106"/>
      <c r="AF727" s="106"/>
      <c r="AG727" s="106"/>
      <c r="AH727" s="106"/>
      <c r="AI727" s="106"/>
    </row>
    <row r="728" spans="22:35">
      <c r="V728" s="106"/>
      <c r="W728" s="106"/>
      <c r="X728" s="106"/>
      <c r="Y728" s="106"/>
      <c r="Z728" s="106"/>
      <c r="AA728" s="106"/>
      <c r="AB728" s="106"/>
      <c r="AC728" s="106"/>
      <c r="AD728" s="106"/>
      <c r="AE728" s="106"/>
      <c r="AF728" s="106"/>
      <c r="AG728" s="106"/>
      <c r="AH728" s="106"/>
      <c r="AI728" s="106"/>
    </row>
    <row r="729" spans="22:35">
      <c r="V729" s="106"/>
      <c r="W729" s="106"/>
      <c r="X729" s="106"/>
      <c r="Y729" s="106"/>
      <c r="Z729" s="106"/>
      <c r="AA729" s="106"/>
      <c r="AB729" s="106"/>
      <c r="AC729" s="106"/>
      <c r="AD729" s="106"/>
      <c r="AE729" s="106"/>
      <c r="AF729" s="106"/>
      <c r="AG729" s="106"/>
      <c r="AH729" s="106"/>
      <c r="AI729" s="106"/>
    </row>
    <row r="730" spans="22:35">
      <c r="V730" s="106"/>
      <c r="W730" s="106"/>
      <c r="X730" s="106"/>
      <c r="Y730" s="106"/>
      <c r="Z730" s="106"/>
      <c r="AA730" s="106"/>
      <c r="AB730" s="106"/>
      <c r="AC730" s="106"/>
      <c r="AD730" s="106"/>
      <c r="AE730" s="106"/>
      <c r="AF730" s="106"/>
      <c r="AG730" s="106"/>
      <c r="AH730" s="106"/>
      <c r="AI730" s="106"/>
    </row>
    <row r="731" spans="22:35">
      <c r="V731" s="106"/>
      <c r="W731" s="106"/>
      <c r="X731" s="106"/>
      <c r="Y731" s="106"/>
      <c r="Z731" s="106"/>
      <c r="AA731" s="106"/>
      <c r="AB731" s="106"/>
      <c r="AC731" s="106"/>
      <c r="AD731" s="106"/>
      <c r="AE731" s="106"/>
      <c r="AF731" s="106"/>
      <c r="AG731" s="106"/>
      <c r="AH731" s="106"/>
      <c r="AI731" s="106"/>
    </row>
    <row r="732" spans="22:35">
      <c r="V732" s="106"/>
      <c r="W732" s="106"/>
      <c r="X732" s="106"/>
      <c r="Y732" s="106"/>
      <c r="Z732" s="106"/>
      <c r="AA732" s="106"/>
      <c r="AB732" s="106"/>
      <c r="AC732" s="106"/>
      <c r="AD732" s="106"/>
      <c r="AE732" s="106"/>
      <c r="AF732" s="106"/>
      <c r="AG732" s="106"/>
      <c r="AH732" s="106"/>
      <c r="AI732" s="106"/>
    </row>
    <row r="733" spans="22:35">
      <c r="V733" s="106"/>
      <c r="W733" s="106"/>
      <c r="X733" s="106"/>
      <c r="Y733" s="106"/>
      <c r="Z733" s="106"/>
      <c r="AA733" s="106"/>
      <c r="AB733" s="106"/>
      <c r="AC733" s="106"/>
      <c r="AD733" s="106"/>
      <c r="AE733" s="106"/>
      <c r="AF733" s="106"/>
      <c r="AG733" s="106"/>
      <c r="AH733" s="106"/>
      <c r="AI733" s="106"/>
    </row>
    <row r="734" spans="22:35">
      <c r="V734" s="106"/>
      <c r="W734" s="106"/>
      <c r="X734" s="106"/>
      <c r="Y734" s="106"/>
      <c r="Z734" s="106"/>
      <c r="AA734" s="106"/>
      <c r="AB734" s="106"/>
      <c r="AC734" s="106"/>
      <c r="AD734" s="106"/>
      <c r="AE734" s="106"/>
      <c r="AF734" s="106"/>
      <c r="AG734" s="106"/>
      <c r="AH734" s="106"/>
      <c r="AI734" s="106"/>
    </row>
    <row r="735" spans="22:35">
      <c r="V735" s="106"/>
      <c r="W735" s="106"/>
      <c r="X735" s="106"/>
      <c r="Y735" s="106"/>
      <c r="Z735" s="106"/>
      <c r="AA735" s="106"/>
      <c r="AB735" s="106"/>
      <c r="AC735" s="106"/>
      <c r="AD735" s="106"/>
      <c r="AE735" s="106"/>
      <c r="AF735" s="106"/>
      <c r="AG735" s="106"/>
      <c r="AH735" s="106"/>
      <c r="AI735" s="106"/>
    </row>
    <row r="736" spans="22:35">
      <c r="V736" s="106"/>
      <c r="W736" s="106"/>
      <c r="X736" s="106"/>
      <c r="Y736" s="106"/>
      <c r="Z736" s="106"/>
      <c r="AA736" s="106"/>
      <c r="AB736" s="106"/>
      <c r="AC736" s="106"/>
      <c r="AD736" s="106"/>
      <c r="AE736" s="106"/>
      <c r="AF736" s="106"/>
      <c r="AG736" s="106"/>
      <c r="AH736" s="106"/>
      <c r="AI736" s="106"/>
    </row>
    <row r="737" spans="22:35">
      <c r="V737" s="106"/>
      <c r="W737" s="106"/>
      <c r="X737" s="106"/>
      <c r="Y737" s="106"/>
      <c r="Z737" s="106"/>
      <c r="AA737" s="106"/>
      <c r="AB737" s="106"/>
      <c r="AC737" s="106"/>
      <c r="AD737" s="106"/>
      <c r="AE737" s="106"/>
      <c r="AF737" s="106"/>
      <c r="AG737" s="106"/>
      <c r="AH737" s="106"/>
      <c r="AI737" s="106"/>
    </row>
    <row r="738" spans="22:35">
      <c r="V738" s="106"/>
      <c r="W738" s="106"/>
      <c r="X738" s="106"/>
      <c r="Y738" s="106"/>
      <c r="Z738" s="106"/>
      <c r="AA738" s="106"/>
      <c r="AB738" s="106"/>
      <c r="AC738" s="106"/>
      <c r="AD738" s="106"/>
      <c r="AE738" s="106"/>
      <c r="AF738" s="106"/>
      <c r="AG738" s="106"/>
      <c r="AH738" s="106"/>
      <c r="AI738" s="106"/>
    </row>
    <row r="739" spans="22:35">
      <c r="V739" s="106"/>
      <c r="W739" s="106"/>
      <c r="X739" s="106"/>
      <c r="Y739" s="106"/>
      <c r="Z739" s="106"/>
      <c r="AA739" s="106"/>
      <c r="AB739" s="106"/>
      <c r="AC739" s="106"/>
      <c r="AD739" s="106"/>
      <c r="AE739" s="106"/>
      <c r="AF739" s="106"/>
      <c r="AG739" s="106"/>
      <c r="AH739" s="106"/>
      <c r="AI739" s="106"/>
    </row>
    <row r="740" spans="22:35">
      <c r="V740" s="106"/>
      <c r="W740" s="106"/>
      <c r="X740" s="106"/>
      <c r="Y740" s="106"/>
      <c r="Z740" s="106"/>
      <c r="AA740" s="106"/>
      <c r="AB740" s="106"/>
      <c r="AC740" s="106"/>
      <c r="AD740" s="106"/>
      <c r="AE740" s="106"/>
      <c r="AF740" s="106"/>
      <c r="AG740" s="106"/>
      <c r="AH740" s="106"/>
      <c r="AI740" s="106"/>
    </row>
    <row r="741" spans="22:35">
      <c r="V741" s="106"/>
      <c r="W741" s="106"/>
      <c r="X741" s="106"/>
      <c r="Y741" s="106"/>
      <c r="Z741" s="106"/>
      <c r="AA741" s="106"/>
      <c r="AB741" s="106"/>
      <c r="AC741" s="106"/>
      <c r="AD741" s="106"/>
      <c r="AE741" s="106"/>
      <c r="AF741" s="106"/>
      <c r="AG741" s="106"/>
      <c r="AH741" s="106"/>
      <c r="AI741" s="106"/>
    </row>
    <row r="742" spans="22:35"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106"/>
      <c r="AG742" s="106"/>
      <c r="AH742" s="106"/>
      <c r="AI742" s="106"/>
    </row>
    <row r="743" spans="22:35"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  <c r="AG743" s="106"/>
      <c r="AH743" s="106"/>
      <c r="AI743" s="106"/>
    </row>
    <row r="744" spans="22:35"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106"/>
      <c r="AG744" s="106"/>
      <c r="AH744" s="106"/>
      <c r="AI744" s="106"/>
    </row>
    <row r="745" spans="22:35"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106"/>
      <c r="AG745" s="106"/>
      <c r="AH745" s="106"/>
      <c r="AI745" s="106"/>
    </row>
    <row r="746" spans="22:35"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106"/>
      <c r="AG746" s="106"/>
      <c r="AH746" s="106"/>
      <c r="AI746" s="106"/>
    </row>
    <row r="747" spans="22:35"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106"/>
      <c r="AG747" s="106"/>
      <c r="AH747" s="106"/>
      <c r="AI747" s="106"/>
    </row>
    <row r="748" spans="22:35">
      <c r="V748" s="106"/>
      <c r="W748" s="106"/>
      <c r="X748" s="106"/>
      <c r="Y748" s="106"/>
      <c r="Z748" s="106"/>
      <c r="AA748" s="106"/>
      <c r="AB748" s="106"/>
      <c r="AC748" s="106"/>
      <c r="AD748" s="106"/>
      <c r="AE748" s="106"/>
      <c r="AF748" s="106"/>
      <c r="AG748" s="106"/>
      <c r="AH748" s="106"/>
      <c r="AI748" s="106"/>
    </row>
    <row r="749" spans="22:35">
      <c r="V749" s="106"/>
      <c r="W749" s="106"/>
      <c r="X749" s="106"/>
      <c r="Y749" s="106"/>
      <c r="Z749" s="106"/>
      <c r="AA749" s="106"/>
      <c r="AB749" s="106"/>
      <c r="AC749" s="106"/>
      <c r="AD749" s="106"/>
      <c r="AE749" s="106"/>
      <c r="AF749" s="106"/>
      <c r="AG749" s="106"/>
      <c r="AH749" s="106"/>
      <c r="AI749" s="106"/>
    </row>
    <row r="750" spans="22:35"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106"/>
      <c r="AG750" s="106"/>
      <c r="AH750" s="106"/>
      <c r="AI750" s="106"/>
    </row>
    <row r="751" spans="22:35">
      <c r="V751" s="106"/>
      <c r="W751" s="106"/>
      <c r="X751" s="106"/>
      <c r="Y751" s="106"/>
      <c r="Z751" s="106"/>
      <c r="AA751" s="106"/>
      <c r="AB751" s="106"/>
      <c r="AC751" s="106"/>
      <c r="AD751" s="106"/>
      <c r="AE751" s="106"/>
      <c r="AF751" s="106"/>
      <c r="AG751" s="106"/>
      <c r="AH751" s="106"/>
      <c r="AI751" s="106"/>
    </row>
    <row r="752" spans="22:35">
      <c r="V752" s="106"/>
      <c r="W752" s="106"/>
      <c r="X752" s="106"/>
      <c r="Y752" s="106"/>
      <c r="Z752" s="106"/>
      <c r="AA752" s="106"/>
      <c r="AB752" s="106"/>
      <c r="AC752" s="106"/>
      <c r="AD752" s="106"/>
      <c r="AE752" s="106"/>
      <c r="AF752" s="106"/>
      <c r="AG752" s="106"/>
      <c r="AH752" s="106"/>
      <c r="AI752" s="106"/>
    </row>
    <row r="753" spans="22:35">
      <c r="V753" s="106"/>
      <c r="W753" s="106"/>
      <c r="X753" s="106"/>
      <c r="Y753" s="106"/>
      <c r="Z753" s="106"/>
      <c r="AA753" s="106"/>
      <c r="AB753" s="106"/>
      <c r="AC753" s="106"/>
      <c r="AD753" s="106"/>
      <c r="AE753" s="106"/>
      <c r="AF753" s="106"/>
      <c r="AG753" s="106"/>
      <c r="AH753" s="106"/>
      <c r="AI753" s="106"/>
    </row>
    <row r="754" spans="22:35">
      <c r="V754" s="106"/>
      <c r="W754" s="106"/>
      <c r="X754" s="106"/>
      <c r="Y754" s="106"/>
      <c r="Z754" s="106"/>
      <c r="AA754" s="106"/>
      <c r="AB754" s="106"/>
      <c r="AC754" s="106"/>
      <c r="AD754" s="106"/>
      <c r="AE754" s="106"/>
      <c r="AF754" s="106"/>
      <c r="AG754" s="106"/>
      <c r="AH754" s="106"/>
      <c r="AI754" s="106"/>
    </row>
    <row r="755" spans="22:35"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106"/>
      <c r="AG755" s="106"/>
      <c r="AH755" s="106"/>
      <c r="AI755" s="106"/>
    </row>
    <row r="756" spans="22:35">
      <c r="V756" s="106"/>
      <c r="W756" s="106"/>
      <c r="X756" s="106"/>
      <c r="Y756" s="106"/>
      <c r="Z756" s="106"/>
      <c r="AA756" s="106"/>
      <c r="AB756" s="106"/>
      <c r="AC756" s="106"/>
      <c r="AD756" s="106"/>
      <c r="AE756" s="106"/>
      <c r="AF756" s="106"/>
      <c r="AG756" s="106"/>
      <c r="AH756" s="106"/>
      <c r="AI756" s="106"/>
    </row>
    <row r="757" spans="22:35">
      <c r="V757" s="106"/>
      <c r="W757" s="106"/>
      <c r="X757" s="106"/>
      <c r="Y757" s="106"/>
      <c r="Z757" s="106"/>
      <c r="AA757" s="106"/>
      <c r="AB757" s="106"/>
      <c r="AC757" s="106"/>
      <c r="AD757" s="106"/>
      <c r="AE757" s="106"/>
      <c r="AF757" s="106"/>
      <c r="AG757" s="106"/>
      <c r="AH757" s="106"/>
      <c r="AI757" s="106"/>
    </row>
    <row r="758" spans="22:35">
      <c r="V758" s="106"/>
      <c r="W758" s="106"/>
      <c r="X758" s="106"/>
      <c r="Y758" s="106"/>
      <c r="Z758" s="106"/>
      <c r="AA758" s="106"/>
      <c r="AB758" s="106"/>
      <c r="AC758" s="106"/>
      <c r="AD758" s="106"/>
      <c r="AE758" s="106"/>
      <c r="AF758" s="106"/>
      <c r="AG758" s="106"/>
      <c r="AH758" s="106"/>
      <c r="AI758" s="106"/>
    </row>
    <row r="759" spans="22:35">
      <c r="V759" s="106"/>
      <c r="W759" s="106"/>
      <c r="X759" s="106"/>
      <c r="Y759" s="106"/>
      <c r="Z759" s="106"/>
      <c r="AA759" s="106"/>
      <c r="AB759" s="106"/>
      <c r="AC759" s="106"/>
      <c r="AD759" s="106"/>
      <c r="AE759" s="106"/>
      <c r="AF759" s="106"/>
      <c r="AG759" s="106"/>
      <c r="AH759" s="106"/>
      <c r="AI759" s="106"/>
    </row>
    <row r="760" spans="22:35"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106"/>
      <c r="AG760" s="106"/>
      <c r="AH760" s="106"/>
      <c r="AI760" s="106"/>
    </row>
    <row r="761" spans="22:35">
      <c r="V761" s="106"/>
      <c r="W761" s="106"/>
      <c r="X761" s="106"/>
      <c r="Y761" s="106"/>
      <c r="Z761" s="106"/>
      <c r="AA761" s="106"/>
      <c r="AB761" s="106"/>
      <c r="AC761" s="106"/>
      <c r="AD761" s="106"/>
      <c r="AE761" s="106"/>
      <c r="AF761" s="106"/>
      <c r="AG761" s="106"/>
      <c r="AH761" s="106"/>
      <c r="AI761" s="106"/>
    </row>
    <row r="762" spans="22:35"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  <c r="AG762" s="106"/>
      <c r="AH762" s="106"/>
      <c r="AI762" s="106"/>
    </row>
    <row r="763" spans="22:35"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  <c r="AG763" s="106"/>
      <c r="AH763" s="106"/>
      <c r="AI763" s="106"/>
    </row>
    <row r="764" spans="22:35">
      <c r="V764" s="106"/>
      <c r="W764" s="106"/>
      <c r="X764" s="106"/>
      <c r="Y764" s="106"/>
      <c r="Z764" s="106"/>
      <c r="AA764" s="106"/>
      <c r="AB764" s="106"/>
      <c r="AC764" s="106"/>
      <c r="AD764" s="106"/>
      <c r="AE764" s="106"/>
      <c r="AF764" s="106"/>
      <c r="AG764" s="106"/>
      <c r="AH764" s="106"/>
      <c r="AI764" s="106"/>
    </row>
    <row r="765" spans="22:35">
      <c r="V765" s="106"/>
      <c r="W765" s="106"/>
      <c r="X765" s="106"/>
      <c r="Y765" s="106"/>
      <c r="Z765" s="106"/>
      <c r="AA765" s="106"/>
      <c r="AB765" s="106"/>
      <c r="AC765" s="106"/>
      <c r="AD765" s="106"/>
      <c r="AE765" s="106"/>
      <c r="AF765" s="106"/>
      <c r="AG765" s="106"/>
      <c r="AH765" s="106"/>
      <c r="AI765" s="106"/>
    </row>
    <row r="766" spans="22:35">
      <c r="V766" s="106"/>
      <c r="W766" s="106"/>
      <c r="X766" s="106"/>
      <c r="Y766" s="106"/>
      <c r="Z766" s="106"/>
      <c r="AA766" s="106"/>
      <c r="AB766" s="106"/>
      <c r="AC766" s="106"/>
      <c r="AD766" s="106"/>
      <c r="AE766" s="106"/>
      <c r="AF766" s="106"/>
      <c r="AG766" s="106"/>
      <c r="AH766" s="106"/>
      <c r="AI766" s="106"/>
    </row>
    <row r="767" spans="22:35">
      <c r="V767" s="106"/>
      <c r="W767" s="106"/>
      <c r="X767" s="106"/>
      <c r="Y767" s="106"/>
      <c r="Z767" s="106"/>
      <c r="AA767" s="106"/>
      <c r="AB767" s="106"/>
      <c r="AC767" s="106"/>
      <c r="AD767" s="106"/>
      <c r="AE767" s="106"/>
      <c r="AF767" s="106"/>
      <c r="AG767" s="106"/>
      <c r="AH767" s="106"/>
      <c r="AI767" s="106"/>
    </row>
    <row r="768" spans="22:35">
      <c r="V768" s="106"/>
      <c r="W768" s="106"/>
      <c r="X768" s="106"/>
      <c r="Y768" s="106"/>
      <c r="Z768" s="106"/>
      <c r="AA768" s="106"/>
      <c r="AB768" s="106"/>
      <c r="AC768" s="106"/>
      <c r="AD768" s="106"/>
      <c r="AE768" s="106"/>
      <c r="AF768" s="106"/>
      <c r="AG768" s="106"/>
      <c r="AH768" s="106"/>
      <c r="AI768" s="106"/>
    </row>
    <row r="769" spans="22:35">
      <c r="V769" s="106"/>
      <c r="W769" s="106"/>
      <c r="X769" s="106"/>
      <c r="Y769" s="106"/>
      <c r="Z769" s="106"/>
      <c r="AA769" s="106"/>
      <c r="AB769" s="106"/>
      <c r="AC769" s="106"/>
      <c r="AD769" s="106"/>
      <c r="AE769" s="106"/>
      <c r="AF769" s="106"/>
      <c r="AG769" s="106"/>
      <c r="AH769" s="106"/>
      <c r="AI769" s="106"/>
    </row>
    <row r="770" spans="22:35">
      <c r="V770" s="106"/>
      <c r="W770" s="106"/>
      <c r="X770" s="106"/>
      <c r="Y770" s="106"/>
      <c r="Z770" s="106"/>
      <c r="AA770" s="106"/>
      <c r="AB770" s="106"/>
      <c r="AC770" s="106"/>
      <c r="AD770" s="106"/>
      <c r="AE770" s="106"/>
      <c r="AF770" s="106"/>
      <c r="AG770" s="106"/>
      <c r="AH770" s="106"/>
      <c r="AI770" s="106"/>
    </row>
    <row r="771" spans="22:35">
      <c r="V771" s="106"/>
      <c r="W771" s="106"/>
      <c r="X771" s="106"/>
      <c r="Y771" s="106"/>
      <c r="Z771" s="106"/>
      <c r="AA771" s="106"/>
      <c r="AB771" s="106"/>
      <c r="AC771" s="106"/>
      <c r="AD771" s="106"/>
      <c r="AE771" s="106"/>
      <c r="AF771" s="106"/>
      <c r="AG771" s="106"/>
      <c r="AH771" s="106"/>
      <c r="AI771" s="106"/>
    </row>
    <row r="772" spans="22:35">
      <c r="V772" s="106"/>
      <c r="W772" s="106"/>
      <c r="X772" s="106"/>
      <c r="Y772" s="106"/>
      <c r="Z772" s="106"/>
      <c r="AA772" s="106"/>
      <c r="AB772" s="106"/>
      <c r="AC772" s="106"/>
      <c r="AD772" s="106"/>
      <c r="AE772" s="106"/>
      <c r="AF772" s="106"/>
      <c r="AG772" s="106"/>
      <c r="AH772" s="106"/>
      <c r="AI772" s="106"/>
    </row>
    <row r="773" spans="22:35">
      <c r="V773" s="106"/>
      <c r="W773" s="106"/>
      <c r="X773" s="106"/>
      <c r="Y773" s="106"/>
      <c r="Z773" s="106"/>
      <c r="AA773" s="106"/>
      <c r="AB773" s="106"/>
      <c r="AC773" s="106"/>
      <c r="AD773" s="106"/>
      <c r="AE773" s="106"/>
      <c r="AF773" s="106"/>
      <c r="AG773" s="106"/>
      <c r="AH773" s="106"/>
      <c r="AI773" s="106"/>
    </row>
    <row r="774" spans="22:35">
      <c r="V774" s="106"/>
      <c r="W774" s="106"/>
      <c r="X774" s="106"/>
      <c r="Y774" s="106"/>
      <c r="Z774" s="106"/>
      <c r="AA774" s="106"/>
      <c r="AB774" s="106"/>
      <c r="AC774" s="106"/>
      <c r="AD774" s="106"/>
      <c r="AE774" s="106"/>
      <c r="AF774" s="106"/>
      <c r="AG774" s="106"/>
      <c r="AH774" s="106"/>
      <c r="AI774" s="106"/>
    </row>
    <row r="775" spans="22:35"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  <c r="AG775" s="106"/>
      <c r="AH775" s="106"/>
      <c r="AI775" s="106"/>
    </row>
    <row r="776" spans="22:35">
      <c r="V776" s="106"/>
      <c r="W776" s="106"/>
      <c r="X776" s="106"/>
      <c r="Y776" s="106"/>
      <c r="Z776" s="106"/>
      <c r="AA776" s="106"/>
      <c r="AB776" s="106"/>
      <c r="AC776" s="106"/>
      <c r="AD776" s="106"/>
      <c r="AE776" s="106"/>
      <c r="AF776" s="106"/>
      <c r="AG776" s="106"/>
      <c r="AH776" s="106"/>
      <c r="AI776" s="106"/>
    </row>
    <row r="777" spans="22:35">
      <c r="V777" s="106"/>
      <c r="W777" s="106"/>
      <c r="X777" s="106"/>
      <c r="Y777" s="106"/>
      <c r="Z777" s="106"/>
      <c r="AA777" s="106"/>
      <c r="AB777" s="106"/>
      <c r="AC777" s="106"/>
      <c r="AD777" s="106"/>
      <c r="AE777" s="106"/>
      <c r="AF777" s="106"/>
      <c r="AG777" s="106"/>
      <c r="AH777" s="106"/>
      <c r="AI777" s="106"/>
    </row>
    <row r="778" spans="22:35">
      <c r="V778" s="106"/>
      <c r="W778" s="106"/>
      <c r="X778" s="106"/>
      <c r="Y778" s="106"/>
      <c r="Z778" s="106"/>
      <c r="AA778" s="106"/>
      <c r="AB778" s="106"/>
      <c r="AC778" s="106"/>
      <c r="AD778" s="106"/>
      <c r="AE778" s="106"/>
      <c r="AF778" s="106"/>
      <c r="AG778" s="106"/>
      <c r="AH778" s="106"/>
      <c r="AI778" s="106"/>
    </row>
    <row r="779" spans="22:35">
      <c r="V779" s="106"/>
      <c r="W779" s="106"/>
      <c r="X779" s="106"/>
      <c r="Y779" s="106"/>
      <c r="Z779" s="106"/>
      <c r="AA779" s="106"/>
      <c r="AB779" s="106"/>
      <c r="AC779" s="106"/>
      <c r="AD779" s="106"/>
      <c r="AE779" s="106"/>
      <c r="AF779" s="106"/>
      <c r="AG779" s="106"/>
      <c r="AH779" s="106"/>
      <c r="AI779" s="106"/>
    </row>
    <row r="780" spans="22:35">
      <c r="V780" s="106"/>
      <c r="W780" s="106"/>
      <c r="X780" s="106"/>
      <c r="Y780" s="106"/>
      <c r="Z780" s="106"/>
      <c r="AA780" s="106"/>
      <c r="AB780" s="106"/>
      <c r="AC780" s="106"/>
      <c r="AD780" s="106"/>
      <c r="AE780" s="106"/>
      <c r="AF780" s="106"/>
      <c r="AG780" s="106"/>
      <c r="AH780" s="106"/>
      <c r="AI780" s="106"/>
    </row>
    <row r="781" spans="22:35">
      <c r="V781" s="106"/>
      <c r="W781" s="106"/>
      <c r="X781" s="106"/>
      <c r="Y781" s="106"/>
      <c r="Z781" s="106"/>
      <c r="AA781" s="106"/>
      <c r="AB781" s="106"/>
      <c r="AC781" s="106"/>
      <c r="AD781" s="106"/>
      <c r="AE781" s="106"/>
      <c r="AF781" s="106"/>
      <c r="AG781" s="106"/>
      <c r="AH781" s="106"/>
      <c r="AI781" s="106"/>
    </row>
    <row r="782" spans="22:35">
      <c r="V782" s="106"/>
      <c r="W782" s="106"/>
      <c r="X782" s="106"/>
      <c r="Y782" s="106"/>
      <c r="Z782" s="106"/>
      <c r="AA782" s="106"/>
      <c r="AB782" s="106"/>
      <c r="AC782" s="106"/>
      <c r="AD782" s="106"/>
      <c r="AE782" s="106"/>
      <c r="AF782" s="106"/>
      <c r="AG782" s="106"/>
      <c r="AH782" s="106"/>
      <c r="AI782" s="106"/>
    </row>
    <row r="783" spans="22:35">
      <c r="V783" s="106"/>
      <c r="W783" s="106"/>
      <c r="X783" s="106"/>
      <c r="Y783" s="106"/>
      <c r="Z783" s="106"/>
      <c r="AA783" s="106"/>
      <c r="AB783" s="106"/>
      <c r="AC783" s="106"/>
      <c r="AD783" s="106"/>
      <c r="AE783" s="106"/>
      <c r="AF783" s="106"/>
      <c r="AG783" s="106"/>
      <c r="AH783" s="106"/>
      <c r="AI783" s="106"/>
    </row>
    <row r="784" spans="22:35">
      <c r="V784" s="106"/>
      <c r="W784" s="106"/>
      <c r="X784" s="106"/>
      <c r="Y784" s="106"/>
      <c r="Z784" s="106"/>
      <c r="AA784" s="106"/>
      <c r="AB784" s="106"/>
      <c r="AC784" s="106"/>
      <c r="AD784" s="106"/>
      <c r="AE784" s="106"/>
      <c r="AF784" s="106"/>
      <c r="AG784" s="106"/>
      <c r="AH784" s="106"/>
      <c r="AI784" s="106"/>
    </row>
    <row r="785" spans="22:35">
      <c r="V785" s="106"/>
      <c r="W785" s="106"/>
      <c r="X785" s="106"/>
      <c r="Y785" s="106"/>
      <c r="Z785" s="106"/>
      <c r="AA785" s="106"/>
      <c r="AB785" s="106"/>
      <c r="AC785" s="106"/>
      <c r="AD785" s="106"/>
      <c r="AE785" s="106"/>
      <c r="AF785" s="106"/>
      <c r="AG785" s="106"/>
      <c r="AH785" s="106"/>
      <c r="AI785" s="106"/>
    </row>
    <row r="786" spans="22:35">
      <c r="V786" s="106"/>
      <c r="W786" s="106"/>
      <c r="X786" s="106"/>
      <c r="Y786" s="106"/>
      <c r="Z786" s="106"/>
      <c r="AA786" s="106"/>
      <c r="AB786" s="106"/>
      <c r="AC786" s="106"/>
      <c r="AD786" s="106"/>
      <c r="AE786" s="106"/>
      <c r="AF786" s="106"/>
      <c r="AG786" s="106"/>
      <c r="AH786" s="106"/>
      <c r="AI786" s="106"/>
    </row>
    <row r="787" spans="22:35">
      <c r="V787" s="106"/>
      <c r="W787" s="106"/>
      <c r="X787" s="106"/>
      <c r="Y787" s="106"/>
      <c r="Z787" s="106"/>
      <c r="AA787" s="106"/>
      <c r="AB787" s="106"/>
      <c r="AC787" s="106"/>
      <c r="AD787" s="106"/>
      <c r="AE787" s="106"/>
      <c r="AF787" s="106"/>
      <c r="AG787" s="106"/>
      <c r="AH787" s="106"/>
      <c r="AI787" s="106"/>
    </row>
    <row r="788" spans="22:35">
      <c r="V788" s="106"/>
      <c r="W788" s="106"/>
      <c r="X788" s="106"/>
      <c r="Y788" s="106"/>
      <c r="Z788" s="106"/>
      <c r="AA788" s="106"/>
      <c r="AB788" s="106"/>
      <c r="AC788" s="106"/>
      <c r="AD788" s="106"/>
      <c r="AE788" s="106"/>
      <c r="AF788" s="106"/>
      <c r="AG788" s="106"/>
      <c r="AH788" s="106"/>
      <c r="AI788" s="106"/>
    </row>
    <row r="789" spans="22:35">
      <c r="V789" s="106"/>
      <c r="W789" s="106"/>
      <c r="X789" s="106"/>
      <c r="Y789" s="106"/>
      <c r="Z789" s="106"/>
      <c r="AA789" s="106"/>
      <c r="AB789" s="106"/>
      <c r="AC789" s="106"/>
      <c r="AD789" s="106"/>
      <c r="AE789" s="106"/>
      <c r="AF789" s="106"/>
      <c r="AG789" s="106"/>
      <c r="AH789" s="106"/>
      <c r="AI789" s="106"/>
    </row>
    <row r="790" spans="22:35">
      <c r="V790" s="106"/>
      <c r="W790" s="106"/>
      <c r="X790" s="106"/>
      <c r="Y790" s="106"/>
      <c r="Z790" s="106"/>
      <c r="AA790" s="106"/>
      <c r="AB790" s="106"/>
      <c r="AC790" s="106"/>
      <c r="AD790" s="106"/>
      <c r="AE790" s="106"/>
      <c r="AF790" s="106"/>
      <c r="AG790" s="106"/>
      <c r="AH790" s="106"/>
      <c r="AI790" s="106"/>
    </row>
    <row r="791" spans="22:35">
      <c r="V791" s="106"/>
      <c r="W791" s="106"/>
      <c r="X791" s="106"/>
      <c r="Y791" s="106"/>
      <c r="Z791" s="106"/>
      <c r="AA791" s="106"/>
      <c r="AB791" s="106"/>
      <c r="AC791" s="106"/>
      <c r="AD791" s="106"/>
      <c r="AE791" s="106"/>
      <c r="AF791" s="106"/>
      <c r="AG791" s="106"/>
      <c r="AH791" s="106"/>
      <c r="AI791" s="106"/>
    </row>
    <row r="792" spans="22:35">
      <c r="V792" s="106"/>
      <c r="W792" s="106"/>
      <c r="X792" s="106"/>
      <c r="Y792" s="106"/>
      <c r="Z792" s="106"/>
      <c r="AA792" s="106"/>
      <c r="AB792" s="106"/>
      <c r="AC792" s="106"/>
      <c r="AD792" s="106"/>
      <c r="AE792" s="106"/>
      <c r="AF792" s="106"/>
      <c r="AG792" s="106"/>
      <c r="AH792" s="106"/>
      <c r="AI792" s="106"/>
    </row>
    <row r="793" spans="22:35">
      <c r="V793" s="106"/>
      <c r="W793" s="106"/>
      <c r="X793" s="106"/>
      <c r="Y793" s="106"/>
      <c r="Z793" s="106"/>
      <c r="AA793" s="106"/>
      <c r="AB793" s="106"/>
      <c r="AC793" s="106"/>
      <c r="AD793" s="106"/>
      <c r="AE793" s="106"/>
      <c r="AF793" s="106"/>
      <c r="AG793" s="106"/>
      <c r="AH793" s="106"/>
      <c r="AI793" s="106"/>
    </row>
    <row r="794" spans="22:35">
      <c r="V794" s="106"/>
      <c r="W794" s="106"/>
      <c r="X794" s="106"/>
      <c r="Y794" s="106"/>
      <c r="Z794" s="106"/>
      <c r="AA794" s="106"/>
      <c r="AB794" s="106"/>
      <c r="AC794" s="106"/>
      <c r="AD794" s="106"/>
      <c r="AE794" s="106"/>
      <c r="AF794" s="106"/>
      <c r="AG794" s="106"/>
      <c r="AH794" s="106"/>
      <c r="AI794" s="106"/>
    </row>
    <row r="795" spans="22:35">
      <c r="V795" s="106"/>
      <c r="W795" s="106"/>
      <c r="X795" s="106"/>
      <c r="Y795" s="106"/>
      <c r="Z795" s="106"/>
      <c r="AA795" s="106"/>
      <c r="AB795" s="106"/>
      <c r="AC795" s="106"/>
      <c r="AD795" s="106"/>
      <c r="AE795" s="106"/>
      <c r="AF795" s="106"/>
      <c r="AG795" s="106"/>
      <c r="AH795" s="106"/>
      <c r="AI795" s="106"/>
    </row>
    <row r="796" spans="22:35">
      <c r="V796" s="106"/>
      <c r="W796" s="106"/>
      <c r="X796" s="106"/>
      <c r="Y796" s="106"/>
      <c r="Z796" s="106"/>
      <c r="AA796" s="106"/>
      <c r="AB796" s="106"/>
      <c r="AC796" s="106"/>
      <c r="AD796" s="106"/>
      <c r="AE796" s="106"/>
      <c r="AF796" s="106"/>
      <c r="AG796" s="106"/>
      <c r="AH796" s="106"/>
      <c r="AI796" s="106"/>
    </row>
    <row r="797" spans="22:35">
      <c r="V797" s="106"/>
      <c r="W797" s="106"/>
      <c r="X797" s="106"/>
      <c r="Y797" s="106"/>
      <c r="Z797" s="106"/>
      <c r="AA797" s="106"/>
      <c r="AB797" s="106"/>
      <c r="AC797" s="106"/>
      <c r="AD797" s="106"/>
      <c r="AE797" s="106"/>
      <c r="AF797" s="106"/>
      <c r="AG797" s="106"/>
      <c r="AH797" s="106"/>
      <c r="AI797" s="106"/>
    </row>
    <row r="798" spans="22:35">
      <c r="V798" s="106"/>
      <c r="W798" s="106"/>
      <c r="X798" s="106"/>
      <c r="Y798" s="106"/>
      <c r="Z798" s="106"/>
      <c r="AA798" s="106"/>
      <c r="AB798" s="106"/>
      <c r="AC798" s="106"/>
      <c r="AD798" s="106"/>
      <c r="AE798" s="106"/>
      <c r="AF798" s="106"/>
      <c r="AG798" s="106"/>
      <c r="AH798" s="106"/>
      <c r="AI798" s="106"/>
    </row>
    <row r="799" spans="22:35">
      <c r="V799" s="106"/>
      <c r="W799" s="106"/>
      <c r="X799" s="106"/>
      <c r="Y799" s="106"/>
      <c r="Z799" s="106"/>
      <c r="AA799" s="106"/>
      <c r="AB799" s="106"/>
      <c r="AC799" s="106"/>
      <c r="AD799" s="106"/>
      <c r="AE799" s="106"/>
      <c r="AF799" s="106"/>
      <c r="AG799" s="106"/>
      <c r="AH799" s="106"/>
      <c r="AI799" s="106"/>
    </row>
    <row r="800" spans="22:35">
      <c r="V800" s="106"/>
      <c r="W800" s="106"/>
      <c r="X800" s="106"/>
      <c r="Y800" s="106"/>
      <c r="Z800" s="106"/>
      <c r="AA800" s="106"/>
      <c r="AB800" s="106"/>
      <c r="AC800" s="106"/>
      <c r="AD800" s="106"/>
      <c r="AE800" s="106"/>
      <c r="AF800" s="106"/>
      <c r="AG800" s="106"/>
      <c r="AH800" s="106"/>
      <c r="AI800" s="106"/>
    </row>
    <row r="801" spans="22:35">
      <c r="V801" s="106"/>
      <c r="W801" s="106"/>
      <c r="X801" s="106"/>
      <c r="Y801" s="106"/>
      <c r="Z801" s="106"/>
      <c r="AA801" s="106"/>
      <c r="AB801" s="106"/>
      <c r="AC801" s="106"/>
      <c r="AD801" s="106"/>
      <c r="AE801" s="106"/>
      <c r="AF801" s="106"/>
      <c r="AG801" s="106"/>
      <c r="AH801" s="106"/>
      <c r="AI801" s="106"/>
    </row>
    <row r="802" spans="22:35">
      <c r="V802" s="106"/>
      <c r="W802" s="106"/>
      <c r="X802" s="106"/>
      <c r="Y802" s="106"/>
      <c r="Z802" s="106"/>
      <c r="AA802" s="106"/>
      <c r="AB802" s="106"/>
      <c r="AC802" s="106"/>
      <c r="AD802" s="106"/>
      <c r="AE802" s="106"/>
      <c r="AF802" s="106"/>
      <c r="AG802" s="106"/>
      <c r="AH802" s="106"/>
      <c r="AI802" s="106"/>
    </row>
    <row r="803" spans="22:35">
      <c r="V803" s="106"/>
      <c r="W803" s="106"/>
      <c r="X803" s="106"/>
      <c r="Y803" s="106"/>
      <c r="Z803" s="106"/>
      <c r="AA803" s="106"/>
      <c r="AB803" s="106"/>
      <c r="AC803" s="106"/>
      <c r="AD803" s="106"/>
      <c r="AE803" s="106"/>
      <c r="AF803" s="106"/>
      <c r="AG803" s="106"/>
      <c r="AH803" s="106"/>
      <c r="AI803" s="106"/>
    </row>
    <row r="804" spans="22:35">
      <c r="V804" s="106"/>
      <c r="W804" s="106"/>
      <c r="X804" s="106"/>
      <c r="Y804" s="106"/>
      <c r="Z804" s="106"/>
      <c r="AA804" s="106"/>
      <c r="AB804" s="106"/>
      <c r="AC804" s="106"/>
      <c r="AD804" s="106"/>
      <c r="AE804" s="106"/>
      <c r="AF804" s="106"/>
      <c r="AG804" s="106"/>
      <c r="AH804" s="106"/>
      <c r="AI804" s="106"/>
    </row>
    <row r="805" spans="22:35">
      <c r="V805" s="106"/>
      <c r="W805" s="106"/>
      <c r="X805" s="106"/>
      <c r="Y805" s="106"/>
      <c r="Z805" s="106"/>
      <c r="AA805" s="106"/>
      <c r="AB805" s="106"/>
      <c r="AC805" s="106"/>
      <c r="AD805" s="106"/>
      <c r="AE805" s="106"/>
      <c r="AF805" s="106"/>
      <c r="AG805" s="106"/>
      <c r="AH805" s="106"/>
      <c r="AI805" s="106"/>
    </row>
    <row r="806" spans="22:35">
      <c r="V806" s="106"/>
      <c r="W806" s="106"/>
      <c r="X806" s="106"/>
      <c r="Y806" s="106"/>
      <c r="Z806" s="106"/>
      <c r="AA806" s="106"/>
      <c r="AB806" s="106"/>
      <c r="AC806" s="106"/>
      <c r="AD806" s="106"/>
      <c r="AE806" s="106"/>
      <c r="AF806" s="106"/>
      <c r="AG806" s="106"/>
      <c r="AH806" s="106"/>
      <c r="AI806" s="106"/>
    </row>
    <row r="807" spans="22:35">
      <c r="V807" s="106"/>
      <c r="W807" s="106"/>
      <c r="X807" s="106"/>
      <c r="Y807" s="106"/>
      <c r="Z807" s="106"/>
      <c r="AA807" s="106"/>
      <c r="AB807" s="106"/>
      <c r="AC807" s="106"/>
      <c r="AD807" s="106"/>
      <c r="AE807" s="106"/>
      <c r="AF807" s="106"/>
      <c r="AG807" s="106"/>
      <c r="AH807" s="106"/>
      <c r="AI807" s="106"/>
    </row>
    <row r="808" spans="22:35">
      <c r="V808" s="106"/>
      <c r="W808" s="106"/>
      <c r="X808" s="106"/>
      <c r="Y808" s="106"/>
      <c r="Z808" s="106"/>
      <c r="AA808" s="106"/>
      <c r="AB808" s="106"/>
      <c r="AC808" s="106"/>
      <c r="AD808" s="106"/>
      <c r="AE808" s="106"/>
      <c r="AF808" s="106"/>
      <c r="AG808" s="106"/>
      <c r="AH808" s="106"/>
      <c r="AI808" s="106"/>
    </row>
    <row r="809" spans="22:35">
      <c r="V809" s="106"/>
      <c r="W809" s="106"/>
      <c r="X809" s="106"/>
      <c r="Y809" s="106"/>
      <c r="Z809" s="106"/>
      <c r="AA809" s="106"/>
      <c r="AB809" s="106"/>
      <c r="AC809" s="106"/>
      <c r="AD809" s="106"/>
      <c r="AE809" s="106"/>
      <c r="AF809" s="106"/>
      <c r="AG809" s="106"/>
      <c r="AH809" s="106"/>
      <c r="AI809" s="106"/>
    </row>
    <row r="810" spans="22:35">
      <c r="V810" s="106"/>
      <c r="W810" s="106"/>
      <c r="X810" s="106"/>
      <c r="Y810" s="106"/>
      <c r="Z810" s="106"/>
      <c r="AA810" s="106"/>
      <c r="AB810" s="106"/>
      <c r="AC810" s="106"/>
      <c r="AD810" s="106"/>
      <c r="AE810" s="106"/>
      <c r="AF810" s="106"/>
      <c r="AG810" s="106"/>
      <c r="AH810" s="106"/>
      <c r="AI810" s="106"/>
    </row>
    <row r="811" spans="22:35">
      <c r="V811" s="106"/>
      <c r="W811" s="106"/>
      <c r="X811" s="106"/>
      <c r="Y811" s="106"/>
      <c r="Z811" s="106"/>
      <c r="AA811" s="106"/>
      <c r="AB811" s="106"/>
      <c r="AC811" s="106"/>
      <c r="AD811" s="106"/>
      <c r="AE811" s="106"/>
      <c r="AF811" s="106"/>
      <c r="AG811" s="106"/>
      <c r="AH811" s="106"/>
      <c r="AI811" s="106"/>
    </row>
    <row r="812" spans="22:35">
      <c r="V812" s="106"/>
      <c r="W812" s="106"/>
      <c r="X812" s="106"/>
      <c r="Y812" s="106"/>
      <c r="Z812" s="106"/>
      <c r="AA812" s="106"/>
      <c r="AB812" s="106"/>
      <c r="AC812" s="106"/>
      <c r="AD812" s="106"/>
      <c r="AE812" s="106"/>
      <c r="AF812" s="106"/>
      <c r="AG812" s="106"/>
      <c r="AH812" s="106"/>
      <c r="AI812" s="106"/>
    </row>
    <row r="813" spans="22:35">
      <c r="V813" s="106"/>
      <c r="W813" s="106"/>
      <c r="X813" s="106"/>
      <c r="Y813" s="106"/>
      <c r="Z813" s="106"/>
      <c r="AA813" s="106"/>
      <c r="AB813" s="106"/>
      <c r="AC813" s="106"/>
      <c r="AD813" s="106"/>
      <c r="AE813" s="106"/>
      <c r="AF813" s="106"/>
      <c r="AG813" s="106"/>
      <c r="AH813" s="106"/>
      <c r="AI813" s="106"/>
    </row>
    <row r="814" spans="22:35">
      <c r="V814" s="106"/>
      <c r="W814" s="106"/>
      <c r="X814" s="106"/>
      <c r="Y814" s="106"/>
      <c r="Z814" s="106"/>
      <c r="AA814" s="106"/>
      <c r="AB814" s="106"/>
      <c r="AC814" s="106"/>
      <c r="AD814" s="106"/>
      <c r="AE814" s="106"/>
      <c r="AF814" s="106"/>
      <c r="AG814" s="106"/>
      <c r="AH814" s="106"/>
      <c r="AI814" s="106"/>
    </row>
    <row r="815" spans="22:35">
      <c r="V815" s="106"/>
      <c r="W815" s="106"/>
      <c r="X815" s="106"/>
      <c r="Y815" s="106"/>
      <c r="Z815" s="106"/>
      <c r="AA815" s="106"/>
      <c r="AB815" s="106"/>
      <c r="AC815" s="106"/>
      <c r="AD815" s="106"/>
      <c r="AE815" s="106"/>
      <c r="AF815" s="106"/>
      <c r="AG815" s="106"/>
      <c r="AH815" s="106"/>
      <c r="AI815" s="106"/>
    </row>
    <row r="816" spans="22:35">
      <c r="V816" s="106"/>
      <c r="W816" s="106"/>
      <c r="X816" s="106"/>
      <c r="Y816" s="106"/>
      <c r="Z816" s="106"/>
      <c r="AA816" s="106"/>
      <c r="AB816" s="106"/>
      <c r="AC816" s="106"/>
      <c r="AD816" s="106"/>
      <c r="AE816" s="106"/>
      <c r="AF816" s="106"/>
      <c r="AG816" s="106"/>
      <c r="AH816" s="106"/>
      <c r="AI816" s="106"/>
    </row>
    <row r="817" spans="22:35">
      <c r="V817" s="106"/>
      <c r="W817" s="106"/>
      <c r="X817" s="106"/>
      <c r="Y817" s="106"/>
      <c r="Z817" s="106"/>
      <c r="AA817" s="106"/>
      <c r="AB817" s="106"/>
      <c r="AC817" s="106"/>
      <c r="AD817" s="106"/>
      <c r="AE817" s="106"/>
      <c r="AF817" s="106"/>
      <c r="AG817" s="106"/>
      <c r="AH817" s="106"/>
      <c r="AI817" s="106"/>
    </row>
    <row r="818" spans="22:35">
      <c r="V818" s="106"/>
      <c r="W818" s="106"/>
      <c r="X818" s="106"/>
      <c r="Y818" s="106"/>
      <c r="Z818" s="106"/>
      <c r="AA818" s="106"/>
      <c r="AB818" s="106"/>
      <c r="AC818" s="106"/>
      <c r="AD818" s="106"/>
      <c r="AE818" s="106"/>
      <c r="AF818" s="106"/>
      <c r="AG818" s="106"/>
      <c r="AH818" s="106"/>
      <c r="AI818" s="106"/>
    </row>
    <row r="819" spans="22:35">
      <c r="V819" s="106"/>
      <c r="W819" s="106"/>
      <c r="X819" s="106"/>
      <c r="Y819" s="106"/>
      <c r="Z819" s="106"/>
      <c r="AA819" s="106"/>
      <c r="AB819" s="106"/>
      <c r="AC819" s="106"/>
      <c r="AD819" s="106"/>
      <c r="AE819" s="106"/>
      <c r="AF819" s="106"/>
      <c r="AG819" s="106"/>
      <c r="AH819" s="106"/>
      <c r="AI819" s="106"/>
    </row>
    <row r="820" spans="22:35">
      <c r="V820" s="106"/>
      <c r="W820" s="106"/>
      <c r="X820" s="106"/>
      <c r="Y820" s="106"/>
      <c r="Z820" s="106"/>
      <c r="AA820" s="106"/>
      <c r="AB820" s="106"/>
      <c r="AC820" s="106"/>
      <c r="AD820" s="106"/>
      <c r="AE820" s="106"/>
      <c r="AF820" s="106"/>
      <c r="AG820" s="106"/>
      <c r="AH820" s="106"/>
      <c r="AI820" s="106"/>
    </row>
    <row r="821" spans="22:35">
      <c r="V821" s="106"/>
      <c r="W821" s="106"/>
      <c r="X821" s="106"/>
      <c r="Y821" s="106"/>
      <c r="Z821" s="106"/>
      <c r="AA821" s="106"/>
      <c r="AB821" s="106"/>
      <c r="AC821" s="106"/>
      <c r="AD821" s="106"/>
      <c r="AE821" s="106"/>
      <c r="AF821" s="106"/>
      <c r="AG821" s="106"/>
      <c r="AH821" s="106"/>
      <c r="AI821" s="106"/>
    </row>
    <row r="822" spans="22:35">
      <c r="V822" s="106"/>
      <c r="W822" s="106"/>
      <c r="X822" s="106"/>
      <c r="Y822" s="106"/>
      <c r="Z822" s="106"/>
      <c r="AA822" s="106"/>
      <c r="AB822" s="106"/>
      <c r="AC822" s="106"/>
      <c r="AD822" s="106"/>
      <c r="AE822" s="106"/>
      <c r="AF822" s="106"/>
      <c r="AG822" s="106"/>
      <c r="AH822" s="106"/>
      <c r="AI822" s="106"/>
    </row>
    <row r="823" spans="22:35">
      <c r="V823" s="106"/>
      <c r="W823" s="106"/>
      <c r="X823" s="106"/>
      <c r="Y823" s="106"/>
      <c r="Z823" s="106"/>
      <c r="AA823" s="106"/>
      <c r="AB823" s="106"/>
      <c r="AC823" s="106"/>
      <c r="AD823" s="106"/>
      <c r="AE823" s="106"/>
      <c r="AF823" s="106"/>
      <c r="AG823" s="106"/>
      <c r="AH823" s="106"/>
      <c r="AI823" s="106"/>
    </row>
    <row r="824" spans="22:35">
      <c r="V824" s="106"/>
      <c r="W824" s="106"/>
      <c r="X824" s="106"/>
      <c r="Y824" s="106"/>
      <c r="Z824" s="106"/>
      <c r="AA824" s="106"/>
      <c r="AB824" s="106"/>
      <c r="AC824" s="106"/>
      <c r="AD824" s="106"/>
      <c r="AE824" s="106"/>
      <c r="AF824" s="106"/>
      <c r="AG824" s="106"/>
      <c r="AH824" s="106"/>
      <c r="AI824" s="106"/>
    </row>
    <row r="825" spans="22:35">
      <c r="V825" s="106"/>
      <c r="W825" s="106"/>
      <c r="X825" s="106"/>
      <c r="Y825" s="106"/>
      <c r="Z825" s="106"/>
      <c r="AA825" s="106"/>
      <c r="AB825" s="106"/>
      <c r="AC825" s="106"/>
      <c r="AD825" s="106"/>
      <c r="AE825" s="106"/>
      <c r="AF825" s="106"/>
      <c r="AG825" s="106"/>
      <c r="AH825" s="106"/>
      <c r="AI825" s="106"/>
    </row>
    <row r="826" spans="22:35">
      <c r="V826" s="106"/>
      <c r="W826" s="106"/>
      <c r="X826" s="106"/>
      <c r="Y826" s="106"/>
      <c r="Z826" s="106"/>
      <c r="AA826" s="106"/>
      <c r="AB826" s="106"/>
      <c r="AC826" s="106"/>
      <c r="AD826" s="106"/>
      <c r="AE826" s="106"/>
      <c r="AF826" s="106"/>
      <c r="AG826" s="106"/>
      <c r="AH826" s="106"/>
      <c r="AI826" s="106"/>
    </row>
    <row r="827" spans="22:35">
      <c r="V827" s="106"/>
      <c r="W827" s="106"/>
      <c r="X827" s="106"/>
      <c r="Y827" s="106"/>
      <c r="Z827" s="106"/>
      <c r="AA827" s="106"/>
      <c r="AB827" s="106"/>
      <c r="AC827" s="106"/>
      <c r="AD827" s="106"/>
      <c r="AE827" s="106"/>
      <c r="AF827" s="106"/>
      <c r="AG827" s="106"/>
      <c r="AH827" s="106"/>
      <c r="AI827" s="106"/>
    </row>
    <row r="828" spans="22:35">
      <c r="V828" s="106"/>
      <c r="W828" s="106"/>
      <c r="X828" s="106"/>
      <c r="Y828" s="106"/>
      <c r="Z828" s="106"/>
      <c r="AA828" s="106"/>
      <c r="AB828" s="106"/>
      <c r="AC828" s="106"/>
      <c r="AD828" s="106"/>
      <c r="AE828" s="106"/>
      <c r="AF828" s="106"/>
      <c r="AG828" s="106"/>
      <c r="AH828" s="106"/>
      <c r="AI828" s="106"/>
    </row>
    <row r="829" spans="22:35">
      <c r="V829" s="106"/>
      <c r="W829" s="106"/>
      <c r="X829" s="106"/>
      <c r="Y829" s="106"/>
      <c r="Z829" s="106"/>
      <c r="AA829" s="106"/>
      <c r="AB829" s="106"/>
      <c r="AC829" s="106"/>
      <c r="AD829" s="106"/>
      <c r="AE829" s="106"/>
      <c r="AF829" s="106"/>
      <c r="AG829" s="106"/>
      <c r="AH829" s="106"/>
      <c r="AI829" s="106"/>
    </row>
    <row r="830" spans="22:35">
      <c r="V830" s="106"/>
      <c r="W830" s="106"/>
      <c r="X830" s="106"/>
      <c r="Y830" s="106"/>
      <c r="Z830" s="106"/>
      <c r="AA830" s="106"/>
      <c r="AB830" s="106"/>
      <c r="AC830" s="106"/>
      <c r="AD830" s="106"/>
      <c r="AE830" s="106"/>
      <c r="AF830" s="106"/>
      <c r="AG830" s="106"/>
      <c r="AH830" s="106"/>
      <c r="AI830" s="106"/>
    </row>
    <row r="831" spans="22:35">
      <c r="V831" s="106"/>
      <c r="W831" s="106"/>
      <c r="X831" s="106"/>
      <c r="Y831" s="106"/>
      <c r="Z831" s="106"/>
      <c r="AA831" s="106"/>
      <c r="AB831" s="106"/>
      <c r="AC831" s="106"/>
      <c r="AD831" s="106"/>
      <c r="AE831" s="106"/>
      <c r="AF831" s="106"/>
      <c r="AG831" s="106"/>
      <c r="AH831" s="106"/>
      <c r="AI831" s="106"/>
    </row>
    <row r="832" spans="22:35">
      <c r="V832" s="106"/>
      <c r="W832" s="106"/>
      <c r="X832" s="106"/>
      <c r="Y832" s="106"/>
      <c r="Z832" s="106"/>
      <c r="AA832" s="106"/>
      <c r="AB832" s="106"/>
      <c r="AC832" s="106"/>
      <c r="AD832" s="106"/>
      <c r="AE832" s="106"/>
      <c r="AF832" s="106"/>
      <c r="AG832" s="106"/>
      <c r="AH832" s="106"/>
      <c r="AI832" s="106"/>
    </row>
    <row r="833" spans="22:35">
      <c r="V833" s="106"/>
      <c r="W833" s="106"/>
      <c r="X833" s="106"/>
      <c r="Y833" s="106"/>
      <c r="Z833" s="106"/>
      <c r="AA833" s="106"/>
      <c r="AB833" s="106"/>
      <c r="AC833" s="106"/>
      <c r="AD833" s="106"/>
      <c r="AE833" s="106"/>
      <c r="AF833" s="106"/>
      <c r="AG833" s="106"/>
      <c r="AH833" s="106"/>
      <c r="AI833" s="106"/>
    </row>
    <row r="834" spans="22:35">
      <c r="V834" s="106"/>
      <c r="W834" s="106"/>
      <c r="X834" s="106"/>
      <c r="Y834" s="106"/>
      <c r="Z834" s="106"/>
      <c r="AA834" s="106"/>
      <c r="AB834" s="106"/>
      <c r="AC834" s="106"/>
      <c r="AD834" s="106"/>
      <c r="AE834" s="106"/>
      <c r="AF834" s="106"/>
      <c r="AG834" s="106"/>
      <c r="AH834" s="106"/>
      <c r="AI834" s="106"/>
    </row>
    <row r="835" spans="22:35">
      <c r="V835" s="106"/>
      <c r="W835" s="106"/>
      <c r="X835" s="106"/>
      <c r="Y835" s="106"/>
      <c r="Z835" s="106"/>
      <c r="AA835" s="106"/>
      <c r="AB835" s="106"/>
      <c r="AC835" s="106"/>
      <c r="AD835" s="106"/>
      <c r="AE835" s="106"/>
      <c r="AF835" s="106"/>
      <c r="AG835" s="106"/>
      <c r="AH835" s="106"/>
      <c r="AI835" s="106"/>
    </row>
    <row r="836" spans="22:35">
      <c r="V836" s="106"/>
      <c r="W836" s="106"/>
      <c r="X836" s="106"/>
      <c r="Y836" s="106"/>
      <c r="Z836" s="106"/>
      <c r="AA836" s="106"/>
      <c r="AB836" s="106"/>
      <c r="AC836" s="106"/>
      <c r="AD836" s="106"/>
      <c r="AE836" s="106"/>
      <c r="AF836" s="106"/>
      <c r="AG836" s="106"/>
      <c r="AH836" s="106"/>
      <c r="AI836" s="106"/>
    </row>
    <row r="837" spans="22:35">
      <c r="V837" s="106"/>
      <c r="W837" s="106"/>
      <c r="X837" s="106"/>
      <c r="Y837" s="106"/>
      <c r="Z837" s="106"/>
      <c r="AA837" s="106"/>
      <c r="AB837" s="106"/>
      <c r="AC837" s="106"/>
      <c r="AD837" s="106"/>
      <c r="AE837" s="106"/>
      <c r="AF837" s="106"/>
      <c r="AG837" s="106"/>
      <c r="AH837" s="106"/>
      <c r="AI837" s="106"/>
    </row>
    <row r="838" spans="22:35">
      <c r="V838" s="106"/>
      <c r="W838" s="106"/>
      <c r="X838" s="106"/>
      <c r="Y838" s="106"/>
      <c r="Z838" s="106"/>
      <c r="AA838" s="106"/>
      <c r="AB838" s="106"/>
      <c r="AC838" s="106"/>
      <c r="AD838" s="106"/>
      <c r="AE838" s="106"/>
      <c r="AF838" s="106"/>
      <c r="AG838" s="106"/>
      <c r="AH838" s="106"/>
      <c r="AI838" s="106"/>
    </row>
    <row r="839" spans="22:35">
      <c r="V839" s="106"/>
      <c r="W839" s="106"/>
      <c r="X839" s="106"/>
      <c r="Y839" s="106"/>
      <c r="Z839" s="106"/>
      <c r="AA839" s="106"/>
      <c r="AB839" s="106"/>
      <c r="AC839" s="106"/>
      <c r="AD839" s="106"/>
      <c r="AE839" s="106"/>
      <c r="AF839" s="106"/>
      <c r="AG839" s="106"/>
      <c r="AH839" s="106"/>
      <c r="AI839" s="106"/>
    </row>
    <row r="840" spans="22:35">
      <c r="V840" s="106"/>
      <c r="W840" s="106"/>
      <c r="X840" s="106"/>
      <c r="Y840" s="106"/>
      <c r="Z840" s="106"/>
      <c r="AA840" s="106"/>
      <c r="AB840" s="106"/>
      <c r="AC840" s="106"/>
      <c r="AD840" s="106"/>
      <c r="AE840" s="106"/>
      <c r="AF840" s="106"/>
      <c r="AG840" s="106"/>
      <c r="AH840" s="106"/>
      <c r="AI840" s="106"/>
    </row>
    <row r="841" spans="22:35">
      <c r="V841" s="106"/>
      <c r="W841" s="106"/>
      <c r="X841" s="106"/>
      <c r="Y841" s="106"/>
      <c r="Z841" s="106"/>
      <c r="AA841" s="106"/>
      <c r="AB841" s="106"/>
      <c r="AC841" s="106"/>
      <c r="AD841" s="106"/>
      <c r="AE841" s="106"/>
      <c r="AF841" s="106"/>
      <c r="AG841" s="106"/>
      <c r="AH841" s="106"/>
      <c r="AI841" s="106"/>
    </row>
    <row r="842" spans="22:35">
      <c r="V842" s="106"/>
      <c r="W842" s="106"/>
      <c r="X842" s="106"/>
      <c r="Y842" s="106"/>
      <c r="Z842" s="106"/>
      <c r="AA842" s="106"/>
      <c r="AB842" s="106"/>
      <c r="AC842" s="106"/>
      <c r="AD842" s="106"/>
      <c r="AE842" s="106"/>
      <c r="AF842" s="106"/>
      <c r="AG842" s="106"/>
      <c r="AH842" s="106"/>
      <c r="AI842" s="106"/>
    </row>
    <row r="843" spans="22:35">
      <c r="V843" s="106"/>
      <c r="W843" s="106"/>
      <c r="X843" s="106"/>
      <c r="Y843" s="106"/>
      <c r="Z843" s="106"/>
      <c r="AA843" s="106"/>
      <c r="AB843" s="106"/>
      <c r="AC843" s="106"/>
      <c r="AD843" s="106"/>
      <c r="AE843" s="106"/>
      <c r="AF843" s="106"/>
      <c r="AG843" s="106"/>
      <c r="AH843" s="106"/>
      <c r="AI843" s="106"/>
    </row>
    <row r="844" spans="22:35">
      <c r="V844" s="106"/>
      <c r="W844" s="106"/>
      <c r="X844" s="106"/>
      <c r="Y844" s="106"/>
      <c r="Z844" s="106"/>
      <c r="AA844" s="106"/>
      <c r="AB844" s="106"/>
      <c r="AC844" s="106"/>
      <c r="AD844" s="106"/>
      <c r="AE844" s="106"/>
      <c r="AF844" s="106"/>
      <c r="AG844" s="106"/>
      <c r="AH844" s="106"/>
      <c r="AI844" s="106"/>
    </row>
    <row r="845" spans="22:35">
      <c r="V845" s="106"/>
      <c r="W845" s="106"/>
      <c r="X845" s="106"/>
      <c r="Y845" s="106"/>
      <c r="Z845" s="106"/>
      <c r="AA845" s="106"/>
      <c r="AB845" s="106"/>
      <c r="AC845" s="106"/>
      <c r="AD845" s="106"/>
      <c r="AE845" s="106"/>
      <c r="AF845" s="106"/>
      <c r="AG845" s="106"/>
      <c r="AH845" s="106"/>
      <c r="AI845" s="106"/>
    </row>
    <row r="846" spans="22:35">
      <c r="V846" s="106"/>
      <c r="W846" s="106"/>
      <c r="X846" s="106"/>
      <c r="Y846" s="106"/>
      <c r="Z846" s="106"/>
      <c r="AA846" s="106"/>
      <c r="AB846" s="106"/>
      <c r="AC846" s="106"/>
      <c r="AD846" s="106"/>
      <c r="AE846" s="106"/>
      <c r="AF846" s="106"/>
      <c r="AG846" s="106"/>
      <c r="AH846" s="106"/>
      <c r="AI846" s="106"/>
    </row>
    <row r="847" spans="22:35">
      <c r="V847" s="106"/>
      <c r="W847" s="106"/>
      <c r="X847" s="106"/>
      <c r="Y847" s="106"/>
      <c r="Z847" s="106"/>
      <c r="AA847" s="106"/>
      <c r="AB847" s="106"/>
      <c r="AC847" s="106"/>
      <c r="AD847" s="106"/>
      <c r="AE847" s="106"/>
      <c r="AF847" s="106"/>
      <c r="AG847" s="106"/>
      <c r="AH847" s="106"/>
      <c r="AI847" s="106"/>
    </row>
    <row r="848" spans="22:35">
      <c r="V848" s="106"/>
      <c r="W848" s="106"/>
      <c r="X848" s="106"/>
      <c r="Y848" s="106"/>
      <c r="Z848" s="106"/>
      <c r="AA848" s="106"/>
      <c r="AB848" s="106"/>
      <c r="AC848" s="106"/>
      <c r="AD848" s="106"/>
      <c r="AE848" s="106"/>
      <c r="AF848" s="106"/>
      <c r="AG848" s="106"/>
      <c r="AH848" s="106"/>
      <c r="AI848" s="106"/>
    </row>
    <row r="849" spans="22:35">
      <c r="V849" s="106"/>
      <c r="W849" s="106"/>
      <c r="X849" s="106"/>
      <c r="Y849" s="106"/>
      <c r="Z849" s="106"/>
      <c r="AA849" s="106"/>
      <c r="AB849" s="106"/>
      <c r="AC849" s="106"/>
      <c r="AD849" s="106"/>
      <c r="AE849" s="106"/>
      <c r="AF849" s="106"/>
      <c r="AG849" s="106"/>
      <c r="AH849" s="106"/>
      <c r="AI849" s="106"/>
    </row>
    <row r="850" spans="22:35">
      <c r="V850" s="106"/>
      <c r="W850" s="106"/>
      <c r="X850" s="106"/>
      <c r="Y850" s="106"/>
      <c r="Z850" s="106"/>
      <c r="AA850" s="106"/>
      <c r="AB850" s="106"/>
      <c r="AC850" s="106"/>
      <c r="AD850" s="106"/>
      <c r="AE850" s="106"/>
      <c r="AF850" s="106"/>
      <c r="AG850" s="106"/>
      <c r="AH850" s="106"/>
      <c r="AI850" s="106"/>
    </row>
    <row r="851" spans="22:35">
      <c r="V851" s="106"/>
      <c r="W851" s="106"/>
      <c r="X851" s="106"/>
      <c r="Y851" s="106"/>
      <c r="Z851" s="106"/>
      <c r="AA851" s="106"/>
      <c r="AB851" s="106"/>
      <c r="AC851" s="106"/>
      <c r="AD851" s="106"/>
      <c r="AE851" s="106"/>
      <c r="AF851" s="106"/>
      <c r="AG851" s="106"/>
      <c r="AH851" s="106"/>
      <c r="AI851" s="106"/>
    </row>
    <row r="852" spans="22:35">
      <c r="V852" s="106"/>
      <c r="W852" s="106"/>
      <c r="X852" s="106"/>
      <c r="Y852" s="106"/>
      <c r="Z852" s="106"/>
      <c r="AA852" s="106"/>
      <c r="AB852" s="106"/>
      <c r="AC852" s="106"/>
      <c r="AD852" s="106"/>
      <c r="AE852" s="106"/>
      <c r="AF852" s="106"/>
      <c r="AG852" s="106"/>
      <c r="AH852" s="106"/>
      <c r="AI852" s="106"/>
    </row>
    <row r="853" spans="22:35">
      <c r="V853" s="106"/>
      <c r="W853" s="106"/>
      <c r="X853" s="106"/>
      <c r="Y853" s="106"/>
      <c r="Z853" s="106"/>
      <c r="AA853" s="106"/>
      <c r="AB853" s="106"/>
      <c r="AC853" s="106"/>
      <c r="AD853" s="106"/>
      <c r="AE853" s="106"/>
      <c r="AF853" s="106"/>
      <c r="AG853" s="106"/>
      <c r="AH853" s="106"/>
      <c r="AI853" s="106"/>
    </row>
    <row r="854" spans="22:35">
      <c r="V854" s="106"/>
      <c r="W854" s="106"/>
      <c r="X854" s="106"/>
      <c r="Y854" s="106"/>
      <c r="Z854" s="106"/>
      <c r="AA854" s="106"/>
      <c r="AB854" s="106"/>
      <c r="AC854" s="106"/>
      <c r="AD854" s="106"/>
      <c r="AE854" s="106"/>
      <c r="AF854" s="106"/>
      <c r="AG854" s="106"/>
      <c r="AH854" s="106"/>
      <c r="AI854" s="106"/>
    </row>
    <row r="855" spans="22:35">
      <c r="V855" s="106"/>
      <c r="W855" s="106"/>
      <c r="X855" s="106"/>
      <c r="Y855" s="106"/>
      <c r="Z855" s="106"/>
      <c r="AA855" s="106"/>
      <c r="AB855" s="106"/>
      <c r="AC855" s="106"/>
      <c r="AD855" s="106"/>
      <c r="AE855" s="106"/>
      <c r="AF855" s="106"/>
      <c r="AG855" s="106"/>
      <c r="AH855" s="106"/>
      <c r="AI855" s="106"/>
    </row>
    <row r="856" spans="22:35">
      <c r="V856" s="106"/>
      <c r="W856" s="106"/>
      <c r="X856" s="106"/>
      <c r="Y856" s="106"/>
      <c r="Z856" s="106"/>
      <c r="AA856" s="106"/>
      <c r="AB856" s="106"/>
      <c r="AC856" s="106"/>
      <c r="AD856" s="106"/>
      <c r="AE856" s="106"/>
      <c r="AF856" s="106"/>
      <c r="AG856" s="106"/>
      <c r="AH856" s="106"/>
      <c r="AI856" s="106"/>
    </row>
    <row r="857" spans="22:35">
      <c r="V857" s="106"/>
      <c r="W857" s="106"/>
      <c r="X857" s="106"/>
      <c r="Y857" s="106"/>
      <c r="Z857" s="106"/>
      <c r="AA857" s="106"/>
      <c r="AB857" s="106"/>
      <c r="AC857" s="106"/>
      <c r="AD857" s="106"/>
      <c r="AE857" s="106"/>
      <c r="AF857" s="106"/>
      <c r="AG857" s="106"/>
      <c r="AH857" s="106"/>
      <c r="AI857" s="106"/>
    </row>
    <row r="858" spans="22:35">
      <c r="V858" s="106"/>
      <c r="W858" s="106"/>
      <c r="X858" s="106"/>
      <c r="Y858" s="106"/>
      <c r="Z858" s="106"/>
      <c r="AA858" s="106"/>
      <c r="AB858" s="106"/>
      <c r="AC858" s="106"/>
      <c r="AD858" s="106"/>
      <c r="AE858" s="106"/>
      <c r="AF858" s="106"/>
      <c r="AG858" s="106"/>
      <c r="AH858" s="106"/>
      <c r="AI858" s="106"/>
    </row>
    <row r="859" spans="22:35">
      <c r="V859" s="106"/>
      <c r="W859" s="106"/>
      <c r="X859" s="106"/>
      <c r="Y859" s="106"/>
      <c r="Z859" s="106"/>
      <c r="AA859" s="106"/>
      <c r="AB859" s="106"/>
      <c r="AC859" s="106"/>
      <c r="AD859" s="106"/>
      <c r="AE859" s="106"/>
      <c r="AF859" s="106"/>
      <c r="AG859" s="106"/>
      <c r="AH859" s="106"/>
      <c r="AI859" s="106"/>
    </row>
    <row r="860" spans="22:35">
      <c r="V860" s="106"/>
      <c r="W860" s="106"/>
      <c r="X860" s="106"/>
      <c r="Y860" s="106"/>
      <c r="Z860" s="106"/>
      <c r="AA860" s="106"/>
      <c r="AB860" s="106"/>
      <c r="AC860" s="106"/>
      <c r="AD860" s="106"/>
      <c r="AE860" s="106"/>
      <c r="AF860" s="106"/>
      <c r="AG860" s="106"/>
      <c r="AH860" s="106"/>
      <c r="AI860" s="106"/>
    </row>
    <row r="861" spans="22:35">
      <c r="V861" s="106"/>
      <c r="W861" s="106"/>
      <c r="X861" s="106"/>
      <c r="Y861" s="106"/>
      <c r="Z861" s="106"/>
      <c r="AA861" s="106"/>
      <c r="AB861" s="106"/>
      <c r="AC861" s="106"/>
      <c r="AD861" s="106"/>
      <c r="AE861" s="106"/>
      <c r="AF861" s="106"/>
      <c r="AG861" s="106"/>
      <c r="AH861" s="106"/>
      <c r="AI861" s="106"/>
    </row>
    <row r="862" spans="22:35">
      <c r="V862" s="106"/>
      <c r="W862" s="106"/>
      <c r="X862" s="106"/>
      <c r="Y862" s="106"/>
      <c r="Z862" s="106"/>
      <c r="AA862" s="106"/>
      <c r="AB862" s="106"/>
      <c r="AC862" s="106"/>
      <c r="AD862" s="106"/>
      <c r="AE862" s="106"/>
      <c r="AF862" s="106"/>
      <c r="AG862" s="106"/>
      <c r="AH862" s="106"/>
      <c r="AI862" s="106"/>
    </row>
    <row r="863" spans="22:35">
      <c r="V863" s="106"/>
      <c r="W863" s="106"/>
      <c r="X863" s="106"/>
      <c r="Y863" s="106"/>
      <c r="Z863" s="106"/>
      <c r="AA863" s="106"/>
      <c r="AB863" s="106"/>
      <c r="AC863" s="106"/>
      <c r="AD863" s="106"/>
      <c r="AE863" s="106"/>
      <c r="AF863" s="106"/>
      <c r="AG863" s="106"/>
      <c r="AH863" s="106"/>
      <c r="AI863" s="106"/>
    </row>
    <row r="864" spans="22:35">
      <c r="V864" s="106"/>
      <c r="W864" s="106"/>
      <c r="X864" s="106"/>
      <c r="Y864" s="106"/>
      <c r="Z864" s="106"/>
      <c r="AA864" s="106"/>
      <c r="AB864" s="106"/>
      <c r="AC864" s="106"/>
      <c r="AD864" s="106"/>
      <c r="AE864" s="106"/>
      <c r="AF864" s="106"/>
      <c r="AG864" s="106"/>
      <c r="AH864" s="106"/>
      <c r="AI864" s="106"/>
    </row>
    <row r="865" spans="22:35">
      <c r="V865" s="106"/>
      <c r="W865" s="106"/>
      <c r="X865" s="106"/>
      <c r="Y865" s="106"/>
      <c r="Z865" s="106"/>
      <c r="AA865" s="106"/>
      <c r="AB865" s="106"/>
      <c r="AC865" s="106"/>
      <c r="AD865" s="106"/>
      <c r="AE865" s="106"/>
      <c r="AF865" s="106"/>
      <c r="AG865" s="106"/>
      <c r="AH865" s="106"/>
      <c r="AI865" s="106"/>
    </row>
    <row r="866" spans="22:35">
      <c r="V866" s="106"/>
      <c r="W866" s="106"/>
      <c r="X866" s="106"/>
      <c r="Y866" s="106"/>
      <c r="Z866" s="106"/>
      <c r="AA866" s="106"/>
      <c r="AB866" s="106"/>
      <c r="AC866" s="106"/>
      <c r="AD866" s="106"/>
      <c r="AE866" s="106"/>
      <c r="AF866" s="106"/>
      <c r="AG866" s="106"/>
      <c r="AH866" s="106"/>
      <c r="AI866" s="106"/>
    </row>
    <row r="867" spans="22:35">
      <c r="V867" s="106"/>
      <c r="W867" s="106"/>
      <c r="X867" s="106"/>
      <c r="Y867" s="106"/>
      <c r="Z867" s="106"/>
      <c r="AA867" s="106"/>
      <c r="AB867" s="106"/>
      <c r="AC867" s="106"/>
      <c r="AD867" s="106"/>
      <c r="AE867" s="106"/>
      <c r="AF867" s="106"/>
      <c r="AG867" s="106"/>
      <c r="AH867" s="106"/>
      <c r="AI867" s="106"/>
    </row>
    <row r="868" spans="22:35">
      <c r="V868" s="106"/>
      <c r="W868" s="106"/>
      <c r="X868" s="106"/>
      <c r="Y868" s="106"/>
      <c r="Z868" s="106"/>
      <c r="AA868" s="106"/>
      <c r="AB868" s="106"/>
      <c r="AC868" s="106"/>
      <c r="AD868" s="106"/>
      <c r="AE868" s="106"/>
      <c r="AF868" s="106"/>
      <c r="AG868" s="106"/>
      <c r="AH868" s="106"/>
      <c r="AI868" s="106"/>
    </row>
    <row r="869" spans="22:35">
      <c r="V869" s="106"/>
      <c r="W869" s="106"/>
      <c r="X869" s="106"/>
      <c r="Y869" s="106"/>
      <c r="Z869" s="106"/>
      <c r="AA869" s="106"/>
      <c r="AB869" s="106"/>
      <c r="AC869" s="106"/>
      <c r="AD869" s="106"/>
      <c r="AE869" s="106"/>
      <c r="AF869" s="106"/>
      <c r="AG869" s="106"/>
      <c r="AH869" s="106"/>
      <c r="AI869" s="106"/>
    </row>
    <row r="870" spans="22:35">
      <c r="V870" s="106"/>
      <c r="W870" s="106"/>
      <c r="X870" s="106"/>
      <c r="Y870" s="106"/>
      <c r="Z870" s="106"/>
      <c r="AA870" s="106"/>
      <c r="AB870" s="106"/>
      <c r="AC870" s="106"/>
      <c r="AD870" s="106"/>
      <c r="AE870" s="106"/>
      <c r="AF870" s="106"/>
      <c r="AG870" s="106"/>
      <c r="AH870" s="106"/>
      <c r="AI870" s="106"/>
    </row>
    <row r="871" spans="22:35">
      <c r="V871" s="106"/>
      <c r="W871" s="106"/>
      <c r="X871" s="106"/>
      <c r="Y871" s="106"/>
      <c r="Z871" s="106"/>
      <c r="AA871" s="106"/>
      <c r="AB871" s="106"/>
      <c r="AC871" s="106"/>
      <c r="AD871" s="106"/>
      <c r="AE871" s="106"/>
      <c r="AF871" s="106"/>
      <c r="AG871" s="106"/>
      <c r="AH871" s="106"/>
      <c r="AI871" s="106"/>
    </row>
    <row r="872" spans="22:35">
      <c r="V872" s="106"/>
      <c r="W872" s="106"/>
      <c r="X872" s="106"/>
      <c r="Y872" s="106"/>
      <c r="Z872" s="106"/>
      <c r="AA872" s="106"/>
      <c r="AB872" s="106"/>
      <c r="AC872" s="106"/>
      <c r="AD872" s="106"/>
      <c r="AE872" s="106"/>
      <c r="AF872" s="106"/>
      <c r="AG872" s="106"/>
      <c r="AH872" s="106"/>
      <c r="AI872" s="106"/>
    </row>
    <row r="873" spans="22:35">
      <c r="V873" s="106"/>
      <c r="W873" s="106"/>
      <c r="X873" s="106"/>
      <c r="Y873" s="106"/>
      <c r="Z873" s="106"/>
      <c r="AA873" s="106"/>
      <c r="AB873" s="106"/>
      <c r="AC873" s="106"/>
      <c r="AD873" s="106"/>
      <c r="AE873" s="106"/>
      <c r="AF873" s="106"/>
      <c r="AG873" s="106"/>
      <c r="AH873" s="106"/>
      <c r="AI873" s="106"/>
    </row>
    <row r="874" spans="22:35">
      <c r="V874" s="106"/>
      <c r="W874" s="106"/>
      <c r="X874" s="106"/>
      <c r="Y874" s="106"/>
      <c r="Z874" s="106"/>
      <c r="AA874" s="106"/>
      <c r="AB874" s="106"/>
      <c r="AC874" s="106"/>
      <c r="AD874" s="106"/>
      <c r="AE874" s="106"/>
      <c r="AF874" s="106"/>
      <c r="AG874" s="106"/>
      <c r="AH874" s="106"/>
      <c r="AI874" s="106"/>
    </row>
    <row r="875" spans="22:35">
      <c r="V875" s="106"/>
      <c r="W875" s="106"/>
      <c r="X875" s="106"/>
      <c r="Y875" s="106"/>
      <c r="Z875" s="106"/>
      <c r="AA875" s="106"/>
      <c r="AB875" s="106"/>
      <c r="AC875" s="106"/>
      <c r="AD875" s="106"/>
      <c r="AE875" s="106"/>
      <c r="AF875" s="106"/>
      <c r="AG875" s="106"/>
      <c r="AH875" s="106"/>
      <c r="AI875" s="106"/>
    </row>
    <row r="876" spans="22:35">
      <c r="V876" s="106"/>
      <c r="W876" s="106"/>
      <c r="X876" s="106"/>
      <c r="Y876" s="106"/>
      <c r="Z876" s="106"/>
      <c r="AA876" s="106"/>
      <c r="AB876" s="106"/>
      <c r="AC876" s="106"/>
      <c r="AD876" s="106"/>
      <c r="AE876" s="106"/>
      <c r="AF876" s="106"/>
      <c r="AG876" s="106"/>
      <c r="AH876" s="106"/>
      <c r="AI876" s="106"/>
    </row>
    <row r="877" spans="22:35">
      <c r="V877" s="106"/>
      <c r="W877" s="106"/>
      <c r="X877" s="106"/>
      <c r="Y877" s="106"/>
      <c r="Z877" s="106"/>
      <c r="AA877" s="106"/>
      <c r="AB877" s="106"/>
      <c r="AC877" s="106"/>
      <c r="AD877" s="106"/>
      <c r="AE877" s="106"/>
      <c r="AF877" s="106"/>
      <c r="AG877" s="106"/>
      <c r="AH877" s="106"/>
      <c r="AI877" s="106"/>
    </row>
    <row r="878" spans="22:35">
      <c r="V878" s="106"/>
      <c r="W878" s="106"/>
      <c r="X878" s="106"/>
      <c r="Y878" s="106"/>
      <c r="Z878" s="106"/>
      <c r="AA878" s="106"/>
      <c r="AB878" s="106"/>
      <c r="AC878" s="106"/>
      <c r="AD878" s="106"/>
      <c r="AE878" s="106"/>
      <c r="AF878" s="106"/>
      <c r="AG878" s="106"/>
      <c r="AH878" s="106"/>
      <c r="AI878" s="106"/>
    </row>
    <row r="879" spans="22:35">
      <c r="V879" s="106"/>
      <c r="W879" s="106"/>
      <c r="X879" s="106"/>
      <c r="Y879" s="106"/>
      <c r="Z879" s="106"/>
      <c r="AA879" s="106"/>
      <c r="AB879" s="106"/>
      <c r="AC879" s="106"/>
      <c r="AD879" s="106"/>
      <c r="AE879" s="106"/>
      <c r="AF879" s="106"/>
      <c r="AG879" s="106"/>
      <c r="AH879" s="106"/>
      <c r="AI879" s="106"/>
    </row>
    <row r="880" spans="22:35">
      <c r="V880" s="106"/>
      <c r="W880" s="106"/>
      <c r="X880" s="106"/>
      <c r="Y880" s="106"/>
      <c r="Z880" s="106"/>
      <c r="AA880" s="106"/>
      <c r="AB880" s="106"/>
      <c r="AC880" s="106"/>
      <c r="AD880" s="106"/>
      <c r="AE880" s="106"/>
      <c r="AF880" s="106"/>
      <c r="AG880" s="106"/>
      <c r="AH880" s="106"/>
      <c r="AI880" s="106"/>
    </row>
    <row r="881" spans="22:35">
      <c r="V881" s="106"/>
      <c r="W881" s="106"/>
      <c r="X881" s="106"/>
      <c r="Y881" s="106"/>
      <c r="Z881" s="106"/>
      <c r="AA881" s="106"/>
      <c r="AB881" s="106"/>
      <c r="AC881" s="106"/>
      <c r="AD881" s="106"/>
      <c r="AE881" s="106"/>
      <c r="AF881" s="106"/>
      <c r="AG881" s="106"/>
      <c r="AH881" s="106"/>
      <c r="AI881" s="106"/>
    </row>
    <row r="882" spans="22:35">
      <c r="V882" s="106"/>
      <c r="W882" s="106"/>
      <c r="X882" s="106"/>
      <c r="Y882" s="106"/>
      <c r="Z882" s="106"/>
      <c r="AA882" s="106"/>
      <c r="AB882" s="106"/>
      <c r="AC882" s="106"/>
      <c r="AD882" s="106"/>
      <c r="AE882" s="106"/>
      <c r="AF882" s="106"/>
      <c r="AG882" s="106"/>
      <c r="AH882" s="106"/>
      <c r="AI882" s="106"/>
    </row>
    <row r="883" spans="22:35">
      <c r="V883" s="106"/>
      <c r="W883" s="106"/>
      <c r="X883" s="106"/>
      <c r="Y883" s="106"/>
      <c r="Z883" s="106"/>
      <c r="AA883" s="106"/>
      <c r="AB883" s="106"/>
      <c r="AC883" s="106"/>
      <c r="AD883" s="106"/>
      <c r="AE883" s="106"/>
      <c r="AF883" s="106"/>
      <c r="AG883" s="106"/>
      <c r="AH883" s="106"/>
      <c r="AI883" s="106"/>
    </row>
    <row r="884" spans="22:35">
      <c r="V884" s="106"/>
      <c r="W884" s="106"/>
      <c r="X884" s="106"/>
      <c r="Y884" s="106"/>
      <c r="Z884" s="106"/>
      <c r="AA884" s="106"/>
      <c r="AB884" s="106"/>
      <c r="AC884" s="106"/>
      <c r="AD884" s="106"/>
      <c r="AE884" s="106"/>
      <c r="AF884" s="106"/>
      <c r="AG884" s="106"/>
      <c r="AH884" s="106"/>
      <c r="AI884" s="106"/>
    </row>
    <row r="885" spans="22:35">
      <c r="V885" s="106"/>
      <c r="W885" s="106"/>
      <c r="X885" s="106"/>
      <c r="Y885" s="106"/>
      <c r="Z885" s="106"/>
      <c r="AA885" s="106"/>
      <c r="AB885" s="106"/>
      <c r="AC885" s="106"/>
      <c r="AD885" s="106"/>
      <c r="AE885" s="106"/>
      <c r="AF885" s="106"/>
      <c r="AG885" s="106"/>
      <c r="AH885" s="106"/>
      <c r="AI885" s="106"/>
    </row>
    <row r="886" spans="22:35">
      <c r="V886" s="106"/>
      <c r="W886" s="106"/>
      <c r="X886" s="106"/>
      <c r="Y886" s="106"/>
      <c r="Z886" s="106"/>
      <c r="AA886" s="106"/>
      <c r="AB886" s="106"/>
      <c r="AC886" s="106"/>
      <c r="AD886" s="106"/>
      <c r="AE886" s="106"/>
      <c r="AF886" s="106"/>
      <c r="AG886" s="106"/>
      <c r="AH886" s="106"/>
      <c r="AI886" s="106"/>
    </row>
    <row r="887" spans="22:35">
      <c r="V887" s="106"/>
      <c r="W887" s="106"/>
      <c r="X887" s="106"/>
      <c r="Y887" s="106"/>
      <c r="Z887" s="106"/>
      <c r="AA887" s="106"/>
      <c r="AB887" s="106"/>
      <c r="AC887" s="106"/>
      <c r="AD887" s="106"/>
      <c r="AE887" s="106"/>
      <c r="AF887" s="106"/>
      <c r="AG887" s="106"/>
      <c r="AH887" s="106"/>
      <c r="AI887" s="106"/>
    </row>
    <row r="888" spans="22:35">
      <c r="V888" s="106"/>
      <c r="W888" s="106"/>
      <c r="X888" s="106"/>
      <c r="Y888" s="106"/>
      <c r="Z888" s="106"/>
      <c r="AA888" s="106"/>
      <c r="AB888" s="106"/>
      <c r="AC888" s="106"/>
      <c r="AD888" s="106"/>
      <c r="AE888" s="106"/>
      <c r="AF888" s="106"/>
      <c r="AG888" s="106"/>
      <c r="AH888" s="106"/>
      <c r="AI888" s="106"/>
    </row>
    <row r="889" spans="22:35">
      <c r="V889" s="106"/>
      <c r="W889" s="106"/>
      <c r="X889" s="106"/>
      <c r="Y889" s="106"/>
      <c r="Z889" s="106"/>
      <c r="AA889" s="106"/>
      <c r="AB889" s="106"/>
      <c r="AC889" s="106"/>
      <c r="AD889" s="106"/>
      <c r="AE889" s="106"/>
      <c r="AF889" s="106"/>
      <c r="AG889" s="106"/>
      <c r="AH889" s="106"/>
      <c r="AI889" s="106"/>
    </row>
    <row r="890" spans="22:35">
      <c r="V890" s="106"/>
      <c r="W890" s="106"/>
      <c r="X890" s="106"/>
      <c r="Y890" s="106"/>
      <c r="Z890" s="106"/>
      <c r="AA890" s="106"/>
      <c r="AB890" s="106"/>
      <c r="AC890" s="106"/>
      <c r="AD890" s="106"/>
      <c r="AE890" s="106"/>
      <c r="AF890" s="106"/>
      <c r="AG890" s="106"/>
      <c r="AH890" s="106"/>
      <c r="AI890" s="106"/>
    </row>
    <row r="891" spans="22:35">
      <c r="V891" s="106"/>
      <c r="W891" s="106"/>
      <c r="X891" s="106"/>
      <c r="Y891" s="106"/>
      <c r="Z891" s="106"/>
      <c r="AA891" s="106"/>
      <c r="AB891" s="106"/>
      <c r="AC891" s="106"/>
      <c r="AD891" s="106"/>
      <c r="AE891" s="106"/>
      <c r="AF891" s="106"/>
      <c r="AG891" s="106"/>
      <c r="AH891" s="106"/>
      <c r="AI891" s="106"/>
    </row>
    <row r="892" spans="22:35">
      <c r="V892" s="106"/>
      <c r="W892" s="106"/>
      <c r="X892" s="106"/>
      <c r="Y892" s="106"/>
      <c r="Z892" s="106"/>
      <c r="AA892" s="106"/>
      <c r="AB892" s="106"/>
      <c r="AC892" s="106"/>
      <c r="AD892" s="106"/>
      <c r="AE892" s="106"/>
      <c r="AF892" s="106"/>
      <c r="AG892" s="106"/>
      <c r="AH892" s="106"/>
      <c r="AI892" s="106"/>
    </row>
    <row r="893" spans="22:35">
      <c r="V893" s="106"/>
      <c r="W893" s="106"/>
      <c r="X893" s="106"/>
      <c r="Y893" s="106"/>
      <c r="Z893" s="106"/>
      <c r="AA893" s="106"/>
      <c r="AB893" s="106"/>
      <c r="AC893" s="106"/>
      <c r="AD893" s="106"/>
      <c r="AE893" s="106"/>
      <c r="AF893" s="106"/>
      <c r="AG893" s="106"/>
      <c r="AH893" s="106"/>
      <c r="AI893" s="106"/>
    </row>
    <row r="894" spans="22:35">
      <c r="V894" s="106"/>
      <c r="W894" s="106"/>
      <c r="X894" s="106"/>
      <c r="Y894" s="106"/>
      <c r="Z894" s="106"/>
      <c r="AA894" s="106"/>
      <c r="AB894" s="106"/>
      <c r="AC894" s="106"/>
      <c r="AD894" s="106"/>
      <c r="AE894" s="106"/>
      <c r="AF894" s="106"/>
      <c r="AG894" s="106"/>
      <c r="AH894" s="106"/>
      <c r="AI894" s="106"/>
    </row>
    <row r="895" spans="22:35">
      <c r="V895" s="106"/>
      <c r="W895" s="106"/>
      <c r="X895" s="106"/>
      <c r="Y895" s="106"/>
      <c r="Z895" s="106"/>
      <c r="AA895" s="106"/>
      <c r="AB895" s="106"/>
      <c r="AC895" s="106"/>
      <c r="AD895" s="106"/>
      <c r="AE895" s="106"/>
      <c r="AF895" s="106"/>
      <c r="AG895" s="106"/>
      <c r="AH895" s="106"/>
      <c r="AI895" s="106"/>
    </row>
    <row r="896" spans="22:35">
      <c r="V896" s="106"/>
      <c r="W896" s="106"/>
      <c r="X896" s="106"/>
      <c r="Y896" s="106"/>
      <c r="Z896" s="106"/>
      <c r="AA896" s="106"/>
      <c r="AB896" s="106"/>
      <c r="AC896" s="106"/>
      <c r="AD896" s="106"/>
      <c r="AE896" s="106"/>
      <c r="AF896" s="106"/>
      <c r="AG896" s="106"/>
      <c r="AH896" s="106"/>
      <c r="AI896" s="106"/>
    </row>
    <row r="897" spans="22:35">
      <c r="V897" s="106"/>
      <c r="W897" s="106"/>
      <c r="X897" s="106"/>
      <c r="Y897" s="106"/>
      <c r="Z897" s="106"/>
      <c r="AA897" s="106"/>
      <c r="AB897" s="106"/>
      <c r="AC897" s="106"/>
      <c r="AD897" s="106"/>
      <c r="AE897" s="106"/>
      <c r="AF897" s="106"/>
      <c r="AG897" s="106"/>
      <c r="AH897" s="106"/>
      <c r="AI897" s="106"/>
    </row>
    <row r="898" spans="22:35">
      <c r="V898" s="106"/>
      <c r="W898" s="106"/>
      <c r="X898" s="106"/>
      <c r="Y898" s="106"/>
      <c r="Z898" s="106"/>
      <c r="AA898" s="106"/>
      <c r="AB898" s="106"/>
      <c r="AC898" s="106"/>
      <c r="AD898" s="106"/>
      <c r="AE898" s="106"/>
      <c r="AF898" s="106"/>
      <c r="AG898" s="106"/>
      <c r="AH898" s="106"/>
      <c r="AI898" s="106"/>
    </row>
    <row r="899" spans="22:35">
      <c r="V899" s="106"/>
      <c r="W899" s="106"/>
      <c r="X899" s="106"/>
      <c r="Y899" s="106"/>
      <c r="Z899" s="106"/>
      <c r="AA899" s="106"/>
      <c r="AB899" s="106"/>
      <c r="AC899" s="106"/>
      <c r="AD899" s="106"/>
      <c r="AE899" s="106"/>
      <c r="AF899" s="106"/>
      <c r="AG899" s="106"/>
      <c r="AH899" s="106"/>
      <c r="AI899" s="106"/>
    </row>
    <row r="900" spans="22:35">
      <c r="V900" s="106"/>
      <c r="W900" s="106"/>
      <c r="X900" s="106"/>
      <c r="Y900" s="106"/>
      <c r="Z900" s="106"/>
      <c r="AA900" s="106"/>
      <c r="AB900" s="106"/>
      <c r="AC900" s="106"/>
      <c r="AD900" s="106"/>
      <c r="AE900" s="106"/>
      <c r="AF900" s="106"/>
      <c r="AG900" s="106"/>
      <c r="AH900" s="106"/>
      <c r="AI900" s="106"/>
    </row>
    <row r="901" spans="22:35">
      <c r="V901" s="106"/>
      <c r="W901" s="106"/>
      <c r="X901" s="106"/>
      <c r="Y901" s="106"/>
      <c r="Z901" s="106"/>
      <c r="AA901" s="106"/>
      <c r="AB901" s="106"/>
      <c r="AC901" s="106"/>
      <c r="AD901" s="106"/>
      <c r="AE901" s="106"/>
      <c r="AF901" s="106"/>
      <c r="AG901" s="106"/>
      <c r="AH901" s="106"/>
      <c r="AI901" s="106"/>
    </row>
    <row r="902" spans="22:35">
      <c r="V902" s="106"/>
      <c r="W902" s="106"/>
      <c r="X902" s="106"/>
      <c r="Y902" s="106"/>
      <c r="Z902" s="106"/>
      <c r="AA902" s="106"/>
      <c r="AB902" s="106"/>
      <c r="AC902" s="106"/>
      <c r="AD902" s="106"/>
      <c r="AE902" s="106"/>
      <c r="AF902" s="106"/>
      <c r="AG902" s="106"/>
      <c r="AH902" s="106"/>
      <c r="AI902" s="106"/>
    </row>
    <row r="903" spans="22:35">
      <c r="V903" s="106"/>
      <c r="W903" s="106"/>
      <c r="X903" s="106"/>
      <c r="Y903" s="106"/>
      <c r="Z903" s="106"/>
      <c r="AA903" s="106"/>
      <c r="AB903" s="106"/>
      <c r="AC903" s="106"/>
      <c r="AD903" s="106"/>
      <c r="AE903" s="106"/>
      <c r="AF903" s="106"/>
      <c r="AG903" s="106"/>
      <c r="AH903" s="106"/>
      <c r="AI903" s="106"/>
    </row>
    <row r="904" spans="22:35">
      <c r="V904" s="106"/>
      <c r="W904" s="106"/>
      <c r="X904" s="106"/>
      <c r="Y904" s="106"/>
      <c r="Z904" s="106"/>
      <c r="AA904" s="106"/>
      <c r="AB904" s="106"/>
      <c r="AC904" s="106"/>
      <c r="AD904" s="106"/>
      <c r="AE904" s="106"/>
      <c r="AF904" s="106"/>
      <c r="AG904" s="106"/>
      <c r="AH904" s="106"/>
      <c r="AI904" s="106"/>
    </row>
    <row r="905" spans="22:35">
      <c r="V905" s="106"/>
      <c r="W905" s="106"/>
      <c r="X905" s="106"/>
      <c r="Y905" s="106"/>
      <c r="Z905" s="106"/>
      <c r="AA905" s="106"/>
      <c r="AB905" s="106"/>
      <c r="AC905" s="106"/>
      <c r="AD905" s="106"/>
      <c r="AE905" s="106"/>
      <c r="AF905" s="106"/>
      <c r="AG905" s="106"/>
      <c r="AH905" s="106"/>
      <c r="AI905" s="106"/>
    </row>
    <row r="906" spans="22:35">
      <c r="V906" s="106"/>
      <c r="W906" s="106"/>
      <c r="X906" s="106"/>
      <c r="Y906" s="106"/>
      <c r="Z906" s="106"/>
      <c r="AA906" s="106"/>
      <c r="AB906" s="106"/>
      <c r="AC906" s="106"/>
      <c r="AD906" s="106"/>
      <c r="AE906" s="106"/>
      <c r="AF906" s="106"/>
      <c r="AG906" s="106"/>
      <c r="AH906" s="106"/>
      <c r="AI906" s="106"/>
    </row>
    <row r="907" spans="22:35">
      <c r="V907" s="106"/>
      <c r="W907" s="106"/>
      <c r="X907" s="106"/>
      <c r="Y907" s="106"/>
      <c r="Z907" s="106"/>
      <c r="AA907" s="106"/>
      <c r="AB907" s="106"/>
      <c r="AC907" s="106"/>
      <c r="AD907" s="106"/>
      <c r="AE907" s="106"/>
      <c r="AF907" s="106"/>
      <c r="AG907" s="106"/>
      <c r="AH907" s="106"/>
      <c r="AI907" s="106"/>
    </row>
    <row r="908" spans="22:35">
      <c r="V908" s="106"/>
      <c r="W908" s="106"/>
      <c r="X908" s="106"/>
      <c r="Y908" s="106"/>
      <c r="Z908" s="106"/>
      <c r="AA908" s="106"/>
      <c r="AB908" s="106"/>
      <c r="AC908" s="106"/>
      <c r="AD908" s="106"/>
      <c r="AE908" s="106"/>
      <c r="AF908" s="106"/>
      <c r="AG908" s="106"/>
      <c r="AH908" s="106"/>
      <c r="AI908" s="106"/>
    </row>
    <row r="909" spans="22:35">
      <c r="V909" s="106"/>
      <c r="W909" s="106"/>
      <c r="X909" s="106"/>
      <c r="Y909" s="106"/>
      <c r="Z909" s="106"/>
      <c r="AA909" s="106"/>
      <c r="AB909" s="106"/>
      <c r="AC909" s="106"/>
      <c r="AD909" s="106"/>
      <c r="AE909" s="106"/>
      <c r="AF909" s="106"/>
      <c r="AG909" s="106"/>
      <c r="AH909" s="106"/>
      <c r="AI909" s="106"/>
    </row>
    <row r="910" spans="22:35">
      <c r="V910" s="106"/>
      <c r="W910" s="106"/>
      <c r="X910" s="106"/>
      <c r="Y910" s="106"/>
      <c r="Z910" s="106"/>
      <c r="AA910" s="106"/>
      <c r="AB910" s="106"/>
      <c r="AC910" s="106"/>
      <c r="AD910" s="106"/>
      <c r="AE910" s="106"/>
      <c r="AF910" s="106"/>
      <c r="AG910" s="106"/>
      <c r="AH910" s="106"/>
      <c r="AI910" s="106"/>
    </row>
    <row r="911" spans="22:35">
      <c r="V911" s="106"/>
      <c r="W911" s="106"/>
      <c r="X911" s="106"/>
      <c r="Y911" s="106"/>
      <c r="Z911" s="106"/>
      <c r="AA911" s="106"/>
      <c r="AB911" s="106"/>
      <c r="AC911" s="106"/>
      <c r="AD911" s="106"/>
      <c r="AE911" s="106"/>
      <c r="AF911" s="106"/>
      <c r="AG911" s="106"/>
      <c r="AH911" s="106"/>
      <c r="AI911" s="106"/>
    </row>
    <row r="912" spans="22:35">
      <c r="V912" s="106"/>
      <c r="W912" s="106"/>
      <c r="X912" s="106"/>
      <c r="Y912" s="106"/>
      <c r="Z912" s="106"/>
      <c r="AA912" s="106"/>
      <c r="AB912" s="106"/>
      <c r="AC912" s="106"/>
      <c r="AD912" s="106"/>
      <c r="AE912" s="106"/>
      <c r="AF912" s="106"/>
      <c r="AG912" s="106"/>
      <c r="AH912" s="106"/>
      <c r="AI912" s="106"/>
    </row>
    <row r="913" spans="22:35">
      <c r="V913" s="106"/>
      <c r="W913" s="106"/>
      <c r="X913" s="106"/>
      <c r="Y913" s="106"/>
      <c r="Z913" s="106"/>
      <c r="AA913" s="106"/>
      <c r="AB913" s="106"/>
      <c r="AC913" s="106"/>
      <c r="AD913" s="106"/>
      <c r="AE913" s="106"/>
      <c r="AF913" s="106"/>
      <c r="AG913" s="106"/>
      <c r="AH913" s="106"/>
      <c r="AI913" s="106"/>
    </row>
    <row r="914" spans="22:35">
      <c r="V914" s="106"/>
      <c r="W914" s="106"/>
      <c r="X914" s="106"/>
      <c r="Y914" s="106"/>
      <c r="Z914" s="106"/>
      <c r="AA914" s="106"/>
      <c r="AB914" s="106"/>
      <c r="AC914" s="106"/>
      <c r="AD914" s="106"/>
      <c r="AE914" s="106"/>
      <c r="AF914" s="106"/>
      <c r="AG914" s="106"/>
      <c r="AH914" s="106"/>
      <c r="AI914" s="106"/>
    </row>
    <row r="915" spans="22:35">
      <c r="V915" s="106"/>
      <c r="W915" s="106"/>
      <c r="X915" s="106"/>
      <c r="Y915" s="106"/>
      <c r="Z915" s="106"/>
      <c r="AA915" s="106"/>
      <c r="AB915" s="106"/>
      <c r="AC915" s="106"/>
      <c r="AD915" s="106"/>
      <c r="AE915" s="106"/>
      <c r="AF915" s="106"/>
      <c r="AG915" s="106"/>
      <c r="AH915" s="106"/>
      <c r="AI915" s="106"/>
    </row>
    <row r="916" spans="22:35">
      <c r="V916" s="106"/>
      <c r="W916" s="106"/>
      <c r="X916" s="106"/>
      <c r="Y916" s="106"/>
      <c r="Z916" s="106"/>
      <c r="AA916" s="106"/>
      <c r="AB916" s="106"/>
      <c r="AC916" s="106"/>
      <c r="AD916" s="106"/>
      <c r="AE916" s="106"/>
      <c r="AF916" s="106"/>
      <c r="AG916" s="106"/>
      <c r="AH916" s="106"/>
      <c r="AI916" s="106"/>
    </row>
    <row r="917" spans="22:35">
      <c r="V917" s="106"/>
      <c r="W917" s="106"/>
      <c r="X917" s="106"/>
      <c r="Y917" s="106"/>
      <c r="Z917" s="106"/>
      <c r="AA917" s="106"/>
      <c r="AB917" s="106"/>
      <c r="AC917" s="106"/>
      <c r="AD917" s="106"/>
      <c r="AE917" s="106"/>
      <c r="AF917" s="106"/>
      <c r="AG917" s="106"/>
      <c r="AH917" s="106"/>
      <c r="AI917" s="106"/>
    </row>
    <row r="918" spans="22:35">
      <c r="V918" s="106"/>
      <c r="W918" s="106"/>
      <c r="X918" s="106"/>
      <c r="Y918" s="106"/>
      <c r="Z918" s="106"/>
      <c r="AA918" s="106"/>
      <c r="AB918" s="106"/>
      <c r="AC918" s="106"/>
      <c r="AD918" s="106"/>
      <c r="AE918" s="106"/>
      <c r="AF918" s="106"/>
      <c r="AG918" s="106"/>
      <c r="AH918" s="106"/>
      <c r="AI918" s="106"/>
    </row>
    <row r="919" spans="22:35">
      <c r="V919" s="106"/>
      <c r="W919" s="106"/>
      <c r="X919" s="106"/>
      <c r="Y919" s="106"/>
      <c r="Z919" s="106"/>
      <c r="AA919" s="106"/>
      <c r="AB919" s="106"/>
      <c r="AC919" s="106"/>
      <c r="AD919" s="106"/>
      <c r="AE919" s="106"/>
      <c r="AF919" s="106"/>
      <c r="AG919" s="106"/>
      <c r="AH919" s="106"/>
      <c r="AI919" s="106"/>
    </row>
    <row r="920" spans="22:35">
      <c r="V920" s="106"/>
      <c r="W920" s="106"/>
      <c r="X920" s="106"/>
      <c r="Y920" s="106"/>
      <c r="Z920" s="106"/>
      <c r="AA920" s="106"/>
      <c r="AB920" s="106"/>
      <c r="AC920" s="106"/>
      <c r="AD920" s="106"/>
      <c r="AE920" s="106"/>
      <c r="AF920" s="106"/>
      <c r="AG920" s="106"/>
      <c r="AH920" s="106"/>
      <c r="AI920" s="106"/>
    </row>
    <row r="921" spans="22:35">
      <c r="V921" s="106"/>
      <c r="W921" s="106"/>
      <c r="X921" s="106"/>
      <c r="Y921" s="106"/>
      <c r="Z921" s="106"/>
      <c r="AA921" s="106"/>
      <c r="AB921" s="106"/>
      <c r="AC921" s="106"/>
      <c r="AD921" s="106"/>
      <c r="AE921" s="106"/>
      <c r="AF921" s="106"/>
      <c r="AG921" s="106"/>
      <c r="AH921" s="106"/>
      <c r="AI921" s="106"/>
    </row>
    <row r="922" spans="22:35">
      <c r="V922" s="106"/>
      <c r="W922" s="106"/>
      <c r="X922" s="106"/>
      <c r="Y922" s="106"/>
      <c r="Z922" s="106"/>
      <c r="AA922" s="106"/>
      <c r="AB922" s="106"/>
      <c r="AC922" s="106"/>
      <c r="AD922" s="106"/>
      <c r="AE922" s="106"/>
      <c r="AF922" s="106"/>
      <c r="AG922" s="106"/>
      <c r="AH922" s="106"/>
      <c r="AI922" s="106"/>
    </row>
    <row r="923" spans="22:35">
      <c r="V923" s="106"/>
      <c r="W923" s="106"/>
      <c r="X923" s="106"/>
      <c r="Y923" s="106"/>
      <c r="Z923" s="106"/>
      <c r="AA923" s="106"/>
      <c r="AB923" s="106"/>
      <c r="AC923" s="106"/>
      <c r="AD923" s="106"/>
      <c r="AE923" s="106"/>
      <c r="AF923" s="106"/>
      <c r="AG923" s="106"/>
      <c r="AH923" s="106"/>
      <c r="AI923" s="106"/>
    </row>
    <row r="924" spans="22:35">
      <c r="V924" s="106"/>
      <c r="W924" s="106"/>
      <c r="X924" s="106"/>
      <c r="Y924" s="106"/>
      <c r="Z924" s="106"/>
      <c r="AA924" s="106"/>
      <c r="AB924" s="106"/>
      <c r="AC924" s="106"/>
      <c r="AD924" s="106"/>
      <c r="AE924" s="106"/>
      <c r="AF924" s="106"/>
      <c r="AG924" s="106"/>
      <c r="AH924" s="106"/>
      <c r="AI924" s="106"/>
    </row>
    <row r="925" spans="22:35">
      <c r="V925" s="106"/>
      <c r="W925" s="106"/>
      <c r="X925" s="106"/>
      <c r="Y925" s="106"/>
      <c r="Z925" s="106"/>
      <c r="AA925" s="106"/>
      <c r="AB925" s="106"/>
      <c r="AC925" s="106"/>
      <c r="AD925" s="106"/>
      <c r="AE925" s="106"/>
      <c r="AF925" s="106"/>
      <c r="AG925" s="106"/>
      <c r="AH925" s="106"/>
      <c r="AI925" s="106"/>
    </row>
    <row r="926" spans="22:35">
      <c r="V926" s="106"/>
      <c r="W926" s="106"/>
      <c r="X926" s="106"/>
      <c r="Y926" s="106"/>
      <c r="Z926" s="106"/>
      <c r="AA926" s="106"/>
      <c r="AB926" s="106"/>
      <c r="AC926" s="106"/>
      <c r="AD926" s="106"/>
      <c r="AE926" s="106"/>
      <c r="AF926" s="106"/>
      <c r="AG926" s="106"/>
      <c r="AH926" s="106"/>
      <c r="AI926" s="106"/>
    </row>
    <row r="927" spans="22:35">
      <c r="V927" s="106"/>
      <c r="W927" s="106"/>
      <c r="X927" s="106"/>
      <c r="Y927" s="106"/>
      <c r="Z927" s="106"/>
      <c r="AA927" s="106"/>
      <c r="AB927" s="106"/>
      <c r="AC927" s="106"/>
      <c r="AD927" s="106"/>
      <c r="AE927" s="106"/>
      <c r="AF927" s="106"/>
      <c r="AG927" s="106"/>
      <c r="AH927" s="106"/>
      <c r="AI927" s="106"/>
    </row>
    <row r="928" spans="22:35">
      <c r="V928" s="106"/>
      <c r="W928" s="106"/>
      <c r="X928" s="106"/>
      <c r="Y928" s="106"/>
      <c r="Z928" s="106"/>
      <c r="AA928" s="106"/>
      <c r="AB928" s="106"/>
      <c r="AC928" s="106"/>
      <c r="AD928" s="106"/>
      <c r="AE928" s="106"/>
      <c r="AF928" s="106"/>
      <c r="AG928" s="106"/>
      <c r="AH928" s="106"/>
      <c r="AI928" s="106"/>
    </row>
    <row r="929" spans="22:35">
      <c r="V929" s="106"/>
      <c r="W929" s="106"/>
      <c r="X929" s="106"/>
      <c r="Y929" s="106"/>
      <c r="Z929" s="106"/>
      <c r="AA929" s="106"/>
      <c r="AB929" s="106"/>
      <c r="AC929" s="106"/>
      <c r="AD929" s="106"/>
      <c r="AE929" s="106"/>
      <c r="AF929" s="106"/>
      <c r="AG929" s="106"/>
      <c r="AH929" s="106"/>
      <c r="AI929" s="106"/>
    </row>
    <row r="930" spans="22:35">
      <c r="V930" s="106"/>
      <c r="W930" s="106"/>
      <c r="X930" s="106"/>
      <c r="Y930" s="106"/>
      <c r="Z930" s="106"/>
      <c r="AA930" s="106"/>
      <c r="AB930" s="106"/>
      <c r="AC930" s="106"/>
      <c r="AD930" s="106"/>
      <c r="AE930" s="106"/>
      <c r="AF930" s="106"/>
      <c r="AG930" s="106"/>
      <c r="AH930" s="106"/>
      <c r="AI930" s="106"/>
    </row>
    <row r="931" spans="22:35">
      <c r="V931" s="106"/>
      <c r="W931" s="106"/>
      <c r="X931" s="106"/>
      <c r="Y931" s="106"/>
      <c r="Z931" s="106"/>
      <c r="AA931" s="106"/>
      <c r="AB931" s="106"/>
      <c r="AC931" s="106"/>
      <c r="AD931" s="106"/>
      <c r="AE931" s="106"/>
      <c r="AF931" s="106"/>
      <c r="AG931" s="106"/>
      <c r="AH931" s="106"/>
      <c r="AI931" s="106"/>
    </row>
    <row r="932" spans="22:35">
      <c r="V932" s="106"/>
      <c r="W932" s="106"/>
      <c r="X932" s="106"/>
      <c r="Y932" s="106"/>
      <c r="Z932" s="106"/>
      <c r="AA932" s="106"/>
      <c r="AB932" s="106"/>
      <c r="AC932" s="106"/>
      <c r="AD932" s="106"/>
      <c r="AE932" s="106"/>
      <c r="AF932" s="106"/>
      <c r="AG932" s="106"/>
      <c r="AH932" s="106"/>
      <c r="AI932" s="106"/>
    </row>
    <row r="933" spans="22:35">
      <c r="V933" s="106"/>
      <c r="W933" s="106"/>
      <c r="X933" s="106"/>
      <c r="Y933" s="106"/>
      <c r="Z933" s="106"/>
      <c r="AA933" s="106"/>
      <c r="AB933" s="106"/>
      <c r="AC933" s="106"/>
      <c r="AD933" s="106"/>
      <c r="AE933" s="106"/>
      <c r="AF933" s="106"/>
      <c r="AG933" s="106"/>
      <c r="AH933" s="106"/>
      <c r="AI933" s="106"/>
    </row>
    <row r="934" spans="22:35">
      <c r="V934" s="106"/>
      <c r="W934" s="106"/>
      <c r="X934" s="106"/>
      <c r="Y934" s="106"/>
      <c r="Z934" s="106"/>
      <c r="AA934" s="106"/>
      <c r="AB934" s="106"/>
      <c r="AC934" s="106"/>
      <c r="AD934" s="106"/>
      <c r="AE934" s="106"/>
      <c r="AF934" s="106"/>
      <c r="AG934" s="106"/>
      <c r="AH934" s="106"/>
      <c r="AI934" s="106"/>
    </row>
    <row r="935" spans="22:35">
      <c r="V935" s="106"/>
      <c r="W935" s="106"/>
      <c r="X935" s="106"/>
      <c r="Y935" s="106"/>
      <c r="Z935" s="106"/>
      <c r="AA935" s="106"/>
      <c r="AB935" s="106"/>
      <c r="AC935" s="106"/>
      <c r="AD935" s="106"/>
      <c r="AE935" s="106"/>
      <c r="AF935" s="106"/>
      <c r="AG935" s="106"/>
      <c r="AH935" s="106"/>
      <c r="AI935" s="106"/>
    </row>
    <row r="936" spans="22:35">
      <c r="V936" s="106"/>
      <c r="W936" s="106"/>
      <c r="X936" s="106"/>
      <c r="Y936" s="106"/>
      <c r="Z936" s="106"/>
      <c r="AA936" s="106"/>
      <c r="AB936" s="106"/>
      <c r="AC936" s="106"/>
      <c r="AD936" s="106"/>
      <c r="AE936" s="106"/>
      <c r="AF936" s="106"/>
      <c r="AG936" s="106"/>
      <c r="AH936" s="106"/>
      <c r="AI936" s="106"/>
    </row>
    <row r="937" spans="22:35">
      <c r="V937" s="106"/>
      <c r="W937" s="106"/>
      <c r="X937" s="106"/>
      <c r="Y937" s="106"/>
      <c r="Z937" s="106"/>
      <c r="AA937" s="106"/>
      <c r="AB937" s="106"/>
      <c r="AC937" s="106"/>
      <c r="AD937" s="106"/>
      <c r="AE937" s="106"/>
      <c r="AF937" s="106"/>
      <c r="AG937" s="106"/>
      <c r="AH937" s="106"/>
      <c r="AI937" s="106"/>
    </row>
    <row r="938" spans="22:35">
      <c r="V938" s="106"/>
      <c r="W938" s="106"/>
      <c r="X938" s="106"/>
      <c r="Y938" s="106"/>
      <c r="Z938" s="106"/>
      <c r="AA938" s="106"/>
      <c r="AB938" s="106"/>
      <c r="AC938" s="106"/>
      <c r="AD938" s="106"/>
      <c r="AE938" s="106"/>
      <c r="AF938" s="106"/>
      <c r="AG938" s="106"/>
      <c r="AH938" s="106"/>
      <c r="AI938" s="106"/>
    </row>
    <row r="939" spans="22:35">
      <c r="V939" s="106"/>
      <c r="W939" s="106"/>
      <c r="X939" s="106"/>
      <c r="Y939" s="106"/>
      <c r="Z939" s="106"/>
      <c r="AA939" s="106"/>
      <c r="AB939" s="106"/>
      <c r="AC939" s="106"/>
      <c r="AD939" s="106"/>
      <c r="AE939" s="106"/>
      <c r="AF939" s="106"/>
      <c r="AG939" s="106"/>
      <c r="AH939" s="106"/>
      <c r="AI939" s="106"/>
    </row>
    <row r="940" spans="22:35">
      <c r="V940" s="106"/>
      <c r="W940" s="106"/>
      <c r="X940" s="106"/>
      <c r="Y940" s="106"/>
      <c r="Z940" s="106"/>
      <c r="AA940" s="106"/>
      <c r="AB940" s="106"/>
      <c r="AC940" s="106"/>
      <c r="AD940" s="106"/>
      <c r="AE940" s="106"/>
      <c r="AF940" s="106"/>
      <c r="AG940" s="106"/>
      <c r="AH940" s="106"/>
      <c r="AI940" s="106"/>
    </row>
    <row r="941" spans="22:35">
      <c r="V941" s="106"/>
      <c r="W941" s="106"/>
      <c r="X941" s="106"/>
      <c r="Y941" s="106"/>
      <c r="Z941" s="106"/>
      <c r="AA941" s="106"/>
      <c r="AB941" s="106"/>
      <c r="AC941" s="106"/>
      <c r="AD941" s="106"/>
      <c r="AE941" s="106"/>
      <c r="AF941" s="106"/>
      <c r="AG941" s="106"/>
      <c r="AH941" s="106"/>
      <c r="AI941" s="106"/>
    </row>
    <row r="942" spans="22:35">
      <c r="V942" s="106"/>
      <c r="W942" s="106"/>
      <c r="X942" s="106"/>
      <c r="Y942" s="106"/>
      <c r="Z942" s="106"/>
      <c r="AA942" s="106"/>
      <c r="AB942" s="106"/>
      <c r="AC942" s="106"/>
      <c r="AD942" s="106"/>
      <c r="AE942" s="106"/>
      <c r="AF942" s="106"/>
      <c r="AG942" s="106"/>
      <c r="AH942" s="106"/>
      <c r="AI942" s="106"/>
    </row>
    <row r="943" spans="22:35">
      <c r="V943" s="106"/>
      <c r="W943" s="106"/>
      <c r="X943" s="106"/>
      <c r="Y943" s="106"/>
      <c r="Z943" s="106"/>
      <c r="AA943" s="106"/>
      <c r="AB943" s="106"/>
      <c r="AC943" s="106"/>
      <c r="AD943" s="106"/>
      <c r="AE943" s="106"/>
      <c r="AF943" s="106"/>
      <c r="AG943" s="106"/>
      <c r="AH943" s="106"/>
      <c r="AI943" s="106"/>
    </row>
    <row r="944" spans="22:35">
      <c r="V944" s="106"/>
      <c r="W944" s="106"/>
      <c r="X944" s="106"/>
      <c r="Y944" s="106"/>
      <c r="Z944" s="106"/>
      <c r="AA944" s="106"/>
      <c r="AB944" s="106"/>
      <c r="AC944" s="106"/>
      <c r="AD944" s="106"/>
      <c r="AE944" s="106"/>
      <c r="AF944" s="106"/>
      <c r="AG944" s="106"/>
      <c r="AH944" s="106"/>
      <c r="AI944" s="106"/>
    </row>
    <row r="945" spans="22:35">
      <c r="V945" s="106"/>
      <c r="W945" s="106"/>
      <c r="X945" s="106"/>
      <c r="Y945" s="106"/>
      <c r="Z945" s="106"/>
      <c r="AA945" s="106"/>
      <c r="AB945" s="106"/>
      <c r="AC945" s="106"/>
      <c r="AD945" s="106"/>
      <c r="AE945" s="106"/>
      <c r="AF945" s="106"/>
      <c r="AG945" s="106"/>
      <c r="AH945" s="106"/>
      <c r="AI945" s="106"/>
    </row>
    <row r="946" spans="22:35">
      <c r="V946" s="106"/>
      <c r="W946" s="106"/>
      <c r="X946" s="106"/>
      <c r="Y946" s="106"/>
      <c r="Z946" s="106"/>
      <c r="AA946" s="106"/>
      <c r="AB946" s="106"/>
      <c r="AC946" s="106"/>
      <c r="AD946" s="106"/>
      <c r="AE946" s="106"/>
      <c r="AF946" s="106"/>
      <c r="AG946" s="106"/>
      <c r="AH946" s="106"/>
      <c r="AI946" s="106"/>
    </row>
    <row r="947" spans="22:35">
      <c r="V947" s="106"/>
      <c r="W947" s="106"/>
      <c r="X947" s="106"/>
      <c r="Y947" s="106"/>
      <c r="Z947" s="106"/>
      <c r="AA947" s="106"/>
      <c r="AB947" s="106"/>
      <c r="AC947" s="106"/>
      <c r="AD947" s="106"/>
      <c r="AE947" s="106"/>
      <c r="AF947" s="106"/>
      <c r="AG947" s="106"/>
      <c r="AH947" s="106"/>
      <c r="AI947" s="106"/>
    </row>
    <row r="948" spans="22:35">
      <c r="V948" s="106"/>
      <c r="W948" s="106"/>
      <c r="X948" s="106"/>
      <c r="Y948" s="106"/>
      <c r="Z948" s="106"/>
      <c r="AA948" s="106"/>
      <c r="AB948" s="106"/>
      <c r="AC948" s="106"/>
      <c r="AD948" s="106"/>
      <c r="AE948" s="106"/>
      <c r="AF948" s="106"/>
      <c r="AG948" s="106"/>
      <c r="AH948" s="106"/>
      <c r="AI948" s="106"/>
    </row>
    <row r="949" spans="22:35">
      <c r="V949" s="106"/>
      <c r="W949" s="106"/>
      <c r="X949" s="106"/>
      <c r="Y949" s="106"/>
      <c r="Z949" s="106"/>
      <c r="AA949" s="106"/>
      <c r="AB949" s="106"/>
      <c r="AC949" s="106"/>
      <c r="AD949" s="106"/>
      <c r="AE949" s="106"/>
      <c r="AF949" s="106"/>
      <c r="AG949" s="106"/>
      <c r="AH949" s="106"/>
      <c r="AI949" s="106"/>
    </row>
    <row r="950" spans="22:35">
      <c r="V950" s="106"/>
      <c r="W950" s="106"/>
      <c r="X950" s="106"/>
      <c r="Y950" s="106"/>
      <c r="Z950" s="106"/>
      <c r="AA950" s="106"/>
      <c r="AB950" s="106"/>
      <c r="AC950" s="106"/>
      <c r="AD950" s="106"/>
      <c r="AE950" s="106"/>
      <c r="AF950" s="106"/>
      <c r="AG950" s="106"/>
      <c r="AH950" s="106"/>
      <c r="AI950" s="106"/>
    </row>
    <row r="951" spans="22:35">
      <c r="V951" s="106"/>
      <c r="W951" s="106"/>
      <c r="X951" s="106"/>
      <c r="Y951" s="106"/>
      <c r="Z951" s="106"/>
      <c r="AA951" s="106"/>
      <c r="AB951" s="106"/>
      <c r="AC951" s="106"/>
      <c r="AD951" s="106"/>
      <c r="AE951" s="106"/>
      <c r="AF951" s="106"/>
      <c r="AG951" s="106"/>
      <c r="AH951" s="106"/>
      <c r="AI951" s="106"/>
    </row>
    <row r="952" spans="22:35">
      <c r="V952" s="106"/>
      <c r="W952" s="106"/>
      <c r="X952" s="106"/>
      <c r="Y952" s="106"/>
      <c r="Z952" s="106"/>
      <c r="AA952" s="106"/>
      <c r="AB952" s="106"/>
      <c r="AC952" s="106"/>
      <c r="AD952" s="106"/>
      <c r="AE952" s="106"/>
      <c r="AF952" s="106"/>
      <c r="AG952" s="106"/>
      <c r="AH952" s="106"/>
      <c r="AI952" s="106"/>
    </row>
    <row r="953" spans="22:35">
      <c r="V953" s="106"/>
      <c r="W953" s="106"/>
      <c r="X953" s="106"/>
      <c r="Y953" s="106"/>
      <c r="Z953" s="106"/>
      <c r="AA953" s="106"/>
      <c r="AB953" s="106"/>
      <c r="AC953" s="106"/>
      <c r="AD953" s="106"/>
      <c r="AE953" s="106"/>
      <c r="AF953" s="106"/>
      <c r="AG953" s="106"/>
      <c r="AH953" s="106"/>
      <c r="AI953" s="106"/>
    </row>
    <row r="954" spans="22:35">
      <c r="V954" s="106"/>
      <c r="W954" s="106"/>
      <c r="X954" s="106"/>
      <c r="Y954" s="106"/>
      <c r="Z954" s="106"/>
      <c r="AA954" s="106"/>
      <c r="AB954" s="106"/>
      <c r="AC954" s="106"/>
      <c r="AD954" s="106"/>
      <c r="AE954" s="106"/>
      <c r="AF954" s="106"/>
      <c r="AG954" s="106"/>
      <c r="AH954" s="106"/>
      <c r="AI954" s="106"/>
    </row>
    <row r="955" spans="22:35">
      <c r="V955" s="106"/>
      <c r="W955" s="106"/>
      <c r="X955" s="106"/>
      <c r="Y955" s="106"/>
      <c r="Z955" s="106"/>
      <c r="AA955" s="106"/>
      <c r="AB955" s="106"/>
      <c r="AC955" s="106"/>
      <c r="AD955" s="106"/>
      <c r="AE955" s="106"/>
      <c r="AF955" s="106"/>
      <c r="AG955" s="106"/>
      <c r="AH955" s="106"/>
      <c r="AI955" s="106"/>
    </row>
    <row r="956" spans="22:35">
      <c r="V956" s="106"/>
      <c r="W956" s="106"/>
      <c r="X956" s="106"/>
      <c r="Y956" s="106"/>
      <c r="Z956" s="106"/>
      <c r="AA956" s="106"/>
      <c r="AB956" s="106"/>
      <c r="AC956" s="106"/>
      <c r="AD956" s="106"/>
      <c r="AE956" s="106"/>
      <c r="AF956" s="106"/>
      <c r="AG956" s="106"/>
      <c r="AH956" s="106"/>
      <c r="AI956" s="106"/>
    </row>
    <row r="957" spans="22:35">
      <c r="V957" s="106"/>
      <c r="W957" s="106"/>
      <c r="X957" s="106"/>
      <c r="Y957" s="106"/>
      <c r="Z957" s="106"/>
      <c r="AA957" s="106"/>
      <c r="AB957" s="106"/>
      <c r="AC957" s="106"/>
      <c r="AD957" s="106"/>
      <c r="AE957" s="106"/>
      <c r="AF957" s="106"/>
      <c r="AG957" s="106"/>
      <c r="AH957" s="106"/>
      <c r="AI957" s="106"/>
    </row>
    <row r="958" spans="22:35">
      <c r="V958" s="106"/>
      <c r="W958" s="106"/>
      <c r="X958" s="106"/>
      <c r="Y958" s="106"/>
      <c r="Z958" s="106"/>
      <c r="AA958" s="106"/>
      <c r="AB958" s="106"/>
      <c r="AC958" s="106"/>
      <c r="AD958" s="106"/>
      <c r="AE958" s="106"/>
      <c r="AF958" s="106"/>
      <c r="AG958" s="106"/>
      <c r="AH958" s="106"/>
      <c r="AI958" s="106"/>
    </row>
    <row r="959" spans="22:35">
      <c r="V959" s="106"/>
      <c r="W959" s="106"/>
      <c r="X959" s="106"/>
      <c r="Y959" s="106"/>
      <c r="Z959" s="106"/>
      <c r="AA959" s="106"/>
      <c r="AB959" s="106"/>
      <c r="AC959" s="106"/>
      <c r="AD959" s="106"/>
      <c r="AE959" s="106"/>
      <c r="AF959" s="106"/>
      <c r="AG959" s="106"/>
      <c r="AH959" s="106"/>
      <c r="AI959" s="106"/>
    </row>
    <row r="960" spans="22:35">
      <c r="V960" s="106"/>
      <c r="W960" s="106"/>
      <c r="X960" s="106"/>
      <c r="Y960" s="106"/>
      <c r="Z960" s="106"/>
      <c r="AA960" s="106"/>
      <c r="AB960" s="106"/>
      <c r="AC960" s="106"/>
      <c r="AD960" s="106"/>
      <c r="AE960" s="106"/>
      <c r="AF960" s="106"/>
      <c r="AG960" s="106"/>
      <c r="AH960" s="106"/>
      <c r="AI960" s="106"/>
    </row>
    <row r="961" spans="22:35">
      <c r="V961" s="106"/>
      <c r="W961" s="106"/>
      <c r="X961" s="106"/>
      <c r="Y961" s="106"/>
      <c r="Z961" s="106"/>
      <c r="AA961" s="106"/>
      <c r="AB961" s="106"/>
      <c r="AC961" s="106"/>
      <c r="AD961" s="106"/>
      <c r="AE961" s="106"/>
      <c r="AF961" s="106"/>
      <c r="AG961" s="106"/>
      <c r="AH961" s="106"/>
      <c r="AI961" s="106"/>
    </row>
    <row r="962" spans="22:35">
      <c r="V962" s="106"/>
      <c r="W962" s="106"/>
      <c r="X962" s="106"/>
      <c r="Y962" s="106"/>
      <c r="Z962" s="106"/>
      <c r="AA962" s="106"/>
      <c r="AB962" s="106"/>
      <c r="AC962" s="106"/>
      <c r="AD962" s="106"/>
      <c r="AE962" s="106"/>
      <c r="AF962" s="106"/>
      <c r="AG962" s="106"/>
      <c r="AH962" s="106"/>
      <c r="AI962" s="106"/>
    </row>
    <row r="963" spans="22:35">
      <c r="V963" s="106"/>
      <c r="W963" s="106"/>
      <c r="X963" s="106"/>
      <c r="Y963" s="106"/>
      <c r="Z963" s="106"/>
      <c r="AA963" s="106"/>
      <c r="AB963" s="106"/>
      <c r="AC963" s="106"/>
      <c r="AD963" s="106"/>
      <c r="AE963" s="106"/>
      <c r="AF963" s="106"/>
      <c r="AG963" s="106"/>
      <c r="AH963" s="106"/>
      <c r="AI963" s="106"/>
    </row>
    <row r="964" spans="22:35">
      <c r="V964" s="106"/>
      <c r="W964" s="106"/>
      <c r="X964" s="106"/>
      <c r="Y964" s="106"/>
      <c r="Z964" s="106"/>
      <c r="AA964" s="106"/>
      <c r="AB964" s="106"/>
      <c r="AC964" s="106"/>
      <c r="AD964" s="106"/>
      <c r="AE964" s="106"/>
      <c r="AF964" s="106"/>
      <c r="AG964" s="106"/>
      <c r="AH964" s="106"/>
      <c r="AI964" s="106"/>
    </row>
    <row r="965" spans="22:35">
      <c r="V965" s="106"/>
      <c r="W965" s="106"/>
      <c r="X965" s="106"/>
      <c r="Y965" s="106"/>
      <c r="Z965" s="106"/>
      <c r="AA965" s="106"/>
      <c r="AB965" s="106"/>
      <c r="AC965" s="106"/>
      <c r="AD965" s="106"/>
      <c r="AE965" s="106"/>
      <c r="AF965" s="106"/>
      <c r="AG965" s="106"/>
      <c r="AH965" s="106"/>
      <c r="AI965" s="106"/>
    </row>
    <row r="966" spans="22:35">
      <c r="V966" s="106"/>
      <c r="W966" s="106"/>
      <c r="X966" s="106"/>
      <c r="Y966" s="106"/>
      <c r="Z966" s="106"/>
      <c r="AA966" s="106"/>
      <c r="AB966" s="106"/>
      <c r="AC966" s="106"/>
      <c r="AD966" s="106"/>
      <c r="AE966" s="106"/>
      <c r="AF966" s="106"/>
      <c r="AG966" s="106"/>
      <c r="AH966" s="106"/>
      <c r="AI966" s="106"/>
    </row>
    <row r="967" spans="22:35">
      <c r="V967" s="106"/>
      <c r="W967" s="106"/>
      <c r="X967" s="106"/>
      <c r="Y967" s="106"/>
      <c r="Z967" s="106"/>
      <c r="AA967" s="106"/>
      <c r="AB967" s="106"/>
      <c r="AC967" s="106"/>
      <c r="AD967" s="106"/>
      <c r="AE967" s="106"/>
      <c r="AF967" s="106"/>
      <c r="AG967" s="106"/>
      <c r="AH967" s="106"/>
      <c r="AI967" s="106"/>
    </row>
    <row r="968" spans="22:35">
      <c r="V968" s="106"/>
      <c r="W968" s="106"/>
      <c r="X968" s="106"/>
      <c r="Y968" s="106"/>
      <c r="Z968" s="106"/>
      <c r="AA968" s="106"/>
      <c r="AB968" s="106"/>
      <c r="AC968" s="106"/>
      <c r="AD968" s="106"/>
      <c r="AE968" s="106"/>
      <c r="AF968" s="106"/>
      <c r="AG968" s="106"/>
      <c r="AH968" s="106"/>
      <c r="AI968" s="106"/>
    </row>
    <row r="969" spans="22:35">
      <c r="V969" s="106"/>
      <c r="W969" s="106"/>
      <c r="X969" s="106"/>
      <c r="Y969" s="106"/>
      <c r="Z969" s="106"/>
      <c r="AA969" s="106"/>
      <c r="AB969" s="106"/>
      <c r="AC969" s="106"/>
      <c r="AD969" s="106"/>
      <c r="AE969" s="106"/>
      <c r="AF969" s="106"/>
      <c r="AG969" s="106"/>
      <c r="AH969" s="106"/>
      <c r="AI969" s="106"/>
    </row>
    <row r="970" spans="22:35">
      <c r="V970" s="106"/>
      <c r="W970" s="106"/>
      <c r="X970" s="106"/>
      <c r="Y970" s="106"/>
      <c r="Z970" s="106"/>
      <c r="AA970" s="106"/>
      <c r="AB970" s="106"/>
      <c r="AC970" s="106"/>
      <c r="AD970" s="106"/>
      <c r="AE970" s="106"/>
      <c r="AF970" s="106"/>
      <c r="AG970" s="106"/>
      <c r="AH970" s="106"/>
      <c r="AI970" s="106"/>
    </row>
    <row r="971" spans="22:35">
      <c r="V971" s="106"/>
      <c r="W971" s="106"/>
      <c r="X971" s="106"/>
      <c r="Y971" s="106"/>
      <c r="Z971" s="106"/>
      <c r="AA971" s="106"/>
      <c r="AB971" s="106"/>
      <c r="AC971" s="106"/>
      <c r="AD971" s="106"/>
      <c r="AE971" s="106"/>
      <c r="AF971" s="106"/>
      <c r="AG971" s="106"/>
      <c r="AH971" s="106"/>
      <c r="AI971" s="106"/>
    </row>
    <row r="972" spans="22:35">
      <c r="V972" s="106"/>
      <c r="W972" s="106"/>
      <c r="X972" s="106"/>
      <c r="Y972" s="106"/>
      <c r="Z972" s="106"/>
      <c r="AA972" s="106"/>
      <c r="AB972" s="106"/>
      <c r="AC972" s="106"/>
      <c r="AD972" s="106"/>
      <c r="AE972" s="106"/>
      <c r="AF972" s="106"/>
      <c r="AG972" s="106"/>
      <c r="AH972" s="106"/>
      <c r="AI972" s="106"/>
    </row>
    <row r="973" spans="22:35">
      <c r="V973" s="106"/>
      <c r="W973" s="106"/>
      <c r="X973" s="106"/>
      <c r="Y973" s="106"/>
      <c r="Z973" s="106"/>
      <c r="AA973" s="106"/>
      <c r="AB973" s="106"/>
      <c r="AC973" s="106"/>
      <c r="AD973" s="106"/>
      <c r="AE973" s="106"/>
      <c r="AF973" s="106"/>
      <c r="AG973" s="106"/>
      <c r="AH973" s="106"/>
      <c r="AI973" s="106"/>
    </row>
    <row r="974" spans="22:35">
      <c r="V974" s="106"/>
      <c r="W974" s="106"/>
      <c r="X974" s="106"/>
      <c r="Y974" s="106"/>
      <c r="Z974" s="106"/>
      <c r="AA974" s="106"/>
      <c r="AB974" s="106"/>
      <c r="AC974" s="106"/>
      <c r="AD974" s="106"/>
      <c r="AE974" s="106"/>
      <c r="AF974" s="106"/>
      <c r="AG974" s="106"/>
      <c r="AH974" s="106"/>
      <c r="AI974" s="106"/>
    </row>
    <row r="975" spans="22:35">
      <c r="V975" s="106"/>
      <c r="W975" s="106"/>
      <c r="X975" s="106"/>
      <c r="Y975" s="106"/>
      <c r="Z975" s="106"/>
      <c r="AA975" s="106"/>
      <c r="AB975" s="106"/>
      <c r="AC975" s="106"/>
      <c r="AD975" s="106"/>
      <c r="AE975" s="106"/>
      <c r="AF975" s="106"/>
      <c r="AG975" s="106"/>
      <c r="AH975" s="106"/>
      <c r="AI975" s="106"/>
    </row>
    <row r="976" spans="22:35">
      <c r="V976" s="106"/>
      <c r="W976" s="106"/>
      <c r="X976" s="106"/>
      <c r="Y976" s="106"/>
      <c r="Z976" s="106"/>
      <c r="AA976" s="106"/>
      <c r="AB976" s="106"/>
      <c r="AC976" s="106"/>
      <c r="AD976" s="106"/>
      <c r="AE976" s="106"/>
      <c r="AF976" s="106"/>
      <c r="AG976" s="106"/>
      <c r="AH976" s="106"/>
      <c r="AI976" s="106"/>
    </row>
    <row r="977" spans="22:35">
      <c r="V977" s="106"/>
      <c r="W977" s="106"/>
      <c r="X977" s="106"/>
      <c r="Y977" s="106"/>
      <c r="Z977" s="106"/>
      <c r="AA977" s="106"/>
      <c r="AB977" s="106"/>
      <c r="AC977" s="106"/>
      <c r="AD977" s="106"/>
      <c r="AE977" s="106"/>
      <c r="AF977" s="106"/>
      <c r="AG977" s="106"/>
      <c r="AH977" s="106"/>
      <c r="AI977" s="106"/>
    </row>
    <row r="978" spans="22:35">
      <c r="V978" s="106"/>
      <c r="W978" s="106"/>
      <c r="X978" s="106"/>
      <c r="Y978" s="106"/>
      <c r="Z978" s="106"/>
      <c r="AA978" s="106"/>
      <c r="AB978" s="106"/>
      <c r="AC978" s="106"/>
      <c r="AD978" s="106"/>
      <c r="AE978" s="106"/>
      <c r="AF978" s="106"/>
      <c r="AG978" s="106"/>
      <c r="AH978" s="106"/>
      <c r="AI978" s="106"/>
    </row>
    <row r="979" spans="22:35">
      <c r="V979" s="106"/>
      <c r="W979" s="106"/>
      <c r="X979" s="106"/>
      <c r="Y979" s="106"/>
      <c r="Z979" s="106"/>
      <c r="AA979" s="106"/>
      <c r="AB979" s="106"/>
      <c r="AC979" s="106"/>
      <c r="AD979" s="106"/>
      <c r="AE979" s="106"/>
      <c r="AF979" s="106"/>
      <c r="AG979" s="106"/>
      <c r="AH979" s="106"/>
      <c r="AI979" s="106"/>
    </row>
    <row r="980" spans="22:35">
      <c r="V980" s="106"/>
      <c r="W980" s="106"/>
      <c r="X980" s="106"/>
      <c r="Y980" s="106"/>
      <c r="Z980" s="106"/>
      <c r="AA980" s="106"/>
      <c r="AB980" s="106"/>
      <c r="AC980" s="106"/>
      <c r="AD980" s="106"/>
      <c r="AE980" s="106"/>
      <c r="AF980" s="106"/>
      <c r="AG980" s="106"/>
      <c r="AH980" s="106"/>
      <c r="AI980" s="106"/>
    </row>
    <row r="981" spans="22:35">
      <c r="V981" s="106"/>
      <c r="W981" s="106"/>
      <c r="X981" s="106"/>
      <c r="Y981" s="106"/>
      <c r="Z981" s="106"/>
      <c r="AA981" s="106"/>
      <c r="AB981" s="106"/>
      <c r="AC981" s="106"/>
      <c r="AD981" s="106"/>
      <c r="AE981" s="106"/>
      <c r="AF981" s="106"/>
      <c r="AG981" s="106"/>
      <c r="AH981" s="106"/>
      <c r="AI981" s="106"/>
    </row>
    <row r="982" spans="22:35">
      <c r="V982" s="106"/>
      <c r="W982" s="106"/>
      <c r="X982" s="106"/>
      <c r="Y982" s="106"/>
      <c r="Z982" s="106"/>
      <c r="AA982" s="106"/>
      <c r="AB982" s="106"/>
      <c r="AC982" s="106"/>
      <c r="AD982" s="106"/>
      <c r="AE982" s="106"/>
      <c r="AF982" s="106"/>
      <c r="AG982" s="106"/>
      <c r="AH982" s="106"/>
      <c r="AI982" s="106"/>
    </row>
    <row r="983" spans="22:35">
      <c r="V983" s="106"/>
      <c r="W983" s="106"/>
      <c r="X983" s="106"/>
      <c r="Y983" s="106"/>
      <c r="Z983" s="106"/>
      <c r="AA983" s="106"/>
      <c r="AB983" s="106"/>
      <c r="AC983" s="106"/>
      <c r="AD983" s="106"/>
      <c r="AE983" s="106"/>
      <c r="AF983" s="106"/>
      <c r="AG983" s="106"/>
      <c r="AH983" s="106"/>
      <c r="AI983" s="106"/>
    </row>
    <row r="984" spans="22:35">
      <c r="V984" s="106"/>
      <c r="W984" s="106"/>
      <c r="X984" s="106"/>
      <c r="Y984" s="106"/>
      <c r="Z984" s="106"/>
      <c r="AA984" s="106"/>
      <c r="AB984" s="106"/>
      <c r="AC984" s="106"/>
      <c r="AD984" s="106"/>
      <c r="AE984" s="106"/>
      <c r="AF984" s="106"/>
      <c r="AG984" s="106"/>
      <c r="AH984" s="106"/>
      <c r="AI984" s="106"/>
    </row>
    <row r="985" spans="22:35">
      <c r="V985" s="106"/>
      <c r="W985" s="106"/>
      <c r="X985" s="106"/>
      <c r="Y985" s="106"/>
      <c r="Z985" s="106"/>
      <c r="AA985" s="106"/>
      <c r="AB985" s="106"/>
      <c r="AC985" s="106"/>
      <c r="AD985" s="106"/>
      <c r="AE985" s="106"/>
      <c r="AF985" s="106"/>
      <c r="AG985" s="106"/>
      <c r="AH985" s="106"/>
      <c r="AI985" s="106"/>
    </row>
    <row r="986" spans="22:35">
      <c r="V986" s="106"/>
      <c r="W986" s="106"/>
      <c r="X986" s="106"/>
      <c r="Y986" s="106"/>
      <c r="Z986" s="106"/>
      <c r="AA986" s="106"/>
      <c r="AB986" s="106"/>
      <c r="AC986" s="106"/>
      <c r="AD986" s="106"/>
      <c r="AE986" s="106"/>
      <c r="AF986" s="106"/>
      <c r="AG986" s="106"/>
      <c r="AH986" s="106"/>
      <c r="AI986" s="106"/>
    </row>
    <row r="987" spans="22:35">
      <c r="V987" s="106"/>
      <c r="W987" s="106"/>
      <c r="X987" s="106"/>
      <c r="Y987" s="106"/>
      <c r="Z987" s="106"/>
      <c r="AA987" s="106"/>
      <c r="AB987" s="106"/>
      <c r="AC987" s="106"/>
      <c r="AD987" s="106"/>
      <c r="AE987" s="106"/>
      <c r="AF987" s="106"/>
      <c r="AG987" s="106"/>
      <c r="AH987" s="106"/>
      <c r="AI987" s="106"/>
    </row>
    <row r="988" spans="22:35">
      <c r="V988" s="106"/>
      <c r="W988" s="106"/>
      <c r="X988" s="106"/>
      <c r="Y988" s="106"/>
      <c r="Z988" s="106"/>
      <c r="AA988" s="106"/>
      <c r="AB988" s="106"/>
      <c r="AC988" s="106"/>
      <c r="AD988" s="106"/>
      <c r="AE988" s="106"/>
      <c r="AF988" s="106"/>
      <c r="AG988" s="106"/>
      <c r="AH988" s="106"/>
      <c r="AI988" s="106"/>
    </row>
    <row r="989" spans="22:35">
      <c r="V989" s="106"/>
      <c r="W989" s="106"/>
      <c r="X989" s="106"/>
      <c r="Y989" s="106"/>
      <c r="Z989" s="106"/>
      <c r="AA989" s="106"/>
      <c r="AB989" s="106"/>
      <c r="AC989" s="106"/>
      <c r="AD989" s="106"/>
      <c r="AE989" s="106"/>
      <c r="AF989" s="106"/>
      <c r="AG989" s="106"/>
      <c r="AH989" s="106"/>
      <c r="AI989" s="106"/>
    </row>
    <row r="990" spans="22:35">
      <c r="V990" s="106"/>
      <c r="W990" s="106"/>
      <c r="X990" s="106"/>
      <c r="Y990" s="106"/>
      <c r="Z990" s="106"/>
      <c r="AA990" s="106"/>
      <c r="AB990" s="106"/>
      <c r="AC990" s="106"/>
      <c r="AD990" s="106"/>
      <c r="AE990" s="106"/>
      <c r="AF990" s="106"/>
      <c r="AG990" s="106"/>
      <c r="AH990" s="106"/>
      <c r="AI990" s="106"/>
    </row>
    <row r="991" spans="22:35">
      <c r="V991" s="106"/>
      <c r="W991" s="106"/>
      <c r="X991" s="106"/>
      <c r="Y991" s="106"/>
      <c r="Z991" s="106"/>
      <c r="AA991" s="106"/>
      <c r="AB991" s="106"/>
      <c r="AC991" s="106"/>
      <c r="AD991" s="106"/>
      <c r="AE991" s="106"/>
      <c r="AF991" s="106"/>
      <c r="AG991" s="106"/>
      <c r="AH991" s="106"/>
      <c r="AI991" s="106"/>
    </row>
    <row r="992" spans="22:35">
      <c r="V992" s="106"/>
      <c r="W992" s="106"/>
      <c r="X992" s="106"/>
      <c r="Y992" s="106"/>
      <c r="Z992" s="106"/>
      <c r="AA992" s="106"/>
      <c r="AB992" s="106"/>
      <c r="AC992" s="106"/>
      <c r="AD992" s="106"/>
      <c r="AE992" s="106"/>
      <c r="AF992" s="106"/>
      <c r="AG992" s="106"/>
      <c r="AH992" s="106"/>
      <c r="AI992" s="106"/>
    </row>
    <row r="993" spans="22:35">
      <c r="V993" s="106"/>
      <c r="W993" s="106"/>
      <c r="X993" s="106"/>
      <c r="Y993" s="106"/>
      <c r="Z993" s="106"/>
      <c r="AA993" s="106"/>
      <c r="AB993" s="106"/>
      <c r="AC993" s="106"/>
      <c r="AD993" s="106"/>
      <c r="AE993" s="106"/>
      <c r="AF993" s="106"/>
      <c r="AG993" s="106"/>
      <c r="AH993" s="106"/>
      <c r="AI993" s="106"/>
    </row>
    <row r="994" spans="22:35">
      <c r="V994" s="106"/>
      <c r="W994" s="106"/>
      <c r="X994" s="106"/>
      <c r="Y994" s="106"/>
      <c r="Z994" s="106"/>
      <c r="AA994" s="106"/>
      <c r="AB994" s="106"/>
      <c r="AC994" s="106"/>
      <c r="AD994" s="106"/>
      <c r="AE994" s="106"/>
      <c r="AF994" s="106"/>
      <c r="AG994" s="106"/>
      <c r="AH994" s="106"/>
      <c r="AI994" s="106"/>
    </row>
    <row r="995" spans="22:35">
      <c r="V995" s="106"/>
      <c r="W995" s="106"/>
      <c r="X995" s="106"/>
      <c r="Y995" s="106"/>
      <c r="Z995" s="106"/>
      <c r="AA995" s="106"/>
      <c r="AB995" s="106"/>
      <c r="AC995" s="106"/>
      <c r="AD995" s="106"/>
      <c r="AE995" s="106"/>
      <c r="AF995" s="106"/>
      <c r="AG995" s="106"/>
      <c r="AH995" s="106"/>
      <c r="AI995" s="106"/>
    </row>
    <row r="996" spans="22:35">
      <c r="V996" s="106"/>
      <c r="W996" s="106"/>
      <c r="X996" s="106"/>
      <c r="Y996" s="106"/>
      <c r="Z996" s="106"/>
      <c r="AA996" s="106"/>
      <c r="AB996" s="106"/>
      <c r="AC996" s="106"/>
      <c r="AD996" s="106"/>
      <c r="AE996" s="106"/>
      <c r="AF996" s="106"/>
      <c r="AG996" s="106"/>
      <c r="AH996" s="106"/>
      <c r="AI996" s="106"/>
    </row>
    <row r="997" spans="22:35">
      <c r="V997" s="106"/>
      <c r="W997" s="106"/>
      <c r="X997" s="106"/>
      <c r="Y997" s="106"/>
      <c r="Z997" s="106"/>
      <c r="AA997" s="106"/>
      <c r="AB997" s="106"/>
      <c r="AC997" s="106"/>
      <c r="AD997" s="106"/>
      <c r="AE997" s="106"/>
      <c r="AF997" s="106"/>
      <c r="AG997" s="106"/>
      <c r="AH997" s="106"/>
      <c r="AI997" s="106"/>
    </row>
    <row r="998" spans="22:35">
      <c r="V998" s="106"/>
      <c r="W998" s="106"/>
      <c r="X998" s="106"/>
      <c r="Y998" s="106"/>
      <c r="Z998" s="106"/>
      <c r="AA998" s="106"/>
      <c r="AB998" s="106"/>
      <c r="AC998" s="106"/>
      <c r="AD998" s="106"/>
      <c r="AE998" s="106"/>
      <c r="AF998" s="106"/>
      <c r="AG998" s="106"/>
      <c r="AH998" s="106"/>
      <c r="AI998" s="106"/>
    </row>
    <row r="999" spans="22:35">
      <c r="V999" s="106"/>
      <c r="W999" s="106"/>
      <c r="X999" s="106"/>
      <c r="Y999" s="106"/>
      <c r="Z999" s="106"/>
      <c r="AA999" s="106"/>
      <c r="AB999" s="106"/>
      <c r="AC999" s="106"/>
      <c r="AD999" s="106"/>
      <c r="AE999" s="106"/>
      <c r="AF999" s="106"/>
      <c r="AG999" s="106"/>
      <c r="AH999" s="106"/>
      <c r="AI999" s="106"/>
    </row>
    <row r="1000" spans="22:35">
      <c r="V1000" s="106"/>
      <c r="W1000" s="106"/>
      <c r="X1000" s="106"/>
      <c r="Y1000" s="106"/>
      <c r="Z1000" s="106"/>
      <c r="AA1000" s="106"/>
      <c r="AB1000" s="106"/>
      <c r="AC1000" s="106"/>
      <c r="AD1000" s="106"/>
      <c r="AE1000" s="106"/>
      <c r="AF1000" s="106"/>
      <c r="AG1000" s="106"/>
      <c r="AH1000" s="106"/>
      <c r="AI1000" s="106"/>
    </row>
    <row r="1001" spans="22:35">
      <c r="V1001" s="106"/>
      <c r="W1001" s="106"/>
      <c r="X1001" s="106"/>
      <c r="Y1001" s="106"/>
      <c r="Z1001" s="106"/>
      <c r="AA1001" s="106"/>
      <c r="AB1001" s="106"/>
      <c r="AC1001" s="106"/>
      <c r="AD1001" s="106"/>
      <c r="AE1001" s="106"/>
      <c r="AF1001" s="106"/>
      <c r="AG1001" s="106"/>
      <c r="AH1001" s="106"/>
      <c r="AI1001" s="106"/>
    </row>
    <row r="1002" spans="22:35">
      <c r="V1002" s="106"/>
      <c r="W1002" s="106"/>
      <c r="X1002" s="106"/>
      <c r="Y1002" s="106"/>
      <c r="Z1002" s="106"/>
      <c r="AA1002" s="106"/>
      <c r="AB1002" s="106"/>
      <c r="AC1002" s="106"/>
      <c r="AD1002" s="106"/>
      <c r="AE1002" s="106"/>
      <c r="AF1002" s="106"/>
      <c r="AG1002" s="106"/>
      <c r="AH1002" s="106"/>
      <c r="AI1002" s="106"/>
    </row>
    <row r="1003" spans="22:35">
      <c r="V1003" s="106"/>
      <c r="W1003" s="106"/>
      <c r="X1003" s="106"/>
      <c r="Y1003" s="106"/>
      <c r="Z1003" s="106"/>
      <c r="AA1003" s="106"/>
      <c r="AB1003" s="106"/>
      <c r="AC1003" s="106"/>
      <c r="AD1003" s="106"/>
      <c r="AE1003" s="106"/>
      <c r="AF1003" s="106"/>
      <c r="AG1003" s="106"/>
      <c r="AH1003" s="106"/>
      <c r="AI1003" s="106"/>
    </row>
    <row r="1004" spans="22:35">
      <c r="V1004" s="106"/>
      <c r="W1004" s="106"/>
      <c r="X1004" s="106"/>
      <c r="Y1004" s="106"/>
      <c r="Z1004" s="106"/>
      <c r="AA1004" s="106"/>
      <c r="AB1004" s="106"/>
      <c r="AC1004" s="106"/>
      <c r="AD1004" s="106"/>
      <c r="AE1004" s="106"/>
      <c r="AF1004" s="106"/>
      <c r="AG1004" s="106"/>
      <c r="AH1004" s="106"/>
      <c r="AI1004" s="106"/>
    </row>
    <row r="1005" spans="22:35">
      <c r="V1005" s="106"/>
      <c r="W1005" s="106"/>
      <c r="X1005" s="106"/>
      <c r="Y1005" s="106"/>
      <c r="Z1005" s="106"/>
      <c r="AA1005" s="106"/>
      <c r="AB1005" s="106"/>
      <c r="AC1005" s="106"/>
      <c r="AD1005" s="106"/>
      <c r="AE1005" s="106"/>
      <c r="AF1005" s="106"/>
      <c r="AG1005" s="106"/>
      <c r="AH1005" s="106"/>
      <c r="AI1005" s="106"/>
    </row>
    <row r="1006" spans="22:35">
      <c r="V1006" s="106"/>
      <c r="W1006" s="106"/>
      <c r="X1006" s="106"/>
      <c r="Y1006" s="106"/>
      <c r="Z1006" s="106"/>
      <c r="AA1006" s="106"/>
      <c r="AB1006" s="106"/>
      <c r="AC1006" s="106"/>
      <c r="AD1006" s="106"/>
      <c r="AE1006" s="106"/>
      <c r="AF1006" s="106"/>
      <c r="AG1006" s="106"/>
      <c r="AH1006" s="106"/>
      <c r="AI1006" s="106"/>
    </row>
    <row r="1007" spans="22:35">
      <c r="V1007" s="106"/>
      <c r="W1007" s="106"/>
      <c r="X1007" s="106"/>
      <c r="Y1007" s="106"/>
      <c r="Z1007" s="106"/>
      <c r="AA1007" s="106"/>
      <c r="AB1007" s="106"/>
      <c r="AC1007" s="106"/>
      <c r="AD1007" s="106"/>
      <c r="AE1007" s="106"/>
      <c r="AF1007" s="106"/>
      <c r="AG1007" s="106"/>
      <c r="AH1007" s="106"/>
      <c r="AI1007" s="106"/>
    </row>
    <row r="1008" spans="22:35">
      <c r="V1008" s="106"/>
      <c r="W1008" s="106"/>
      <c r="X1008" s="106"/>
      <c r="Y1008" s="106"/>
      <c r="Z1008" s="106"/>
      <c r="AA1008" s="106"/>
      <c r="AB1008" s="106"/>
      <c r="AC1008" s="106"/>
      <c r="AD1008" s="106"/>
      <c r="AE1008" s="106"/>
      <c r="AF1008" s="106"/>
      <c r="AG1008" s="106"/>
      <c r="AH1008" s="106"/>
      <c r="AI1008" s="106"/>
    </row>
    <row r="1009" spans="22:35">
      <c r="V1009" s="106"/>
      <c r="W1009" s="106"/>
      <c r="X1009" s="106"/>
      <c r="Y1009" s="106"/>
      <c r="Z1009" s="106"/>
      <c r="AA1009" s="106"/>
      <c r="AB1009" s="106"/>
      <c r="AC1009" s="106"/>
      <c r="AD1009" s="106"/>
      <c r="AE1009" s="106"/>
      <c r="AF1009" s="106"/>
      <c r="AG1009" s="106"/>
      <c r="AH1009" s="106"/>
      <c r="AI1009" s="106"/>
    </row>
    <row r="1010" spans="22:35">
      <c r="V1010" s="106"/>
      <c r="W1010" s="106"/>
      <c r="X1010" s="106"/>
      <c r="Y1010" s="106"/>
      <c r="Z1010" s="106"/>
      <c r="AA1010" s="106"/>
      <c r="AB1010" s="106"/>
      <c r="AC1010" s="106"/>
      <c r="AD1010" s="106"/>
      <c r="AE1010" s="106"/>
      <c r="AF1010" s="106"/>
      <c r="AG1010" s="106"/>
      <c r="AH1010" s="106"/>
      <c r="AI1010" s="106"/>
    </row>
    <row r="1011" spans="22:35">
      <c r="V1011" s="106"/>
      <c r="W1011" s="106"/>
      <c r="X1011" s="106"/>
      <c r="Y1011" s="106"/>
      <c r="Z1011" s="106"/>
      <c r="AA1011" s="106"/>
      <c r="AB1011" s="106"/>
      <c r="AC1011" s="106"/>
      <c r="AD1011" s="106"/>
      <c r="AE1011" s="106"/>
      <c r="AF1011" s="106"/>
      <c r="AG1011" s="106"/>
      <c r="AH1011" s="106"/>
      <c r="AI1011" s="106"/>
    </row>
    <row r="1012" spans="22:35">
      <c r="V1012" s="106"/>
      <c r="W1012" s="106"/>
      <c r="X1012" s="106"/>
      <c r="Y1012" s="106"/>
      <c r="Z1012" s="106"/>
      <c r="AA1012" s="106"/>
      <c r="AB1012" s="106"/>
      <c r="AC1012" s="106"/>
      <c r="AD1012" s="106"/>
      <c r="AE1012" s="106"/>
      <c r="AF1012" s="106"/>
      <c r="AG1012" s="106"/>
      <c r="AH1012" s="106"/>
      <c r="AI1012" s="106"/>
    </row>
    <row r="1013" spans="22:35">
      <c r="V1013" s="106"/>
      <c r="W1013" s="106"/>
      <c r="X1013" s="106"/>
      <c r="Y1013" s="106"/>
      <c r="Z1013" s="106"/>
      <c r="AA1013" s="106"/>
      <c r="AB1013" s="106"/>
      <c r="AC1013" s="106"/>
      <c r="AD1013" s="106"/>
      <c r="AE1013" s="106"/>
      <c r="AF1013" s="106"/>
      <c r="AG1013" s="106"/>
      <c r="AH1013" s="106"/>
      <c r="AI1013" s="106"/>
    </row>
    <row r="1014" spans="22:35">
      <c r="V1014" s="106"/>
      <c r="W1014" s="106"/>
      <c r="X1014" s="106"/>
      <c r="Y1014" s="106"/>
      <c r="Z1014" s="106"/>
      <c r="AA1014" s="106"/>
      <c r="AB1014" s="106"/>
      <c r="AC1014" s="106"/>
      <c r="AD1014" s="106"/>
      <c r="AE1014" s="106"/>
      <c r="AF1014" s="106"/>
      <c r="AG1014" s="106"/>
      <c r="AH1014" s="106"/>
      <c r="AI1014" s="106"/>
    </row>
    <row r="1015" spans="22:35">
      <c r="V1015" s="106"/>
      <c r="W1015" s="106"/>
      <c r="X1015" s="106"/>
      <c r="Y1015" s="106"/>
      <c r="Z1015" s="106"/>
      <c r="AA1015" s="106"/>
      <c r="AB1015" s="106"/>
      <c r="AC1015" s="106"/>
      <c r="AD1015" s="106"/>
      <c r="AE1015" s="106"/>
      <c r="AF1015" s="106"/>
      <c r="AG1015" s="106"/>
      <c r="AH1015" s="106"/>
      <c r="AI1015" s="106"/>
    </row>
    <row r="1016" spans="22:35">
      <c r="V1016" s="106"/>
      <c r="W1016" s="106"/>
      <c r="X1016" s="106"/>
      <c r="Y1016" s="106"/>
      <c r="Z1016" s="106"/>
      <c r="AA1016" s="106"/>
      <c r="AB1016" s="106"/>
      <c r="AC1016" s="106"/>
      <c r="AD1016" s="106"/>
      <c r="AE1016" s="106"/>
      <c r="AF1016" s="106"/>
      <c r="AG1016" s="106"/>
      <c r="AH1016" s="106"/>
      <c r="AI1016" s="106"/>
    </row>
    <row r="1017" spans="22:35">
      <c r="V1017" s="106"/>
      <c r="W1017" s="106"/>
      <c r="X1017" s="106"/>
      <c r="Y1017" s="106"/>
      <c r="Z1017" s="106"/>
      <c r="AA1017" s="106"/>
      <c r="AB1017" s="106"/>
      <c r="AC1017" s="106"/>
      <c r="AD1017" s="106"/>
      <c r="AE1017" s="106"/>
      <c r="AF1017" s="106"/>
      <c r="AG1017" s="106"/>
      <c r="AH1017" s="106"/>
      <c r="AI1017" s="106"/>
    </row>
    <row r="1018" spans="22:35">
      <c r="V1018" s="106"/>
      <c r="W1018" s="106"/>
      <c r="X1018" s="106"/>
      <c r="Y1018" s="106"/>
      <c r="Z1018" s="106"/>
      <c r="AA1018" s="106"/>
      <c r="AB1018" s="106"/>
      <c r="AC1018" s="106"/>
      <c r="AD1018" s="106"/>
      <c r="AE1018" s="106"/>
      <c r="AF1018" s="106"/>
      <c r="AG1018" s="106"/>
      <c r="AH1018" s="106"/>
      <c r="AI1018" s="106"/>
    </row>
    <row r="1019" spans="22:35">
      <c r="V1019" s="106"/>
      <c r="W1019" s="106"/>
      <c r="X1019" s="106"/>
      <c r="Y1019" s="106"/>
      <c r="Z1019" s="106"/>
      <c r="AA1019" s="106"/>
      <c r="AB1019" s="106"/>
      <c r="AC1019" s="106"/>
      <c r="AD1019" s="106"/>
      <c r="AE1019" s="106"/>
      <c r="AF1019" s="106"/>
      <c r="AG1019" s="106"/>
      <c r="AH1019" s="106"/>
      <c r="AI1019" s="106"/>
    </row>
    <row r="1020" spans="22:35">
      <c r="V1020" s="106"/>
      <c r="W1020" s="106"/>
      <c r="X1020" s="106"/>
      <c r="Y1020" s="106"/>
      <c r="Z1020" s="106"/>
      <c r="AA1020" s="106"/>
      <c r="AB1020" s="106"/>
      <c r="AC1020" s="106"/>
      <c r="AD1020" s="106"/>
      <c r="AE1020" s="106"/>
      <c r="AF1020" s="106"/>
      <c r="AG1020" s="106"/>
      <c r="AH1020" s="106"/>
      <c r="AI1020" s="106"/>
    </row>
    <row r="1021" spans="22:35">
      <c r="V1021" s="106"/>
      <c r="W1021" s="106"/>
      <c r="X1021" s="106"/>
      <c r="Y1021" s="106"/>
      <c r="Z1021" s="106"/>
      <c r="AA1021" s="106"/>
      <c r="AB1021" s="106"/>
      <c r="AC1021" s="106"/>
      <c r="AD1021" s="106"/>
      <c r="AE1021" s="106"/>
      <c r="AF1021" s="106"/>
      <c r="AG1021" s="106"/>
      <c r="AH1021" s="106"/>
      <c r="AI1021" s="106"/>
    </row>
    <row r="1022" spans="22:35">
      <c r="V1022" s="106"/>
      <c r="W1022" s="106"/>
      <c r="X1022" s="106"/>
      <c r="Y1022" s="106"/>
      <c r="Z1022" s="106"/>
      <c r="AA1022" s="106"/>
      <c r="AB1022" s="106"/>
      <c r="AC1022" s="106"/>
      <c r="AD1022" s="106"/>
      <c r="AE1022" s="106"/>
      <c r="AF1022" s="106"/>
      <c r="AG1022" s="106"/>
      <c r="AH1022" s="106"/>
      <c r="AI1022" s="106"/>
    </row>
    <row r="1023" spans="22:35">
      <c r="V1023" s="106"/>
      <c r="W1023" s="106"/>
      <c r="X1023" s="106"/>
      <c r="Y1023" s="106"/>
      <c r="Z1023" s="106"/>
      <c r="AA1023" s="106"/>
      <c r="AB1023" s="106"/>
      <c r="AC1023" s="106"/>
      <c r="AD1023" s="106"/>
      <c r="AE1023" s="106"/>
      <c r="AF1023" s="106"/>
      <c r="AG1023" s="106"/>
      <c r="AH1023" s="106"/>
      <c r="AI1023" s="106"/>
    </row>
    <row r="1024" spans="22:35">
      <c r="V1024" s="106"/>
      <c r="W1024" s="106"/>
      <c r="X1024" s="106"/>
      <c r="Y1024" s="106"/>
      <c r="Z1024" s="106"/>
      <c r="AA1024" s="106"/>
      <c r="AB1024" s="106"/>
      <c r="AC1024" s="106"/>
      <c r="AD1024" s="106"/>
      <c r="AE1024" s="106"/>
      <c r="AF1024" s="106"/>
      <c r="AG1024" s="106"/>
      <c r="AH1024" s="106"/>
      <c r="AI1024" s="106"/>
    </row>
    <row r="1025" spans="22:35">
      <c r="V1025" s="106"/>
      <c r="W1025" s="106"/>
      <c r="X1025" s="106"/>
      <c r="Y1025" s="106"/>
      <c r="Z1025" s="106"/>
      <c r="AA1025" s="106"/>
      <c r="AB1025" s="106"/>
      <c r="AC1025" s="106"/>
      <c r="AD1025" s="106"/>
      <c r="AE1025" s="106"/>
      <c r="AF1025" s="106"/>
      <c r="AG1025" s="106"/>
      <c r="AH1025" s="106"/>
      <c r="AI1025" s="106"/>
    </row>
    <row r="1026" spans="22:35">
      <c r="V1026" s="106"/>
      <c r="W1026" s="106"/>
      <c r="X1026" s="106"/>
      <c r="Y1026" s="106"/>
      <c r="Z1026" s="106"/>
      <c r="AA1026" s="106"/>
      <c r="AB1026" s="106"/>
      <c r="AC1026" s="106"/>
      <c r="AD1026" s="106"/>
      <c r="AE1026" s="106"/>
      <c r="AF1026" s="106"/>
      <c r="AG1026" s="106"/>
      <c r="AH1026" s="106"/>
      <c r="AI1026" s="106"/>
    </row>
    <row r="1027" spans="22:35">
      <c r="V1027" s="106"/>
      <c r="W1027" s="106"/>
      <c r="X1027" s="106"/>
      <c r="Y1027" s="106"/>
      <c r="Z1027" s="106"/>
      <c r="AA1027" s="106"/>
      <c r="AB1027" s="106"/>
      <c r="AC1027" s="106"/>
      <c r="AD1027" s="106"/>
      <c r="AE1027" s="106"/>
      <c r="AF1027" s="106"/>
      <c r="AG1027" s="106"/>
      <c r="AH1027" s="106"/>
      <c r="AI1027" s="106"/>
    </row>
    <row r="1028" spans="22:35">
      <c r="V1028" s="106"/>
      <c r="W1028" s="106"/>
      <c r="X1028" s="106"/>
      <c r="Y1028" s="106"/>
      <c r="Z1028" s="106"/>
      <c r="AA1028" s="106"/>
      <c r="AB1028" s="106"/>
      <c r="AC1028" s="106"/>
      <c r="AD1028" s="106"/>
      <c r="AE1028" s="106"/>
      <c r="AF1028" s="106"/>
      <c r="AG1028" s="106"/>
      <c r="AH1028" s="106"/>
      <c r="AI1028" s="106"/>
    </row>
    <row r="1029" spans="22:35">
      <c r="V1029" s="106"/>
      <c r="W1029" s="106"/>
      <c r="X1029" s="106"/>
      <c r="Y1029" s="106"/>
      <c r="Z1029" s="106"/>
      <c r="AA1029" s="106"/>
      <c r="AB1029" s="106"/>
      <c r="AC1029" s="106"/>
      <c r="AD1029" s="106"/>
      <c r="AE1029" s="106"/>
      <c r="AF1029" s="106"/>
      <c r="AG1029" s="106"/>
      <c r="AH1029" s="106"/>
      <c r="AI1029" s="106"/>
    </row>
    <row r="1030" spans="22:35">
      <c r="V1030" s="106"/>
      <c r="W1030" s="106"/>
      <c r="X1030" s="106"/>
      <c r="Y1030" s="106"/>
      <c r="Z1030" s="106"/>
      <c r="AA1030" s="106"/>
      <c r="AB1030" s="106"/>
      <c r="AC1030" s="106"/>
      <c r="AD1030" s="106"/>
      <c r="AE1030" s="106"/>
      <c r="AF1030" s="106"/>
      <c r="AG1030" s="106"/>
      <c r="AH1030" s="106"/>
      <c r="AI1030" s="106"/>
    </row>
    <row r="1031" spans="22:35">
      <c r="V1031" s="106"/>
      <c r="W1031" s="106"/>
      <c r="X1031" s="106"/>
      <c r="Y1031" s="106"/>
      <c r="Z1031" s="106"/>
      <c r="AA1031" s="106"/>
      <c r="AB1031" s="106"/>
      <c r="AC1031" s="106"/>
      <c r="AD1031" s="106"/>
      <c r="AE1031" s="106"/>
      <c r="AF1031" s="106"/>
      <c r="AG1031" s="106"/>
      <c r="AH1031" s="106"/>
      <c r="AI1031" s="106"/>
    </row>
    <row r="1032" spans="22:35">
      <c r="V1032" s="106"/>
      <c r="W1032" s="106"/>
      <c r="X1032" s="106"/>
      <c r="Y1032" s="106"/>
      <c r="Z1032" s="106"/>
      <c r="AA1032" s="106"/>
      <c r="AB1032" s="106"/>
      <c r="AC1032" s="106"/>
      <c r="AD1032" s="106"/>
      <c r="AE1032" s="106"/>
      <c r="AF1032" s="106"/>
      <c r="AG1032" s="106"/>
      <c r="AH1032" s="106"/>
      <c r="AI1032" s="106"/>
    </row>
    <row r="1033" spans="22:35">
      <c r="V1033" s="106"/>
      <c r="W1033" s="106"/>
      <c r="X1033" s="106"/>
      <c r="Y1033" s="106"/>
      <c r="Z1033" s="106"/>
      <c r="AA1033" s="106"/>
      <c r="AB1033" s="106"/>
      <c r="AC1033" s="106"/>
      <c r="AD1033" s="106"/>
      <c r="AE1033" s="106"/>
      <c r="AF1033" s="106"/>
      <c r="AG1033" s="106"/>
      <c r="AH1033" s="106"/>
      <c r="AI1033" s="106"/>
    </row>
    <row r="1034" spans="22:35">
      <c r="V1034" s="106"/>
      <c r="W1034" s="106"/>
      <c r="X1034" s="106"/>
      <c r="Y1034" s="106"/>
      <c r="Z1034" s="106"/>
      <c r="AA1034" s="106"/>
      <c r="AB1034" s="106"/>
      <c r="AC1034" s="106"/>
      <c r="AD1034" s="106"/>
      <c r="AE1034" s="106"/>
      <c r="AF1034" s="106"/>
      <c r="AG1034" s="106"/>
      <c r="AH1034" s="106"/>
      <c r="AI1034" s="106"/>
    </row>
    <row r="1035" spans="22:35">
      <c r="V1035" s="106"/>
      <c r="W1035" s="106"/>
      <c r="X1035" s="106"/>
      <c r="Y1035" s="106"/>
      <c r="Z1035" s="106"/>
      <c r="AA1035" s="106"/>
      <c r="AB1035" s="106"/>
      <c r="AC1035" s="106"/>
      <c r="AD1035" s="106"/>
      <c r="AE1035" s="106"/>
      <c r="AF1035" s="106"/>
      <c r="AG1035" s="106"/>
      <c r="AH1035" s="106"/>
      <c r="AI1035" s="106"/>
    </row>
    <row r="1036" spans="22:35">
      <c r="V1036" s="106"/>
      <c r="W1036" s="106"/>
      <c r="X1036" s="106"/>
      <c r="Y1036" s="106"/>
      <c r="Z1036" s="106"/>
      <c r="AA1036" s="106"/>
      <c r="AB1036" s="106"/>
      <c r="AC1036" s="106"/>
      <c r="AD1036" s="106"/>
      <c r="AE1036" s="106"/>
      <c r="AF1036" s="106"/>
      <c r="AG1036" s="106"/>
      <c r="AH1036" s="106"/>
      <c r="AI1036" s="106"/>
    </row>
    <row r="1037" spans="22:35">
      <c r="V1037" s="106"/>
      <c r="W1037" s="106"/>
      <c r="X1037" s="106"/>
      <c r="Y1037" s="106"/>
      <c r="Z1037" s="106"/>
      <c r="AA1037" s="106"/>
      <c r="AB1037" s="106"/>
      <c r="AC1037" s="106"/>
      <c r="AD1037" s="106"/>
      <c r="AE1037" s="106"/>
      <c r="AF1037" s="106"/>
      <c r="AG1037" s="106"/>
      <c r="AH1037" s="106"/>
      <c r="AI1037" s="106"/>
    </row>
    <row r="1038" spans="22:35">
      <c r="V1038" s="106"/>
      <c r="W1038" s="106"/>
      <c r="X1038" s="106"/>
      <c r="Y1038" s="106"/>
      <c r="Z1038" s="106"/>
      <c r="AA1038" s="106"/>
      <c r="AB1038" s="106"/>
      <c r="AC1038" s="106"/>
      <c r="AD1038" s="106"/>
      <c r="AE1038" s="106"/>
      <c r="AF1038" s="106"/>
      <c r="AG1038" s="106"/>
      <c r="AH1038" s="106"/>
      <c r="AI1038" s="106"/>
    </row>
    <row r="1039" spans="22:35">
      <c r="V1039" s="106"/>
      <c r="W1039" s="106"/>
      <c r="X1039" s="106"/>
      <c r="Y1039" s="106"/>
      <c r="Z1039" s="106"/>
      <c r="AA1039" s="106"/>
      <c r="AB1039" s="106"/>
      <c r="AC1039" s="106"/>
      <c r="AD1039" s="106"/>
      <c r="AE1039" s="106"/>
      <c r="AF1039" s="106"/>
      <c r="AG1039" s="106"/>
      <c r="AH1039" s="106"/>
      <c r="AI1039" s="106"/>
    </row>
    <row r="1040" spans="22:35">
      <c r="V1040" s="106"/>
      <c r="W1040" s="106"/>
      <c r="X1040" s="106"/>
      <c r="Y1040" s="106"/>
      <c r="Z1040" s="106"/>
      <c r="AA1040" s="106"/>
      <c r="AB1040" s="106"/>
      <c r="AC1040" s="106"/>
      <c r="AD1040" s="106"/>
      <c r="AE1040" s="106"/>
      <c r="AF1040" s="106"/>
      <c r="AG1040" s="106"/>
      <c r="AH1040" s="106"/>
      <c r="AI1040" s="106"/>
    </row>
    <row r="1041" spans="22:35">
      <c r="V1041" s="106"/>
      <c r="W1041" s="106"/>
      <c r="X1041" s="106"/>
      <c r="Y1041" s="106"/>
      <c r="Z1041" s="106"/>
      <c r="AA1041" s="106"/>
      <c r="AB1041" s="106"/>
      <c r="AC1041" s="106"/>
      <c r="AD1041" s="106"/>
      <c r="AE1041" s="106"/>
      <c r="AF1041" s="106"/>
      <c r="AG1041" s="106"/>
      <c r="AH1041" s="106"/>
      <c r="AI1041" s="106"/>
    </row>
    <row r="1042" spans="22:35">
      <c r="V1042" s="106"/>
      <c r="W1042" s="106"/>
      <c r="X1042" s="106"/>
      <c r="Y1042" s="106"/>
      <c r="Z1042" s="106"/>
      <c r="AA1042" s="106"/>
      <c r="AB1042" s="106"/>
      <c r="AC1042" s="106"/>
      <c r="AD1042" s="106"/>
      <c r="AE1042" s="106"/>
      <c r="AF1042" s="106"/>
      <c r="AG1042" s="106"/>
      <c r="AH1042" s="106"/>
      <c r="AI1042" s="106"/>
    </row>
    <row r="1043" spans="22:35">
      <c r="V1043" s="106"/>
      <c r="W1043" s="106"/>
      <c r="X1043" s="106"/>
      <c r="Y1043" s="106"/>
      <c r="Z1043" s="106"/>
      <c r="AA1043" s="106"/>
      <c r="AB1043" s="106"/>
      <c r="AC1043" s="106"/>
      <c r="AD1043" s="106"/>
      <c r="AE1043" s="106"/>
      <c r="AF1043" s="106"/>
      <c r="AG1043" s="106"/>
      <c r="AH1043" s="106"/>
      <c r="AI1043" s="106"/>
    </row>
    <row r="1044" spans="22:35">
      <c r="V1044" s="106"/>
      <c r="W1044" s="106"/>
      <c r="X1044" s="106"/>
      <c r="Y1044" s="106"/>
      <c r="Z1044" s="106"/>
      <c r="AA1044" s="106"/>
      <c r="AB1044" s="106"/>
      <c r="AC1044" s="106"/>
      <c r="AD1044" s="106"/>
      <c r="AE1044" s="106"/>
      <c r="AF1044" s="106"/>
      <c r="AG1044" s="106"/>
      <c r="AH1044" s="106"/>
      <c r="AI1044" s="106"/>
    </row>
    <row r="1045" spans="22:35">
      <c r="V1045" s="106"/>
      <c r="W1045" s="106"/>
      <c r="X1045" s="106"/>
      <c r="Y1045" s="106"/>
      <c r="Z1045" s="106"/>
      <c r="AA1045" s="106"/>
      <c r="AB1045" s="106"/>
      <c r="AC1045" s="106"/>
      <c r="AD1045" s="106"/>
      <c r="AE1045" s="106"/>
      <c r="AF1045" s="106"/>
      <c r="AG1045" s="106"/>
      <c r="AH1045" s="106"/>
      <c r="AI1045" s="106"/>
    </row>
    <row r="1046" spans="22:35">
      <c r="V1046" s="106"/>
      <c r="W1046" s="106"/>
      <c r="X1046" s="106"/>
      <c r="Y1046" s="106"/>
      <c r="Z1046" s="106"/>
      <c r="AA1046" s="106"/>
      <c r="AB1046" s="106"/>
      <c r="AC1046" s="106"/>
      <c r="AD1046" s="106"/>
      <c r="AE1046" s="106"/>
      <c r="AF1046" s="106"/>
      <c r="AG1046" s="106"/>
      <c r="AH1046" s="106"/>
      <c r="AI1046" s="106"/>
    </row>
    <row r="1047" spans="22:35">
      <c r="V1047" s="106"/>
      <c r="W1047" s="106"/>
      <c r="X1047" s="106"/>
      <c r="Y1047" s="106"/>
      <c r="Z1047" s="106"/>
      <c r="AA1047" s="106"/>
      <c r="AB1047" s="106"/>
      <c r="AC1047" s="106"/>
      <c r="AD1047" s="106"/>
      <c r="AE1047" s="106"/>
      <c r="AF1047" s="106"/>
      <c r="AG1047" s="106"/>
      <c r="AH1047" s="106"/>
      <c r="AI1047" s="106"/>
    </row>
    <row r="1048" spans="22:35">
      <c r="V1048" s="106"/>
      <c r="W1048" s="106"/>
      <c r="X1048" s="106"/>
      <c r="Y1048" s="106"/>
      <c r="Z1048" s="106"/>
      <c r="AA1048" s="106"/>
      <c r="AB1048" s="106"/>
      <c r="AC1048" s="106"/>
      <c r="AD1048" s="106"/>
      <c r="AE1048" s="106"/>
      <c r="AF1048" s="106"/>
      <c r="AG1048" s="106"/>
      <c r="AH1048" s="106"/>
      <c r="AI1048" s="106"/>
    </row>
    <row r="1049" spans="22:35">
      <c r="V1049" s="106"/>
      <c r="W1049" s="106"/>
      <c r="X1049" s="106"/>
      <c r="Y1049" s="106"/>
      <c r="Z1049" s="106"/>
      <c r="AA1049" s="106"/>
      <c r="AB1049" s="106"/>
      <c r="AC1049" s="106"/>
      <c r="AD1049" s="106"/>
      <c r="AE1049" s="106"/>
      <c r="AF1049" s="106"/>
      <c r="AG1049" s="106"/>
      <c r="AH1049" s="106"/>
      <c r="AI1049" s="106"/>
    </row>
    <row r="1050" spans="22:35">
      <c r="V1050" s="106"/>
      <c r="W1050" s="106"/>
      <c r="X1050" s="106"/>
      <c r="Y1050" s="106"/>
      <c r="Z1050" s="106"/>
      <c r="AA1050" s="106"/>
      <c r="AB1050" s="106"/>
      <c r="AC1050" s="106"/>
      <c r="AD1050" s="106"/>
      <c r="AE1050" s="106"/>
      <c r="AF1050" s="106"/>
      <c r="AG1050" s="106"/>
      <c r="AH1050" s="106"/>
      <c r="AI1050" s="106"/>
    </row>
    <row r="1051" spans="22:35">
      <c r="V1051" s="106"/>
      <c r="W1051" s="106"/>
      <c r="X1051" s="106"/>
      <c r="Y1051" s="106"/>
      <c r="Z1051" s="106"/>
      <c r="AA1051" s="106"/>
      <c r="AB1051" s="106"/>
      <c r="AC1051" s="106"/>
      <c r="AD1051" s="106"/>
      <c r="AE1051" s="106"/>
      <c r="AF1051" s="106"/>
      <c r="AG1051" s="106"/>
      <c r="AH1051" s="106"/>
      <c r="AI1051" s="106"/>
    </row>
    <row r="1052" spans="22:35">
      <c r="V1052" s="106"/>
      <c r="W1052" s="106"/>
      <c r="X1052" s="106"/>
      <c r="Y1052" s="106"/>
      <c r="Z1052" s="106"/>
      <c r="AA1052" s="106"/>
      <c r="AB1052" s="106"/>
      <c r="AC1052" s="106"/>
      <c r="AD1052" s="106"/>
      <c r="AE1052" s="106"/>
      <c r="AF1052" s="106"/>
      <c r="AG1052" s="106"/>
      <c r="AH1052" s="106"/>
      <c r="AI1052" s="106"/>
    </row>
    <row r="1053" spans="22:35">
      <c r="V1053" s="106"/>
      <c r="W1053" s="106"/>
      <c r="X1053" s="106"/>
      <c r="Y1053" s="106"/>
      <c r="Z1053" s="106"/>
      <c r="AA1053" s="106"/>
      <c r="AB1053" s="106"/>
      <c r="AC1053" s="106"/>
      <c r="AD1053" s="106"/>
      <c r="AE1053" s="106"/>
      <c r="AF1053" s="106"/>
      <c r="AG1053" s="106"/>
      <c r="AH1053" s="106"/>
      <c r="AI1053" s="106"/>
    </row>
    <row r="1054" spans="22:35">
      <c r="V1054" s="106"/>
      <c r="W1054" s="106"/>
      <c r="X1054" s="106"/>
      <c r="Y1054" s="106"/>
      <c r="Z1054" s="106"/>
      <c r="AA1054" s="106"/>
      <c r="AB1054" s="106"/>
      <c r="AC1054" s="106"/>
      <c r="AD1054" s="106"/>
      <c r="AE1054" s="106"/>
      <c r="AF1054" s="106"/>
      <c r="AG1054" s="106"/>
      <c r="AH1054" s="106"/>
      <c r="AI1054" s="106"/>
    </row>
    <row r="1055" spans="22:35">
      <c r="V1055" s="106"/>
      <c r="W1055" s="106"/>
      <c r="X1055" s="106"/>
      <c r="Y1055" s="106"/>
      <c r="Z1055" s="106"/>
      <c r="AA1055" s="106"/>
      <c r="AB1055" s="106"/>
      <c r="AC1055" s="106"/>
      <c r="AD1055" s="106"/>
      <c r="AE1055" s="106"/>
      <c r="AF1055" s="106"/>
      <c r="AG1055" s="106"/>
      <c r="AH1055" s="106"/>
      <c r="AI1055" s="106"/>
    </row>
    <row r="1056" spans="22:35">
      <c r="V1056" s="106"/>
      <c r="W1056" s="106"/>
      <c r="X1056" s="106"/>
      <c r="Y1056" s="106"/>
      <c r="Z1056" s="106"/>
      <c r="AA1056" s="106"/>
      <c r="AB1056" s="106"/>
      <c r="AC1056" s="106"/>
      <c r="AD1056" s="106"/>
      <c r="AE1056" s="106"/>
      <c r="AF1056" s="106"/>
      <c r="AG1056" s="106"/>
      <c r="AH1056" s="106"/>
      <c r="AI1056" s="106"/>
    </row>
    <row r="1057" spans="22:35">
      <c r="V1057" s="106"/>
      <c r="W1057" s="106"/>
      <c r="X1057" s="106"/>
      <c r="Y1057" s="106"/>
      <c r="Z1057" s="106"/>
      <c r="AA1057" s="106"/>
      <c r="AB1057" s="106"/>
      <c r="AC1057" s="106"/>
      <c r="AD1057" s="106"/>
      <c r="AE1057" s="106"/>
      <c r="AF1057" s="106"/>
      <c r="AG1057" s="106"/>
      <c r="AH1057" s="106"/>
      <c r="AI1057" s="106"/>
    </row>
    <row r="1058" spans="22:35">
      <c r="V1058" s="106"/>
      <c r="W1058" s="106"/>
      <c r="X1058" s="106"/>
      <c r="Y1058" s="106"/>
      <c r="Z1058" s="106"/>
      <c r="AA1058" s="106"/>
      <c r="AB1058" s="106"/>
      <c r="AC1058" s="106"/>
      <c r="AD1058" s="106"/>
      <c r="AE1058" s="106"/>
      <c r="AF1058" s="106"/>
      <c r="AG1058" s="106"/>
      <c r="AH1058" s="106"/>
      <c r="AI1058" s="106"/>
    </row>
    <row r="1059" spans="22:35">
      <c r="V1059" s="106"/>
      <c r="W1059" s="106"/>
      <c r="X1059" s="106"/>
      <c r="Y1059" s="106"/>
      <c r="Z1059" s="106"/>
      <c r="AA1059" s="106"/>
      <c r="AB1059" s="106"/>
      <c r="AC1059" s="106"/>
      <c r="AD1059" s="106"/>
      <c r="AE1059" s="106"/>
      <c r="AF1059" s="106"/>
      <c r="AG1059" s="106"/>
      <c r="AH1059" s="106"/>
      <c r="AI1059" s="106"/>
    </row>
    <row r="1060" spans="22:35">
      <c r="V1060" s="106"/>
      <c r="W1060" s="106"/>
      <c r="X1060" s="106"/>
      <c r="Y1060" s="106"/>
      <c r="Z1060" s="106"/>
      <c r="AA1060" s="106"/>
      <c r="AB1060" s="106"/>
      <c r="AC1060" s="106"/>
      <c r="AD1060" s="106"/>
      <c r="AE1060" s="106"/>
      <c r="AF1060" s="106"/>
      <c r="AG1060" s="106"/>
      <c r="AH1060" s="106"/>
      <c r="AI1060" s="106"/>
    </row>
    <row r="1061" spans="22:35">
      <c r="V1061" s="106"/>
      <c r="W1061" s="106"/>
      <c r="X1061" s="106"/>
      <c r="Y1061" s="106"/>
      <c r="Z1061" s="106"/>
      <c r="AA1061" s="106"/>
      <c r="AB1061" s="106"/>
      <c r="AC1061" s="106"/>
      <c r="AD1061" s="106"/>
      <c r="AE1061" s="106"/>
      <c r="AF1061" s="106"/>
      <c r="AG1061" s="106"/>
      <c r="AH1061" s="106"/>
      <c r="AI1061" s="106"/>
    </row>
    <row r="1062" spans="22:35">
      <c r="V1062" s="106"/>
      <c r="W1062" s="106"/>
      <c r="X1062" s="106"/>
      <c r="Y1062" s="106"/>
      <c r="Z1062" s="106"/>
      <c r="AA1062" s="106"/>
      <c r="AB1062" s="106"/>
      <c r="AC1062" s="106"/>
      <c r="AD1062" s="106"/>
      <c r="AE1062" s="106"/>
      <c r="AF1062" s="106"/>
      <c r="AG1062" s="106"/>
      <c r="AH1062" s="106"/>
      <c r="AI1062" s="106"/>
    </row>
    <row r="1063" spans="22:35">
      <c r="V1063" s="106"/>
      <c r="W1063" s="106"/>
      <c r="X1063" s="106"/>
      <c r="Y1063" s="106"/>
      <c r="Z1063" s="106"/>
      <c r="AA1063" s="106"/>
      <c r="AB1063" s="106"/>
      <c r="AC1063" s="106"/>
      <c r="AD1063" s="106"/>
      <c r="AE1063" s="106"/>
      <c r="AF1063" s="106"/>
      <c r="AG1063" s="106"/>
      <c r="AH1063" s="106"/>
      <c r="AI1063" s="106"/>
    </row>
    <row r="1064" spans="22:35">
      <c r="V1064" s="106"/>
      <c r="W1064" s="106"/>
      <c r="X1064" s="106"/>
      <c r="Y1064" s="106"/>
      <c r="Z1064" s="106"/>
      <c r="AA1064" s="106"/>
      <c r="AB1064" s="106"/>
      <c r="AC1064" s="106"/>
      <c r="AD1064" s="106"/>
      <c r="AE1064" s="106"/>
      <c r="AF1064" s="106"/>
      <c r="AG1064" s="106"/>
      <c r="AH1064" s="106"/>
      <c r="AI1064" s="106"/>
    </row>
    <row r="1065" spans="22:35">
      <c r="V1065" s="106"/>
      <c r="W1065" s="106"/>
      <c r="X1065" s="106"/>
      <c r="Y1065" s="106"/>
      <c r="Z1065" s="106"/>
      <c r="AA1065" s="106"/>
      <c r="AB1065" s="106"/>
      <c r="AC1065" s="106"/>
      <c r="AD1065" s="106"/>
      <c r="AE1065" s="106"/>
      <c r="AF1065" s="106"/>
      <c r="AG1065" s="106"/>
      <c r="AH1065" s="106"/>
      <c r="AI1065" s="106"/>
    </row>
    <row r="1066" spans="22:35">
      <c r="V1066" s="106"/>
      <c r="W1066" s="106"/>
      <c r="X1066" s="106"/>
      <c r="Y1066" s="106"/>
      <c r="Z1066" s="106"/>
      <c r="AA1066" s="106"/>
      <c r="AB1066" s="106"/>
      <c r="AC1066" s="106"/>
      <c r="AD1066" s="106"/>
      <c r="AE1066" s="106"/>
      <c r="AF1066" s="106"/>
      <c r="AG1066" s="106"/>
      <c r="AH1066" s="106"/>
      <c r="AI1066" s="106"/>
    </row>
    <row r="1067" spans="22:35">
      <c r="V1067" s="106"/>
      <c r="W1067" s="106"/>
      <c r="X1067" s="106"/>
      <c r="Y1067" s="106"/>
      <c r="Z1067" s="106"/>
      <c r="AA1067" s="106"/>
      <c r="AB1067" s="106"/>
      <c r="AC1067" s="106"/>
      <c r="AD1067" s="106"/>
      <c r="AE1067" s="106"/>
      <c r="AF1067" s="106"/>
      <c r="AG1067" s="106"/>
      <c r="AH1067" s="106"/>
      <c r="AI1067" s="106"/>
    </row>
    <row r="1068" spans="22:35">
      <c r="V1068" s="106"/>
      <c r="W1068" s="106"/>
      <c r="X1068" s="106"/>
      <c r="Y1068" s="106"/>
      <c r="Z1068" s="106"/>
      <c r="AA1068" s="106"/>
      <c r="AB1068" s="106"/>
      <c r="AC1068" s="106"/>
      <c r="AD1068" s="106"/>
      <c r="AE1068" s="106"/>
      <c r="AF1068" s="106"/>
      <c r="AG1068" s="106"/>
      <c r="AH1068" s="106"/>
      <c r="AI1068" s="106"/>
    </row>
    <row r="1069" spans="22:35">
      <c r="V1069" s="106"/>
      <c r="W1069" s="106"/>
      <c r="X1069" s="106"/>
      <c r="Y1069" s="106"/>
      <c r="Z1069" s="106"/>
      <c r="AA1069" s="106"/>
      <c r="AB1069" s="106"/>
      <c r="AC1069" s="106"/>
      <c r="AD1069" s="106"/>
      <c r="AE1069" s="106"/>
      <c r="AF1069" s="106"/>
      <c r="AG1069" s="106"/>
      <c r="AH1069" s="106"/>
      <c r="AI1069" s="106"/>
    </row>
    <row r="1070" spans="22:35">
      <c r="V1070" s="106"/>
      <c r="W1070" s="106"/>
      <c r="X1070" s="106"/>
      <c r="Y1070" s="106"/>
      <c r="Z1070" s="106"/>
      <c r="AA1070" s="106"/>
      <c r="AB1070" s="106"/>
      <c r="AC1070" s="106"/>
      <c r="AD1070" s="106"/>
      <c r="AE1070" s="106"/>
      <c r="AF1070" s="106"/>
      <c r="AG1070" s="106"/>
      <c r="AH1070" s="106"/>
      <c r="AI1070" s="106"/>
    </row>
    <row r="1071" spans="22:35">
      <c r="V1071" s="106"/>
      <c r="W1071" s="106"/>
      <c r="X1071" s="106"/>
      <c r="Y1071" s="106"/>
      <c r="Z1071" s="106"/>
      <c r="AA1071" s="106"/>
      <c r="AB1071" s="106"/>
      <c r="AC1071" s="106"/>
      <c r="AD1071" s="106"/>
      <c r="AE1071" s="106"/>
      <c r="AF1071" s="106"/>
      <c r="AG1071" s="106"/>
      <c r="AH1071" s="106"/>
      <c r="AI1071" s="106"/>
    </row>
    <row r="1072" spans="22:35">
      <c r="V1072" s="106"/>
      <c r="W1072" s="106"/>
      <c r="X1072" s="106"/>
      <c r="Y1072" s="106"/>
      <c r="Z1072" s="106"/>
      <c r="AA1072" s="106"/>
      <c r="AB1072" s="106"/>
      <c r="AC1072" s="106"/>
      <c r="AD1072" s="106"/>
      <c r="AE1072" s="106"/>
      <c r="AF1072" s="106"/>
      <c r="AG1072" s="106"/>
      <c r="AH1072" s="106"/>
      <c r="AI1072" s="106"/>
    </row>
    <row r="1073" spans="22:35">
      <c r="V1073" s="106"/>
      <c r="W1073" s="106"/>
      <c r="X1073" s="106"/>
      <c r="Y1073" s="106"/>
      <c r="Z1073" s="106"/>
      <c r="AA1073" s="106"/>
      <c r="AB1073" s="106"/>
      <c r="AC1073" s="106"/>
      <c r="AD1073" s="106"/>
      <c r="AE1073" s="106"/>
      <c r="AF1073" s="106"/>
      <c r="AG1073" s="106"/>
      <c r="AH1073" s="106"/>
      <c r="AI1073" s="106"/>
    </row>
    <row r="1074" spans="22:35">
      <c r="V1074" s="106"/>
      <c r="W1074" s="106"/>
      <c r="X1074" s="106"/>
      <c r="Y1074" s="106"/>
      <c r="Z1074" s="106"/>
      <c r="AA1074" s="106"/>
      <c r="AB1074" s="106"/>
      <c r="AC1074" s="106"/>
      <c r="AD1074" s="106"/>
      <c r="AE1074" s="106"/>
      <c r="AF1074" s="106"/>
      <c r="AG1074" s="106"/>
      <c r="AH1074" s="106"/>
      <c r="AI1074" s="106"/>
    </row>
    <row r="1075" spans="22:35">
      <c r="V1075" s="106"/>
      <c r="W1075" s="106"/>
      <c r="X1075" s="106"/>
      <c r="Y1075" s="106"/>
      <c r="Z1075" s="106"/>
      <c r="AA1075" s="106"/>
      <c r="AB1075" s="106"/>
      <c r="AC1075" s="106"/>
      <c r="AD1075" s="106"/>
      <c r="AE1075" s="106"/>
      <c r="AF1075" s="106"/>
      <c r="AG1075" s="106"/>
      <c r="AH1075" s="106"/>
      <c r="AI1075" s="106"/>
    </row>
    <row r="1076" spans="22:35">
      <c r="V1076" s="106"/>
      <c r="W1076" s="106"/>
      <c r="X1076" s="106"/>
      <c r="Y1076" s="106"/>
      <c r="Z1076" s="106"/>
      <c r="AA1076" s="106"/>
      <c r="AB1076" s="106"/>
      <c r="AC1076" s="106"/>
      <c r="AD1076" s="106"/>
      <c r="AE1076" s="106"/>
      <c r="AF1076" s="106"/>
      <c r="AG1076" s="106"/>
      <c r="AH1076" s="106"/>
      <c r="AI1076" s="106"/>
    </row>
    <row r="1077" spans="22:35">
      <c r="V1077" s="106"/>
      <c r="W1077" s="106"/>
      <c r="X1077" s="106"/>
      <c r="Y1077" s="106"/>
      <c r="Z1077" s="106"/>
      <c r="AA1077" s="106"/>
      <c r="AB1077" s="106"/>
      <c r="AC1077" s="106"/>
      <c r="AD1077" s="106"/>
      <c r="AE1077" s="106"/>
      <c r="AF1077" s="106"/>
      <c r="AG1077" s="106"/>
      <c r="AH1077" s="106"/>
      <c r="AI1077" s="106"/>
    </row>
    <row r="1078" spans="22:35">
      <c r="V1078" s="106"/>
      <c r="W1078" s="106"/>
      <c r="X1078" s="106"/>
      <c r="Y1078" s="106"/>
      <c r="Z1078" s="106"/>
      <c r="AA1078" s="106"/>
      <c r="AB1078" s="106"/>
      <c r="AC1078" s="106"/>
      <c r="AD1078" s="106"/>
      <c r="AE1078" s="106"/>
      <c r="AF1078" s="106"/>
      <c r="AG1078" s="106"/>
      <c r="AH1078" s="106"/>
      <c r="AI1078" s="106"/>
    </row>
    <row r="1079" spans="22:35">
      <c r="V1079" s="106"/>
      <c r="W1079" s="106"/>
      <c r="X1079" s="106"/>
      <c r="Y1079" s="106"/>
      <c r="Z1079" s="106"/>
      <c r="AA1079" s="106"/>
      <c r="AB1079" s="106"/>
      <c r="AC1079" s="106"/>
      <c r="AD1079" s="106"/>
      <c r="AE1079" s="106"/>
      <c r="AF1079" s="106"/>
      <c r="AG1079" s="106"/>
      <c r="AH1079" s="106"/>
      <c r="AI1079" s="106"/>
    </row>
    <row r="1080" spans="22:35">
      <c r="V1080" s="106"/>
      <c r="W1080" s="106"/>
      <c r="X1080" s="106"/>
      <c r="Y1080" s="106"/>
      <c r="Z1080" s="106"/>
      <c r="AA1080" s="106"/>
      <c r="AB1080" s="106"/>
      <c r="AC1080" s="106"/>
      <c r="AD1080" s="106"/>
      <c r="AE1080" s="106"/>
      <c r="AF1080" s="106"/>
      <c r="AG1080" s="106"/>
      <c r="AH1080" s="106"/>
      <c r="AI1080" s="106"/>
    </row>
    <row r="1081" spans="22:35">
      <c r="V1081" s="106"/>
      <c r="W1081" s="106"/>
      <c r="X1081" s="106"/>
      <c r="Y1081" s="106"/>
      <c r="Z1081" s="106"/>
      <c r="AA1081" s="106"/>
      <c r="AB1081" s="106"/>
      <c r="AC1081" s="106"/>
      <c r="AD1081" s="106"/>
      <c r="AE1081" s="106"/>
      <c r="AF1081" s="106"/>
      <c r="AG1081" s="106"/>
      <c r="AH1081" s="106"/>
      <c r="AI1081" s="106"/>
    </row>
    <row r="1082" spans="22:35">
      <c r="V1082" s="106"/>
      <c r="W1082" s="106"/>
      <c r="X1082" s="106"/>
      <c r="Y1082" s="106"/>
      <c r="Z1082" s="106"/>
      <c r="AA1082" s="106"/>
      <c r="AB1082" s="106"/>
      <c r="AC1082" s="106"/>
      <c r="AD1082" s="106"/>
      <c r="AE1082" s="106"/>
      <c r="AF1082" s="106"/>
      <c r="AG1082" s="106"/>
      <c r="AH1082" s="106"/>
      <c r="AI1082" s="106"/>
    </row>
    <row r="1083" spans="22:35">
      <c r="V1083" s="106"/>
      <c r="W1083" s="106"/>
      <c r="X1083" s="106"/>
      <c r="Y1083" s="106"/>
      <c r="Z1083" s="106"/>
      <c r="AA1083" s="106"/>
      <c r="AB1083" s="106"/>
      <c r="AC1083" s="106"/>
      <c r="AD1083" s="106"/>
      <c r="AE1083" s="106"/>
      <c r="AF1083" s="106"/>
      <c r="AG1083" s="106"/>
      <c r="AH1083" s="106"/>
      <c r="AI1083" s="106"/>
    </row>
    <row r="1084" spans="22:35">
      <c r="V1084" s="106"/>
      <c r="W1084" s="106"/>
      <c r="X1084" s="106"/>
      <c r="Y1084" s="106"/>
      <c r="Z1084" s="106"/>
      <c r="AA1084" s="106"/>
      <c r="AB1084" s="106"/>
      <c r="AC1084" s="106"/>
      <c r="AD1084" s="106"/>
      <c r="AE1084" s="106"/>
      <c r="AF1084" s="106"/>
      <c r="AG1084" s="106"/>
      <c r="AH1084" s="106"/>
      <c r="AI1084" s="106"/>
    </row>
    <row r="1085" spans="22:35">
      <c r="V1085" s="106"/>
      <c r="W1085" s="106"/>
      <c r="X1085" s="106"/>
      <c r="Y1085" s="106"/>
      <c r="Z1085" s="106"/>
      <c r="AA1085" s="106"/>
      <c r="AB1085" s="106"/>
      <c r="AC1085" s="106"/>
      <c r="AD1085" s="106"/>
      <c r="AE1085" s="106"/>
      <c r="AF1085" s="106"/>
      <c r="AG1085" s="106"/>
      <c r="AH1085" s="106"/>
      <c r="AI1085" s="106"/>
    </row>
    <row r="1086" spans="22:35">
      <c r="V1086" s="106"/>
      <c r="W1086" s="106"/>
      <c r="X1086" s="106"/>
      <c r="Y1086" s="106"/>
      <c r="Z1086" s="106"/>
      <c r="AA1086" s="106"/>
      <c r="AB1086" s="106"/>
      <c r="AC1086" s="106"/>
      <c r="AD1086" s="106"/>
      <c r="AE1086" s="106"/>
      <c r="AF1086" s="106"/>
      <c r="AG1086" s="106"/>
      <c r="AH1086" s="106"/>
      <c r="AI1086" s="106"/>
    </row>
    <row r="1087" spans="22:35">
      <c r="V1087" s="106"/>
      <c r="W1087" s="106"/>
      <c r="X1087" s="106"/>
      <c r="Y1087" s="106"/>
      <c r="Z1087" s="106"/>
      <c r="AA1087" s="106"/>
      <c r="AB1087" s="106"/>
      <c r="AC1087" s="106"/>
      <c r="AD1087" s="106"/>
      <c r="AE1087" s="106"/>
      <c r="AF1087" s="106"/>
      <c r="AG1087" s="106"/>
      <c r="AH1087" s="106"/>
      <c r="AI1087" s="106"/>
    </row>
    <row r="1088" spans="22:35">
      <c r="V1088" s="106"/>
      <c r="W1088" s="106"/>
      <c r="X1088" s="106"/>
      <c r="Y1088" s="106"/>
      <c r="Z1088" s="106"/>
      <c r="AA1088" s="106"/>
      <c r="AB1088" s="106"/>
      <c r="AC1088" s="106"/>
      <c r="AD1088" s="106"/>
      <c r="AE1088" s="106"/>
      <c r="AF1088" s="106"/>
      <c r="AG1088" s="106"/>
      <c r="AH1088" s="106"/>
      <c r="AI1088" s="106"/>
    </row>
    <row r="1089" spans="22:35">
      <c r="V1089" s="106"/>
      <c r="W1089" s="106"/>
      <c r="X1089" s="106"/>
      <c r="Y1089" s="106"/>
      <c r="Z1089" s="106"/>
      <c r="AA1089" s="106"/>
      <c r="AB1089" s="106"/>
      <c r="AC1089" s="106"/>
      <c r="AD1089" s="106"/>
      <c r="AE1089" s="106"/>
      <c r="AF1089" s="106"/>
      <c r="AG1089" s="106"/>
      <c r="AH1089" s="106"/>
      <c r="AI1089" s="106"/>
    </row>
    <row r="1090" spans="22:35">
      <c r="V1090" s="106"/>
      <c r="W1090" s="106"/>
      <c r="X1090" s="106"/>
      <c r="Y1090" s="106"/>
      <c r="Z1090" s="106"/>
      <c r="AA1090" s="106"/>
      <c r="AB1090" s="106"/>
      <c r="AC1090" s="106"/>
      <c r="AD1090" s="106"/>
      <c r="AE1090" s="106"/>
      <c r="AF1090" s="106"/>
      <c r="AG1090" s="106"/>
      <c r="AH1090" s="106"/>
      <c r="AI1090" s="106"/>
    </row>
    <row r="1091" spans="22:35">
      <c r="V1091" s="106"/>
      <c r="W1091" s="106"/>
      <c r="X1091" s="106"/>
      <c r="Y1091" s="106"/>
      <c r="Z1091" s="106"/>
      <c r="AA1091" s="106"/>
      <c r="AB1091" s="106"/>
      <c r="AC1091" s="106"/>
      <c r="AD1091" s="106"/>
      <c r="AE1091" s="106"/>
      <c r="AF1091" s="106"/>
      <c r="AG1091" s="106"/>
      <c r="AH1091" s="106"/>
      <c r="AI1091" s="106"/>
    </row>
    <row r="1092" spans="22:35">
      <c r="V1092" s="106"/>
      <c r="W1092" s="106"/>
      <c r="X1092" s="106"/>
      <c r="Y1092" s="106"/>
      <c r="Z1092" s="106"/>
      <c r="AA1092" s="106"/>
      <c r="AB1092" s="106"/>
      <c r="AC1092" s="106"/>
      <c r="AD1092" s="106"/>
      <c r="AE1092" s="106"/>
      <c r="AF1092" s="106"/>
      <c r="AG1092" s="106"/>
      <c r="AH1092" s="106"/>
      <c r="AI1092" s="106"/>
    </row>
    <row r="1093" spans="22:35">
      <c r="V1093" s="106"/>
      <c r="W1093" s="106"/>
      <c r="X1093" s="106"/>
      <c r="Y1093" s="106"/>
      <c r="Z1093" s="106"/>
      <c r="AA1093" s="106"/>
      <c r="AB1093" s="106"/>
      <c r="AC1093" s="106"/>
      <c r="AD1093" s="106"/>
      <c r="AE1093" s="106"/>
      <c r="AF1093" s="106"/>
      <c r="AG1093" s="106"/>
      <c r="AH1093" s="106"/>
      <c r="AI1093" s="106"/>
    </row>
    <row r="1094" spans="22:35">
      <c r="V1094" s="106"/>
      <c r="W1094" s="106"/>
      <c r="X1094" s="106"/>
      <c r="Y1094" s="106"/>
      <c r="Z1094" s="106"/>
      <c r="AA1094" s="106"/>
      <c r="AB1094" s="106"/>
      <c r="AC1094" s="106"/>
      <c r="AD1094" s="106"/>
      <c r="AE1094" s="106"/>
      <c r="AF1094" s="106"/>
      <c r="AG1094" s="106"/>
      <c r="AH1094" s="106"/>
      <c r="AI1094" s="106"/>
    </row>
    <row r="1095" spans="22:35">
      <c r="V1095" s="106"/>
      <c r="W1095" s="106"/>
      <c r="X1095" s="106"/>
      <c r="Y1095" s="106"/>
      <c r="Z1095" s="106"/>
      <c r="AA1095" s="106"/>
      <c r="AB1095" s="106"/>
      <c r="AC1095" s="106"/>
      <c r="AD1095" s="106"/>
      <c r="AE1095" s="106"/>
      <c r="AF1095" s="106"/>
      <c r="AG1095" s="106"/>
      <c r="AH1095" s="106"/>
      <c r="AI1095" s="106"/>
    </row>
    <row r="1096" spans="22:35">
      <c r="V1096" s="106"/>
      <c r="W1096" s="106"/>
      <c r="X1096" s="106"/>
      <c r="Y1096" s="106"/>
      <c r="Z1096" s="106"/>
      <c r="AA1096" s="106"/>
      <c r="AB1096" s="106"/>
      <c r="AC1096" s="106"/>
      <c r="AD1096" s="106"/>
      <c r="AE1096" s="106"/>
      <c r="AF1096" s="106"/>
      <c r="AG1096" s="106"/>
      <c r="AH1096" s="106"/>
      <c r="AI1096" s="106"/>
    </row>
    <row r="1097" spans="22:35">
      <c r="V1097" s="106"/>
      <c r="W1097" s="106"/>
      <c r="X1097" s="106"/>
      <c r="Y1097" s="106"/>
      <c r="Z1097" s="106"/>
      <c r="AA1097" s="106"/>
      <c r="AB1097" s="106"/>
      <c r="AC1097" s="106"/>
      <c r="AD1097" s="106"/>
      <c r="AE1097" s="106"/>
      <c r="AF1097" s="106"/>
      <c r="AG1097" s="106"/>
      <c r="AH1097" s="106"/>
      <c r="AI1097" s="106"/>
    </row>
    <row r="1098" spans="22:35">
      <c r="V1098" s="106"/>
      <c r="W1098" s="106"/>
      <c r="X1098" s="106"/>
      <c r="Y1098" s="106"/>
      <c r="Z1098" s="106"/>
      <c r="AA1098" s="106"/>
      <c r="AB1098" s="106"/>
      <c r="AC1098" s="106"/>
      <c r="AD1098" s="106"/>
      <c r="AE1098" s="106"/>
      <c r="AF1098" s="106"/>
      <c r="AG1098" s="106"/>
      <c r="AH1098" s="106"/>
      <c r="AI1098" s="106"/>
    </row>
    <row r="1099" spans="22:35">
      <c r="V1099" s="106"/>
      <c r="W1099" s="106"/>
      <c r="X1099" s="106"/>
      <c r="Y1099" s="106"/>
      <c r="Z1099" s="106"/>
      <c r="AA1099" s="106"/>
      <c r="AB1099" s="106"/>
      <c r="AC1099" s="106"/>
      <c r="AD1099" s="106"/>
      <c r="AE1099" s="106"/>
      <c r="AF1099" s="106"/>
      <c r="AG1099" s="106"/>
      <c r="AH1099" s="106"/>
      <c r="AI1099" s="106"/>
    </row>
    <row r="1100" spans="22:35">
      <c r="V1100" s="106"/>
      <c r="W1100" s="106"/>
      <c r="X1100" s="106"/>
      <c r="Y1100" s="106"/>
      <c r="Z1100" s="106"/>
      <c r="AA1100" s="106"/>
      <c r="AB1100" s="106"/>
      <c r="AC1100" s="106"/>
      <c r="AD1100" s="106"/>
      <c r="AE1100" s="106"/>
      <c r="AF1100" s="106"/>
      <c r="AG1100" s="106"/>
      <c r="AH1100" s="106"/>
      <c r="AI1100" s="106"/>
    </row>
    <row r="1101" spans="22:35">
      <c r="V1101" s="106"/>
      <c r="W1101" s="106"/>
      <c r="X1101" s="106"/>
      <c r="Y1101" s="106"/>
      <c r="Z1101" s="106"/>
      <c r="AA1101" s="106"/>
      <c r="AB1101" s="106"/>
      <c r="AC1101" s="106"/>
      <c r="AD1101" s="106"/>
      <c r="AE1101" s="106"/>
      <c r="AF1101" s="106"/>
      <c r="AG1101" s="106"/>
      <c r="AH1101" s="106"/>
      <c r="AI1101" s="106"/>
    </row>
    <row r="1102" spans="22:35">
      <c r="V1102" s="106"/>
      <c r="W1102" s="106"/>
      <c r="X1102" s="106"/>
      <c r="Y1102" s="106"/>
      <c r="Z1102" s="106"/>
      <c r="AA1102" s="106"/>
      <c r="AB1102" s="106"/>
      <c r="AC1102" s="106"/>
      <c r="AD1102" s="106"/>
      <c r="AE1102" s="106"/>
      <c r="AF1102" s="106"/>
      <c r="AG1102" s="106"/>
      <c r="AH1102" s="106"/>
      <c r="AI1102" s="106"/>
    </row>
    <row r="1103" spans="22:35">
      <c r="V1103" s="106"/>
      <c r="W1103" s="106"/>
      <c r="X1103" s="106"/>
      <c r="Y1103" s="106"/>
      <c r="Z1103" s="106"/>
      <c r="AA1103" s="106"/>
      <c r="AB1103" s="106"/>
      <c r="AC1103" s="106"/>
      <c r="AD1103" s="106"/>
      <c r="AE1103" s="106"/>
      <c r="AF1103" s="106"/>
      <c r="AG1103" s="106"/>
      <c r="AH1103" s="106"/>
      <c r="AI1103" s="106"/>
    </row>
    <row r="1104" spans="22:35">
      <c r="V1104" s="106"/>
      <c r="W1104" s="106"/>
      <c r="X1104" s="106"/>
      <c r="Y1104" s="106"/>
      <c r="Z1104" s="106"/>
      <c r="AA1104" s="106"/>
      <c r="AB1104" s="106"/>
      <c r="AC1104" s="106"/>
      <c r="AD1104" s="106"/>
      <c r="AE1104" s="106"/>
      <c r="AF1104" s="106"/>
      <c r="AG1104" s="106"/>
      <c r="AH1104" s="106"/>
      <c r="AI1104" s="106"/>
    </row>
    <row r="1105" spans="22:35">
      <c r="V1105" s="106"/>
      <c r="W1105" s="106"/>
      <c r="X1105" s="106"/>
      <c r="Y1105" s="106"/>
      <c r="Z1105" s="106"/>
      <c r="AA1105" s="106"/>
      <c r="AB1105" s="106"/>
      <c r="AC1105" s="106"/>
      <c r="AD1105" s="106"/>
      <c r="AE1105" s="106"/>
      <c r="AF1105" s="106"/>
      <c r="AG1105" s="106"/>
      <c r="AH1105" s="106"/>
      <c r="AI1105" s="106"/>
    </row>
    <row r="1106" spans="22:35">
      <c r="V1106" s="106"/>
      <c r="W1106" s="106"/>
      <c r="X1106" s="106"/>
      <c r="Y1106" s="106"/>
      <c r="Z1106" s="106"/>
      <c r="AA1106" s="106"/>
      <c r="AB1106" s="106"/>
      <c r="AC1106" s="106"/>
      <c r="AD1106" s="106"/>
      <c r="AE1106" s="106"/>
      <c r="AF1106" s="106"/>
      <c r="AG1106" s="106"/>
      <c r="AH1106" s="106"/>
      <c r="AI1106" s="106"/>
    </row>
    <row r="1107" spans="22:35">
      <c r="V1107" s="106"/>
      <c r="W1107" s="106"/>
      <c r="X1107" s="106"/>
      <c r="Y1107" s="106"/>
      <c r="Z1107" s="106"/>
      <c r="AA1107" s="106"/>
      <c r="AB1107" s="106"/>
      <c r="AC1107" s="106"/>
      <c r="AD1107" s="106"/>
      <c r="AE1107" s="106"/>
      <c r="AF1107" s="106"/>
      <c r="AG1107" s="106"/>
      <c r="AH1107" s="106"/>
      <c r="AI1107" s="106"/>
    </row>
    <row r="1108" spans="22:35">
      <c r="V1108" s="106"/>
      <c r="W1108" s="106"/>
      <c r="X1108" s="106"/>
      <c r="Y1108" s="106"/>
      <c r="Z1108" s="106"/>
      <c r="AA1108" s="106"/>
      <c r="AB1108" s="106"/>
      <c r="AC1108" s="106"/>
      <c r="AD1108" s="106"/>
      <c r="AE1108" s="106"/>
      <c r="AF1108" s="106"/>
      <c r="AG1108" s="106"/>
      <c r="AH1108" s="106"/>
      <c r="AI1108" s="106"/>
    </row>
    <row r="1109" spans="22:35">
      <c r="V1109" s="106"/>
      <c r="W1109" s="106"/>
      <c r="X1109" s="106"/>
      <c r="Y1109" s="106"/>
      <c r="Z1109" s="106"/>
      <c r="AA1109" s="106"/>
      <c r="AB1109" s="106"/>
      <c r="AC1109" s="106"/>
      <c r="AD1109" s="106"/>
      <c r="AE1109" s="106"/>
      <c r="AF1109" s="106"/>
      <c r="AG1109" s="106"/>
      <c r="AH1109" s="106"/>
      <c r="AI1109" s="106"/>
    </row>
    <row r="1110" spans="22:35">
      <c r="V1110" s="106"/>
      <c r="W1110" s="106"/>
      <c r="X1110" s="106"/>
      <c r="Y1110" s="106"/>
      <c r="Z1110" s="106"/>
      <c r="AA1110" s="106"/>
      <c r="AB1110" s="106"/>
      <c r="AC1110" s="106"/>
      <c r="AD1110" s="106"/>
      <c r="AE1110" s="106"/>
      <c r="AF1110" s="106"/>
      <c r="AG1110" s="106"/>
      <c r="AH1110" s="106"/>
      <c r="AI1110" s="106"/>
    </row>
    <row r="1111" spans="22:35">
      <c r="V1111" s="106"/>
      <c r="W1111" s="106"/>
      <c r="X1111" s="106"/>
      <c r="Y1111" s="106"/>
      <c r="Z1111" s="106"/>
      <c r="AA1111" s="106"/>
      <c r="AB1111" s="106"/>
      <c r="AC1111" s="106"/>
      <c r="AD1111" s="106"/>
      <c r="AE1111" s="106"/>
      <c r="AF1111" s="106"/>
      <c r="AG1111" s="106"/>
      <c r="AH1111" s="106"/>
      <c r="AI1111" s="106"/>
    </row>
    <row r="1112" spans="22:35">
      <c r="V1112" s="106"/>
      <c r="W1112" s="106"/>
      <c r="X1112" s="106"/>
      <c r="Y1112" s="106"/>
      <c r="Z1112" s="106"/>
      <c r="AA1112" s="106"/>
      <c r="AB1112" s="106"/>
      <c r="AC1112" s="106"/>
      <c r="AD1112" s="106"/>
      <c r="AE1112" s="106"/>
      <c r="AF1112" s="106"/>
      <c r="AG1112" s="106"/>
      <c r="AH1112" s="106"/>
      <c r="AI1112" s="106"/>
    </row>
    <row r="1113" spans="22:35">
      <c r="V1113" s="106"/>
      <c r="W1113" s="106"/>
      <c r="X1113" s="106"/>
      <c r="Y1113" s="106"/>
      <c r="Z1113" s="106"/>
      <c r="AA1113" s="106"/>
      <c r="AB1113" s="106"/>
      <c r="AC1113" s="106"/>
      <c r="AD1113" s="106"/>
      <c r="AE1113" s="106"/>
      <c r="AF1113" s="106"/>
      <c r="AG1113" s="106"/>
      <c r="AH1113" s="106"/>
      <c r="AI1113" s="106"/>
    </row>
    <row r="1114" spans="22:35">
      <c r="V1114" s="106"/>
      <c r="W1114" s="106"/>
      <c r="X1114" s="106"/>
      <c r="Y1114" s="106"/>
      <c r="Z1114" s="106"/>
      <c r="AA1114" s="106"/>
      <c r="AB1114" s="106"/>
      <c r="AC1114" s="106"/>
      <c r="AD1114" s="106"/>
      <c r="AE1114" s="106"/>
      <c r="AF1114" s="106"/>
      <c r="AG1114" s="106"/>
      <c r="AH1114" s="106"/>
      <c r="AI1114" s="106"/>
    </row>
    <row r="1115" spans="22:35">
      <c r="V1115" s="106"/>
      <c r="W1115" s="106"/>
      <c r="X1115" s="106"/>
      <c r="Y1115" s="106"/>
      <c r="Z1115" s="106"/>
      <c r="AA1115" s="106"/>
      <c r="AB1115" s="106"/>
      <c r="AC1115" s="106"/>
      <c r="AD1115" s="106"/>
      <c r="AE1115" s="106"/>
      <c r="AF1115" s="106"/>
      <c r="AG1115" s="106"/>
      <c r="AH1115" s="106"/>
      <c r="AI1115" s="106"/>
    </row>
    <row r="1116" spans="22:35">
      <c r="V1116" s="106"/>
      <c r="W1116" s="106"/>
      <c r="X1116" s="106"/>
      <c r="Y1116" s="106"/>
      <c r="Z1116" s="106"/>
      <c r="AA1116" s="106"/>
      <c r="AB1116" s="106"/>
      <c r="AC1116" s="106"/>
      <c r="AD1116" s="106"/>
      <c r="AE1116" s="106"/>
      <c r="AF1116" s="106"/>
      <c r="AG1116" s="106"/>
      <c r="AH1116" s="106"/>
      <c r="AI1116" s="106"/>
    </row>
    <row r="1117" spans="22:35">
      <c r="V1117" s="106"/>
      <c r="W1117" s="106"/>
      <c r="X1117" s="106"/>
      <c r="Y1117" s="106"/>
      <c r="Z1117" s="106"/>
      <c r="AA1117" s="106"/>
      <c r="AB1117" s="106"/>
      <c r="AC1117" s="106"/>
      <c r="AD1117" s="106"/>
      <c r="AE1117" s="106"/>
      <c r="AF1117" s="106"/>
      <c r="AG1117" s="106"/>
      <c r="AH1117" s="106"/>
      <c r="AI1117" s="106"/>
    </row>
    <row r="1118" spans="22:35">
      <c r="V1118" s="106"/>
      <c r="W1118" s="106"/>
      <c r="X1118" s="106"/>
      <c r="Y1118" s="106"/>
      <c r="Z1118" s="106"/>
      <c r="AA1118" s="106"/>
      <c r="AB1118" s="106"/>
      <c r="AC1118" s="106"/>
      <c r="AD1118" s="106"/>
      <c r="AE1118" s="106"/>
      <c r="AF1118" s="106"/>
      <c r="AG1118" s="106"/>
      <c r="AH1118" s="106"/>
      <c r="AI1118" s="106"/>
    </row>
    <row r="1119" spans="22:35">
      <c r="V1119" s="106"/>
      <c r="W1119" s="106"/>
      <c r="X1119" s="106"/>
      <c r="Y1119" s="106"/>
      <c r="Z1119" s="106"/>
      <c r="AA1119" s="106"/>
      <c r="AB1119" s="106"/>
      <c r="AC1119" s="106"/>
      <c r="AD1119" s="106"/>
      <c r="AE1119" s="106"/>
      <c r="AF1119" s="106"/>
      <c r="AG1119" s="106"/>
      <c r="AH1119" s="106"/>
      <c r="AI1119" s="106"/>
    </row>
    <row r="1120" spans="22:35">
      <c r="V1120" s="106"/>
      <c r="W1120" s="106"/>
      <c r="X1120" s="106"/>
      <c r="Y1120" s="106"/>
      <c r="Z1120" s="106"/>
      <c r="AA1120" s="106"/>
      <c r="AB1120" s="106"/>
      <c r="AC1120" s="106"/>
      <c r="AD1120" s="106"/>
      <c r="AE1120" s="106"/>
      <c r="AF1120" s="106"/>
      <c r="AG1120" s="106"/>
      <c r="AH1120" s="106"/>
      <c r="AI1120" s="106"/>
    </row>
    <row r="1121" spans="22:35">
      <c r="V1121" s="106"/>
      <c r="W1121" s="106"/>
      <c r="X1121" s="106"/>
      <c r="Y1121" s="106"/>
      <c r="Z1121" s="106"/>
      <c r="AA1121" s="106"/>
      <c r="AB1121" s="106"/>
      <c r="AC1121" s="106"/>
      <c r="AD1121" s="106"/>
      <c r="AE1121" s="106"/>
      <c r="AF1121" s="106"/>
      <c r="AG1121" s="106"/>
      <c r="AH1121" s="106"/>
      <c r="AI1121" s="106"/>
    </row>
    <row r="1122" spans="22:35">
      <c r="V1122" s="106"/>
      <c r="W1122" s="106"/>
      <c r="X1122" s="106"/>
      <c r="Y1122" s="106"/>
      <c r="Z1122" s="106"/>
      <c r="AA1122" s="106"/>
      <c r="AB1122" s="106"/>
      <c r="AC1122" s="106"/>
      <c r="AD1122" s="106"/>
      <c r="AE1122" s="106"/>
      <c r="AF1122" s="106"/>
      <c r="AG1122" s="106"/>
      <c r="AH1122" s="106"/>
      <c r="AI1122" s="106"/>
    </row>
    <row r="1123" spans="22:35">
      <c r="V1123" s="106"/>
      <c r="W1123" s="106"/>
      <c r="X1123" s="106"/>
      <c r="Y1123" s="106"/>
      <c r="Z1123" s="106"/>
      <c r="AA1123" s="106"/>
      <c r="AB1123" s="106"/>
      <c r="AC1123" s="106"/>
      <c r="AD1123" s="106"/>
      <c r="AE1123" s="106"/>
      <c r="AF1123" s="106"/>
      <c r="AG1123" s="106"/>
      <c r="AH1123" s="106"/>
      <c r="AI1123" s="106"/>
    </row>
    <row r="1124" spans="22:35">
      <c r="V1124" s="106"/>
      <c r="W1124" s="106"/>
      <c r="X1124" s="106"/>
      <c r="Y1124" s="106"/>
      <c r="Z1124" s="106"/>
      <c r="AA1124" s="106"/>
      <c r="AB1124" s="106"/>
      <c r="AC1124" s="106"/>
      <c r="AD1124" s="106"/>
      <c r="AE1124" s="106"/>
      <c r="AF1124" s="106"/>
      <c r="AG1124" s="106"/>
      <c r="AH1124" s="106"/>
      <c r="AI1124" s="106"/>
    </row>
    <row r="1125" spans="22:35">
      <c r="V1125" s="106"/>
      <c r="W1125" s="106"/>
      <c r="X1125" s="106"/>
      <c r="Y1125" s="106"/>
      <c r="Z1125" s="106"/>
      <c r="AA1125" s="106"/>
      <c r="AB1125" s="106"/>
      <c r="AC1125" s="106"/>
      <c r="AD1125" s="106"/>
      <c r="AE1125" s="106"/>
      <c r="AF1125" s="106"/>
      <c r="AG1125" s="106"/>
      <c r="AH1125" s="106"/>
      <c r="AI1125" s="106"/>
    </row>
    <row r="1126" spans="22:35">
      <c r="V1126" s="106"/>
      <c r="W1126" s="106"/>
      <c r="X1126" s="106"/>
      <c r="Y1126" s="106"/>
      <c r="Z1126" s="106"/>
      <c r="AA1126" s="106"/>
      <c r="AB1126" s="106"/>
      <c r="AC1126" s="106"/>
      <c r="AD1126" s="106"/>
      <c r="AE1126" s="106"/>
      <c r="AF1126" s="106"/>
      <c r="AG1126" s="106"/>
      <c r="AH1126" s="106"/>
      <c r="AI1126" s="106"/>
    </row>
    <row r="1127" spans="22:35">
      <c r="V1127" s="106"/>
      <c r="W1127" s="106"/>
      <c r="X1127" s="106"/>
      <c r="Y1127" s="106"/>
      <c r="Z1127" s="106"/>
      <c r="AA1127" s="106"/>
      <c r="AB1127" s="106"/>
      <c r="AC1127" s="106"/>
      <c r="AD1127" s="106"/>
      <c r="AE1127" s="106"/>
      <c r="AF1127" s="106"/>
      <c r="AG1127" s="106"/>
      <c r="AH1127" s="106"/>
      <c r="AI1127" s="106"/>
    </row>
    <row r="1128" spans="22:35">
      <c r="V1128" s="106"/>
      <c r="W1128" s="106"/>
      <c r="X1128" s="106"/>
      <c r="Y1128" s="106"/>
      <c r="Z1128" s="106"/>
      <c r="AA1128" s="106"/>
      <c r="AB1128" s="106"/>
      <c r="AC1128" s="106"/>
      <c r="AD1128" s="106"/>
      <c r="AE1128" s="106"/>
      <c r="AF1128" s="106"/>
      <c r="AG1128" s="106"/>
      <c r="AH1128" s="106"/>
      <c r="AI1128" s="106"/>
    </row>
    <row r="1129" spans="22:35">
      <c r="V1129" s="106"/>
      <c r="W1129" s="106"/>
      <c r="X1129" s="106"/>
      <c r="Y1129" s="106"/>
      <c r="Z1129" s="106"/>
      <c r="AA1129" s="106"/>
      <c r="AB1129" s="106"/>
      <c r="AC1129" s="106"/>
      <c r="AD1129" s="106"/>
      <c r="AE1129" s="106"/>
      <c r="AF1129" s="106"/>
      <c r="AG1129" s="106"/>
      <c r="AH1129" s="106"/>
      <c r="AI1129" s="106"/>
    </row>
    <row r="1130" spans="22:35">
      <c r="V1130" s="106"/>
      <c r="W1130" s="106"/>
      <c r="X1130" s="106"/>
      <c r="Y1130" s="106"/>
      <c r="Z1130" s="106"/>
      <c r="AA1130" s="106"/>
      <c r="AB1130" s="106"/>
      <c r="AC1130" s="106"/>
      <c r="AD1130" s="106"/>
      <c r="AE1130" s="106"/>
      <c r="AF1130" s="106"/>
      <c r="AG1130" s="106"/>
      <c r="AH1130" s="106"/>
      <c r="AI1130" s="106"/>
    </row>
    <row r="1131" spans="22:35">
      <c r="V1131" s="106"/>
      <c r="W1131" s="106"/>
      <c r="X1131" s="106"/>
      <c r="Y1131" s="106"/>
      <c r="Z1131" s="106"/>
      <c r="AA1131" s="106"/>
      <c r="AB1131" s="106"/>
      <c r="AC1131" s="106"/>
      <c r="AD1131" s="106"/>
      <c r="AE1131" s="106"/>
      <c r="AF1131" s="106"/>
      <c r="AG1131" s="106"/>
      <c r="AH1131" s="106"/>
      <c r="AI1131" s="106"/>
    </row>
    <row r="1132" spans="22:35">
      <c r="V1132" s="106"/>
      <c r="W1132" s="106"/>
      <c r="X1132" s="106"/>
      <c r="Y1132" s="106"/>
      <c r="Z1132" s="106"/>
      <c r="AA1132" s="106"/>
      <c r="AB1132" s="106"/>
      <c r="AC1132" s="106"/>
      <c r="AD1132" s="106"/>
      <c r="AE1132" s="106"/>
      <c r="AF1132" s="106"/>
      <c r="AG1132" s="106"/>
      <c r="AH1132" s="106"/>
      <c r="AI1132" s="106"/>
    </row>
    <row r="1133" spans="22:35">
      <c r="V1133" s="106"/>
      <c r="W1133" s="106"/>
      <c r="X1133" s="106"/>
      <c r="Y1133" s="106"/>
      <c r="Z1133" s="106"/>
      <c r="AA1133" s="106"/>
      <c r="AB1133" s="106"/>
      <c r="AC1133" s="106"/>
      <c r="AD1133" s="106"/>
      <c r="AE1133" s="106"/>
      <c r="AF1133" s="106"/>
      <c r="AG1133" s="106"/>
      <c r="AH1133" s="106"/>
      <c r="AI1133" s="106"/>
    </row>
    <row r="1134" spans="22:35">
      <c r="V1134" s="106"/>
      <c r="W1134" s="106"/>
      <c r="X1134" s="106"/>
      <c r="Y1134" s="106"/>
      <c r="Z1134" s="106"/>
      <c r="AA1134" s="106"/>
      <c r="AB1134" s="106"/>
      <c r="AC1134" s="106"/>
      <c r="AD1134" s="106"/>
      <c r="AE1134" s="106"/>
      <c r="AF1134" s="106"/>
      <c r="AG1134" s="106"/>
      <c r="AH1134" s="106"/>
      <c r="AI1134" s="106"/>
    </row>
    <row r="1135" spans="22:35">
      <c r="V1135" s="106"/>
      <c r="W1135" s="106"/>
      <c r="X1135" s="106"/>
      <c r="Y1135" s="106"/>
      <c r="Z1135" s="106"/>
      <c r="AA1135" s="106"/>
      <c r="AB1135" s="106"/>
      <c r="AC1135" s="106"/>
      <c r="AD1135" s="106"/>
      <c r="AE1135" s="106"/>
      <c r="AF1135" s="106"/>
      <c r="AG1135" s="106"/>
      <c r="AH1135" s="106"/>
      <c r="AI1135" s="106"/>
    </row>
    <row r="1136" spans="22:35">
      <c r="V1136" s="106"/>
      <c r="W1136" s="106"/>
      <c r="X1136" s="106"/>
      <c r="Y1136" s="106"/>
      <c r="Z1136" s="106"/>
      <c r="AA1136" s="106"/>
      <c r="AB1136" s="106"/>
      <c r="AC1136" s="106"/>
      <c r="AD1136" s="106"/>
      <c r="AE1136" s="106"/>
      <c r="AF1136" s="106"/>
      <c r="AG1136" s="106"/>
      <c r="AH1136" s="106"/>
      <c r="AI1136" s="106"/>
    </row>
    <row r="1137" spans="22:35">
      <c r="V1137" s="106"/>
      <c r="W1137" s="106"/>
      <c r="X1137" s="106"/>
      <c r="Y1137" s="106"/>
      <c r="Z1137" s="106"/>
      <c r="AA1137" s="106"/>
      <c r="AB1137" s="106"/>
      <c r="AC1137" s="106"/>
      <c r="AD1137" s="106"/>
      <c r="AE1137" s="106"/>
      <c r="AF1137" s="106"/>
      <c r="AG1137" s="106"/>
      <c r="AH1137" s="106"/>
      <c r="AI1137" s="106"/>
    </row>
    <row r="1138" spans="22:35">
      <c r="V1138" s="106"/>
      <c r="W1138" s="106"/>
      <c r="X1138" s="106"/>
      <c r="Y1138" s="106"/>
      <c r="Z1138" s="106"/>
      <c r="AA1138" s="106"/>
      <c r="AB1138" s="106"/>
      <c r="AC1138" s="106"/>
      <c r="AD1138" s="106"/>
      <c r="AE1138" s="106"/>
      <c r="AF1138" s="106"/>
      <c r="AG1138" s="106"/>
      <c r="AH1138" s="106"/>
      <c r="AI1138" s="106"/>
    </row>
    <row r="1139" spans="22:35">
      <c r="V1139" s="106"/>
      <c r="W1139" s="106"/>
      <c r="X1139" s="106"/>
      <c r="Y1139" s="106"/>
      <c r="Z1139" s="106"/>
      <c r="AA1139" s="106"/>
      <c r="AB1139" s="106"/>
      <c r="AC1139" s="106"/>
      <c r="AD1139" s="106"/>
      <c r="AE1139" s="106"/>
      <c r="AF1139" s="106"/>
      <c r="AG1139" s="106"/>
      <c r="AH1139" s="106"/>
      <c r="AI1139" s="106"/>
    </row>
    <row r="1140" spans="22:35">
      <c r="V1140" s="106"/>
      <c r="W1140" s="106"/>
      <c r="X1140" s="106"/>
      <c r="Y1140" s="106"/>
      <c r="Z1140" s="106"/>
      <c r="AA1140" s="106"/>
      <c r="AB1140" s="106"/>
      <c r="AC1140" s="106"/>
      <c r="AD1140" s="106"/>
      <c r="AE1140" s="106"/>
      <c r="AF1140" s="106"/>
      <c r="AG1140" s="106"/>
      <c r="AH1140" s="106"/>
      <c r="AI1140" s="106"/>
    </row>
    <row r="1141" spans="22:35">
      <c r="V1141" s="106"/>
      <c r="W1141" s="106"/>
      <c r="X1141" s="106"/>
      <c r="Y1141" s="106"/>
      <c r="Z1141" s="106"/>
      <c r="AA1141" s="106"/>
      <c r="AB1141" s="106"/>
      <c r="AC1141" s="106"/>
      <c r="AD1141" s="106"/>
      <c r="AE1141" s="106"/>
      <c r="AF1141" s="106"/>
      <c r="AG1141" s="106"/>
      <c r="AH1141" s="106"/>
      <c r="AI1141" s="106"/>
    </row>
    <row r="1142" spans="22:35">
      <c r="V1142" s="106"/>
      <c r="W1142" s="106"/>
      <c r="X1142" s="106"/>
      <c r="Y1142" s="106"/>
      <c r="Z1142" s="106"/>
      <c r="AA1142" s="106"/>
      <c r="AB1142" s="106"/>
      <c r="AC1142" s="106"/>
      <c r="AD1142" s="106"/>
      <c r="AE1142" s="106"/>
      <c r="AF1142" s="106"/>
      <c r="AG1142" s="106"/>
      <c r="AH1142" s="106"/>
      <c r="AI1142" s="106"/>
    </row>
    <row r="1143" spans="22:35">
      <c r="V1143" s="106"/>
      <c r="W1143" s="106"/>
      <c r="X1143" s="106"/>
      <c r="Y1143" s="106"/>
      <c r="Z1143" s="106"/>
      <c r="AA1143" s="106"/>
      <c r="AB1143" s="106"/>
      <c r="AC1143" s="106"/>
      <c r="AD1143" s="106"/>
      <c r="AE1143" s="106"/>
      <c r="AF1143" s="106"/>
      <c r="AG1143" s="106"/>
      <c r="AH1143" s="106"/>
      <c r="AI1143" s="106"/>
    </row>
    <row r="1144" spans="22:35">
      <c r="V1144" s="106"/>
      <c r="W1144" s="106"/>
      <c r="X1144" s="106"/>
      <c r="Y1144" s="106"/>
      <c r="Z1144" s="106"/>
      <c r="AA1144" s="106"/>
      <c r="AB1144" s="106"/>
      <c r="AC1144" s="106"/>
      <c r="AD1144" s="106"/>
      <c r="AE1144" s="106"/>
      <c r="AF1144" s="106"/>
      <c r="AG1144" s="106"/>
      <c r="AH1144" s="106"/>
      <c r="AI1144" s="106"/>
    </row>
    <row r="1145" spans="22:35">
      <c r="V1145" s="106"/>
      <c r="W1145" s="106"/>
      <c r="X1145" s="106"/>
      <c r="Y1145" s="106"/>
      <c r="Z1145" s="106"/>
      <c r="AA1145" s="106"/>
      <c r="AB1145" s="106"/>
      <c r="AC1145" s="106"/>
      <c r="AD1145" s="106"/>
      <c r="AE1145" s="106"/>
      <c r="AF1145" s="106"/>
      <c r="AG1145" s="106"/>
      <c r="AH1145" s="106"/>
      <c r="AI1145" s="106"/>
    </row>
    <row r="1146" spans="22:35">
      <c r="V1146" s="106"/>
      <c r="W1146" s="106"/>
      <c r="X1146" s="106"/>
      <c r="Y1146" s="106"/>
      <c r="Z1146" s="106"/>
      <c r="AA1146" s="106"/>
      <c r="AB1146" s="106"/>
      <c r="AC1146" s="106"/>
      <c r="AD1146" s="106"/>
      <c r="AE1146" s="106"/>
      <c r="AF1146" s="106"/>
      <c r="AG1146" s="106"/>
      <c r="AH1146" s="106"/>
      <c r="AI1146" s="106"/>
    </row>
    <row r="1147" spans="22:35">
      <c r="V1147" s="106"/>
      <c r="W1147" s="106"/>
      <c r="X1147" s="106"/>
      <c r="Y1147" s="106"/>
      <c r="Z1147" s="106"/>
      <c r="AA1147" s="106"/>
      <c r="AB1147" s="106"/>
      <c r="AC1147" s="106"/>
      <c r="AD1147" s="106"/>
      <c r="AE1147" s="106"/>
      <c r="AF1147" s="106"/>
      <c r="AG1147" s="106"/>
      <c r="AH1147" s="106"/>
      <c r="AI1147" s="106"/>
    </row>
    <row r="1148" spans="22:35">
      <c r="V1148" s="106"/>
      <c r="W1148" s="106"/>
      <c r="X1148" s="106"/>
      <c r="Y1148" s="106"/>
      <c r="Z1148" s="106"/>
      <c r="AA1148" s="106"/>
      <c r="AB1148" s="106"/>
      <c r="AC1148" s="106"/>
      <c r="AD1148" s="106"/>
      <c r="AE1148" s="106"/>
      <c r="AF1148" s="106"/>
      <c r="AG1148" s="106"/>
      <c r="AH1148" s="106"/>
      <c r="AI1148" s="106"/>
    </row>
    <row r="1149" spans="22:35">
      <c r="V1149" s="106"/>
      <c r="W1149" s="106"/>
      <c r="X1149" s="106"/>
      <c r="Y1149" s="106"/>
      <c r="Z1149" s="106"/>
      <c r="AA1149" s="106"/>
      <c r="AB1149" s="106"/>
      <c r="AC1149" s="106"/>
      <c r="AD1149" s="106"/>
      <c r="AE1149" s="106"/>
      <c r="AF1149" s="106"/>
      <c r="AG1149" s="106"/>
      <c r="AH1149" s="106"/>
      <c r="AI1149" s="106"/>
    </row>
    <row r="1150" spans="22:35">
      <c r="V1150" s="106"/>
      <c r="W1150" s="106"/>
      <c r="X1150" s="106"/>
      <c r="Y1150" s="106"/>
      <c r="Z1150" s="106"/>
      <c r="AA1150" s="106"/>
      <c r="AB1150" s="106"/>
      <c r="AC1150" s="106"/>
      <c r="AD1150" s="106"/>
      <c r="AE1150" s="106"/>
      <c r="AF1150" s="106"/>
      <c r="AG1150" s="106"/>
      <c r="AH1150" s="106"/>
      <c r="AI1150" s="106"/>
    </row>
    <row r="1151" spans="22:35">
      <c r="V1151" s="106"/>
      <c r="W1151" s="106"/>
      <c r="X1151" s="106"/>
      <c r="Y1151" s="106"/>
      <c r="Z1151" s="106"/>
      <c r="AA1151" s="106"/>
      <c r="AB1151" s="106"/>
      <c r="AC1151" s="106"/>
      <c r="AD1151" s="106"/>
      <c r="AE1151" s="106"/>
      <c r="AF1151" s="106"/>
      <c r="AG1151" s="106"/>
      <c r="AH1151" s="106"/>
      <c r="AI1151" s="106"/>
    </row>
    <row r="1152" spans="22:35">
      <c r="V1152" s="106"/>
      <c r="W1152" s="106"/>
      <c r="X1152" s="106"/>
      <c r="Y1152" s="106"/>
      <c r="Z1152" s="106"/>
      <c r="AA1152" s="106"/>
      <c r="AB1152" s="106"/>
      <c r="AC1152" s="106"/>
      <c r="AD1152" s="106"/>
      <c r="AE1152" s="106"/>
      <c r="AF1152" s="106"/>
      <c r="AG1152" s="106"/>
      <c r="AH1152" s="106"/>
      <c r="AI1152" s="106"/>
    </row>
    <row r="1153" spans="22:35">
      <c r="V1153" s="106"/>
      <c r="W1153" s="106"/>
      <c r="X1153" s="106"/>
      <c r="Y1153" s="106"/>
      <c r="Z1153" s="106"/>
      <c r="AA1153" s="106"/>
      <c r="AB1153" s="106"/>
      <c r="AC1153" s="106"/>
      <c r="AD1153" s="106"/>
      <c r="AE1153" s="106"/>
      <c r="AF1153" s="106"/>
      <c r="AG1153" s="106"/>
      <c r="AH1153" s="106"/>
      <c r="AI1153" s="106"/>
    </row>
    <row r="1154" spans="22:35">
      <c r="V1154" s="106"/>
      <c r="W1154" s="106"/>
      <c r="X1154" s="106"/>
      <c r="Y1154" s="106"/>
      <c r="Z1154" s="106"/>
      <c r="AA1154" s="106"/>
      <c r="AB1154" s="106"/>
      <c r="AC1154" s="106"/>
      <c r="AD1154" s="106"/>
      <c r="AE1154" s="106"/>
      <c r="AF1154" s="106"/>
      <c r="AG1154" s="106"/>
      <c r="AH1154" s="106"/>
      <c r="AI1154" s="106"/>
    </row>
    <row r="1155" spans="22:35">
      <c r="V1155" s="106"/>
      <c r="W1155" s="106"/>
      <c r="X1155" s="106"/>
      <c r="Y1155" s="106"/>
      <c r="Z1155" s="106"/>
      <c r="AA1155" s="106"/>
      <c r="AB1155" s="106"/>
      <c r="AC1155" s="106"/>
      <c r="AD1155" s="106"/>
      <c r="AE1155" s="106"/>
      <c r="AF1155" s="106"/>
      <c r="AG1155" s="106"/>
      <c r="AH1155" s="106"/>
      <c r="AI1155" s="106"/>
    </row>
    <row r="1156" spans="22:35">
      <c r="V1156" s="106"/>
      <c r="W1156" s="106"/>
      <c r="X1156" s="106"/>
      <c r="Y1156" s="106"/>
      <c r="Z1156" s="106"/>
      <c r="AA1156" s="106"/>
      <c r="AB1156" s="106"/>
      <c r="AC1156" s="106"/>
      <c r="AD1156" s="106"/>
      <c r="AE1156" s="106"/>
      <c r="AF1156" s="106"/>
      <c r="AG1156" s="106"/>
      <c r="AH1156" s="106"/>
      <c r="AI1156" s="106"/>
    </row>
    <row r="1157" spans="22:35">
      <c r="V1157" s="106"/>
      <c r="W1157" s="106"/>
      <c r="X1157" s="106"/>
      <c r="Y1157" s="106"/>
      <c r="Z1157" s="106"/>
      <c r="AA1157" s="106"/>
      <c r="AB1157" s="106"/>
      <c r="AC1157" s="106"/>
      <c r="AD1157" s="106"/>
      <c r="AE1157" s="106"/>
      <c r="AF1157" s="106"/>
      <c r="AG1157" s="106"/>
      <c r="AH1157" s="106"/>
      <c r="AI1157" s="106"/>
    </row>
    <row r="1158" spans="22:35">
      <c r="V1158" s="106"/>
      <c r="W1158" s="106"/>
      <c r="X1158" s="106"/>
      <c r="Y1158" s="106"/>
      <c r="Z1158" s="106"/>
      <c r="AA1158" s="106"/>
      <c r="AB1158" s="106"/>
      <c r="AC1158" s="106"/>
      <c r="AD1158" s="106"/>
      <c r="AE1158" s="106"/>
      <c r="AF1158" s="106"/>
      <c r="AG1158" s="106"/>
      <c r="AH1158" s="106"/>
      <c r="AI1158" s="106"/>
    </row>
    <row r="1159" spans="22:35">
      <c r="V1159" s="106"/>
      <c r="W1159" s="106"/>
      <c r="X1159" s="106"/>
      <c r="Y1159" s="106"/>
      <c r="Z1159" s="106"/>
      <c r="AA1159" s="106"/>
      <c r="AB1159" s="106"/>
      <c r="AC1159" s="106"/>
      <c r="AD1159" s="106"/>
      <c r="AE1159" s="106"/>
      <c r="AF1159" s="106"/>
      <c r="AG1159" s="106"/>
      <c r="AH1159" s="106"/>
      <c r="AI1159" s="106"/>
    </row>
    <row r="1160" spans="22:35">
      <c r="V1160" s="106"/>
      <c r="W1160" s="106"/>
      <c r="X1160" s="106"/>
      <c r="Y1160" s="106"/>
      <c r="Z1160" s="106"/>
      <c r="AA1160" s="106"/>
      <c r="AB1160" s="106"/>
      <c r="AC1160" s="106"/>
      <c r="AD1160" s="106"/>
      <c r="AE1160" s="106"/>
      <c r="AF1160" s="106"/>
      <c r="AG1160" s="106"/>
      <c r="AH1160" s="106"/>
      <c r="AI1160" s="106"/>
    </row>
    <row r="1161" spans="22:35">
      <c r="V1161" s="106"/>
      <c r="W1161" s="106"/>
      <c r="X1161" s="106"/>
      <c r="Y1161" s="106"/>
      <c r="Z1161" s="106"/>
      <c r="AA1161" s="106"/>
      <c r="AB1161" s="106"/>
      <c r="AC1161" s="106"/>
      <c r="AD1161" s="106"/>
      <c r="AE1161" s="106"/>
      <c r="AF1161" s="106"/>
      <c r="AG1161" s="106"/>
      <c r="AH1161" s="106"/>
      <c r="AI1161" s="106"/>
    </row>
    <row r="1162" spans="22:35">
      <c r="V1162" s="106"/>
      <c r="W1162" s="106"/>
      <c r="X1162" s="106"/>
      <c r="Y1162" s="106"/>
      <c r="Z1162" s="106"/>
      <c r="AA1162" s="106"/>
      <c r="AB1162" s="106"/>
      <c r="AC1162" s="106"/>
      <c r="AD1162" s="106"/>
      <c r="AE1162" s="106"/>
      <c r="AF1162" s="106"/>
      <c r="AG1162" s="106"/>
      <c r="AH1162" s="106"/>
      <c r="AI1162" s="106"/>
    </row>
    <row r="1163" spans="22:35">
      <c r="V1163" s="106"/>
      <c r="W1163" s="106"/>
      <c r="X1163" s="106"/>
      <c r="Y1163" s="106"/>
      <c r="Z1163" s="106"/>
      <c r="AA1163" s="106"/>
      <c r="AB1163" s="106"/>
      <c r="AC1163" s="106"/>
      <c r="AD1163" s="106"/>
      <c r="AE1163" s="106"/>
      <c r="AF1163" s="106"/>
      <c r="AG1163" s="106"/>
      <c r="AH1163" s="106"/>
      <c r="AI1163" s="106"/>
    </row>
    <row r="1164" spans="22:35">
      <c r="V1164" s="106"/>
      <c r="W1164" s="106"/>
      <c r="X1164" s="106"/>
      <c r="Y1164" s="106"/>
      <c r="Z1164" s="106"/>
      <c r="AA1164" s="106"/>
      <c r="AB1164" s="106"/>
      <c r="AC1164" s="106"/>
      <c r="AD1164" s="106"/>
      <c r="AE1164" s="106"/>
      <c r="AF1164" s="106"/>
      <c r="AG1164" s="106"/>
      <c r="AH1164" s="106"/>
      <c r="AI1164" s="106"/>
    </row>
    <row r="1165" spans="22:35">
      <c r="V1165" s="106"/>
      <c r="W1165" s="106"/>
      <c r="X1165" s="106"/>
      <c r="Y1165" s="106"/>
      <c r="Z1165" s="106"/>
      <c r="AA1165" s="106"/>
      <c r="AB1165" s="106"/>
      <c r="AC1165" s="106"/>
      <c r="AD1165" s="106"/>
      <c r="AE1165" s="106"/>
      <c r="AF1165" s="106"/>
      <c r="AG1165" s="106"/>
      <c r="AH1165" s="106"/>
      <c r="AI1165" s="106"/>
    </row>
    <row r="1166" spans="22:35">
      <c r="V1166" s="106"/>
      <c r="W1166" s="106"/>
      <c r="X1166" s="106"/>
      <c r="Y1166" s="106"/>
      <c r="Z1166" s="106"/>
      <c r="AA1166" s="106"/>
      <c r="AB1166" s="106"/>
      <c r="AC1166" s="106"/>
      <c r="AD1166" s="106"/>
      <c r="AE1166" s="106"/>
      <c r="AF1166" s="106"/>
      <c r="AG1166" s="106"/>
      <c r="AH1166" s="106"/>
      <c r="AI1166" s="106"/>
    </row>
    <row r="1167" spans="22:35">
      <c r="V1167" s="106"/>
      <c r="W1167" s="106"/>
      <c r="X1167" s="106"/>
      <c r="Y1167" s="106"/>
      <c r="Z1167" s="106"/>
      <c r="AA1167" s="106"/>
      <c r="AB1167" s="106"/>
      <c r="AC1167" s="106"/>
      <c r="AD1167" s="106"/>
      <c r="AE1167" s="106"/>
      <c r="AF1167" s="106"/>
      <c r="AG1167" s="106"/>
      <c r="AH1167" s="106"/>
      <c r="AI1167" s="106"/>
    </row>
    <row r="1168" spans="22:35">
      <c r="V1168" s="106"/>
      <c r="W1168" s="106"/>
      <c r="X1168" s="106"/>
      <c r="Y1168" s="106"/>
      <c r="Z1168" s="106"/>
      <c r="AA1168" s="106"/>
      <c r="AB1168" s="106"/>
      <c r="AC1168" s="106"/>
      <c r="AD1168" s="106"/>
      <c r="AE1168" s="106"/>
      <c r="AF1168" s="106"/>
      <c r="AG1168" s="106"/>
      <c r="AH1168" s="106"/>
      <c r="AI1168" s="106"/>
    </row>
    <row r="1169" spans="22:35">
      <c r="V1169" s="106"/>
      <c r="W1169" s="106"/>
      <c r="X1169" s="106"/>
      <c r="Y1169" s="106"/>
      <c r="Z1169" s="106"/>
      <c r="AA1169" s="106"/>
      <c r="AB1169" s="106"/>
      <c r="AC1169" s="106"/>
      <c r="AD1169" s="106"/>
      <c r="AE1169" s="106"/>
      <c r="AF1169" s="106"/>
      <c r="AG1169" s="106"/>
      <c r="AH1169" s="106"/>
      <c r="AI1169" s="106"/>
    </row>
    <row r="1170" spans="22:35">
      <c r="V1170" s="106"/>
      <c r="W1170" s="106"/>
      <c r="X1170" s="106"/>
      <c r="Y1170" s="106"/>
      <c r="Z1170" s="106"/>
      <c r="AA1170" s="106"/>
      <c r="AB1170" s="106"/>
      <c r="AC1170" s="106"/>
      <c r="AD1170" s="106"/>
      <c r="AE1170" s="106"/>
      <c r="AF1170" s="106"/>
      <c r="AG1170" s="106"/>
      <c r="AH1170" s="106"/>
      <c r="AI1170" s="106"/>
    </row>
    <row r="1171" spans="22:35">
      <c r="V1171" s="106"/>
      <c r="W1171" s="106"/>
      <c r="X1171" s="106"/>
      <c r="Y1171" s="106"/>
      <c r="Z1171" s="106"/>
      <c r="AA1171" s="106"/>
      <c r="AB1171" s="106"/>
      <c r="AC1171" s="106"/>
      <c r="AD1171" s="106"/>
      <c r="AE1171" s="106"/>
      <c r="AF1171" s="106"/>
      <c r="AG1171" s="106"/>
      <c r="AH1171" s="106"/>
      <c r="AI1171" s="106"/>
    </row>
    <row r="1172" spans="22:35">
      <c r="V1172" s="106"/>
      <c r="W1172" s="106"/>
      <c r="X1172" s="106"/>
      <c r="Y1172" s="106"/>
      <c r="Z1172" s="106"/>
      <c r="AA1172" s="106"/>
      <c r="AB1172" s="106"/>
      <c r="AC1172" s="106"/>
      <c r="AD1172" s="106"/>
      <c r="AE1172" s="106"/>
      <c r="AF1172" s="106"/>
      <c r="AG1172" s="106"/>
      <c r="AH1172" s="106"/>
      <c r="AI1172" s="106"/>
    </row>
    <row r="1173" spans="22:35">
      <c r="V1173" s="106"/>
      <c r="W1173" s="106"/>
      <c r="X1173" s="106"/>
      <c r="Y1173" s="106"/>
      <c r="Z1173" s="106"/>
      <c r="AA1173" s="106"/>
      <c r="AB1173" s="106"/>
      <c r="AC1173" s="106"/>
      <c r="AD1173" s="106"/>
      <c r="AE1173" s="106"/>
      <c r="AF1173" s="106"/>
      <c r="AG1173" s="106"/>
      <c r="AH1173" s="106"/>
      <c r="AI1173" s="106"/>
    </row>
    <row r="1174" spans="22:35">
      <c r="V1174" s="106"/>
      <c r="W1174" s="106"/>
      <c r="X1174" s="106"/>
      <c r="Y1174" s="106"/>
      <c r="Z1174" s="106"/>
      <c r="AA1174" s="106"/>
      <c r="AB1174" s="106"/>
      <c r="AC1174" s="106"/>
      <c r="AD1174" s="106"/>
      <c r="AE1174" s="106"/>
      <c r="AF1174" s="106"/>
      <c r="AG1174" s="106"/>
      <c r="AH1174" s="106"/>
      <c r="AI1174" s="106"/>
    </row>
    <row r="1175" spans="22:35">
      <c r="V1175" s="106"/>
      <c r="W1175" s="106"/>
      <c r="X1175" s="106"/>
      <c r="Y1175" s="106"/>
      <c r="Z1175" s="106"/>
      <c r="AA1175" s="106"/>
      <c r="AB1175" s="106"/>
      <c r="AC1175" s="106"/>
      <c r="AD1175" s="106"/>
      <c r="AE1175" s="106"/>
      <c r="AF1175" s="106"/>
      <c r="AG1175" s="106"/>
      <c r="AH1175" s="106"/>
      <c r="AI1175" s="106"/>
    </row>
    <row r="1176" spans="22:35">
      <c r="V1176" s="106"/>
      <c r="W1176" s="106"/>
      <c r="X1176" s="106"/>
      <c r="Y1176" s="106"/>
      <c r="Z1176" s="106"/>
      <c r="AA1176" s="106"/>
      <c r="AB1176" s="106"/>
      <c r="AC1176" s="106"/>
      <c r="AD1176" s="106"/>
      <c r="AE1176" s="106"/>
      <c r="AF1176" s="106"/>
      <c r="AG1176" s="106"/>
      <c r="AH1176" s="106"/>
      <c r="AI1176" s="106"/>
    </row>
    <row r="1177" spans="22:35">
      <c r="V1177" s="106"/>
      <c r="W1177" s="106"/>
      <c r="X1177" s="106"/>
      <c r="Y1177" s="106"/>
      <c r="Z1177" s="106"/>
      <c r="AA1177" s="106"/>
      <c r="AB1177" s="106"/>
      <c r="AC1177" s="106"/>
      <c r="AD1177" s="106"/>
      <c r="AE1177" s="106"/>
      <c r="AF1177" s="106"/>
      <c r="AG1177" s="106"/>
      <c r="AH1177" s="106"/>
      <c r="AI1177" s="106"/>
    </row>
    <row r="1178" spans="22:35">
      <c r="V1178" s="106"/>
      <c r="W1178" s="106"/>
      <c r="X1178" s="106"/>
      <c r="Y1178" s="106"/>
      <c r="Z1178" s="106"/>
      <c r="AA1178" s="106"/>
      <c r="AB1178" s="106"/>
      <c r="AC1178" s="106"/>
      <c r="AD1178" s="106"/>
      <c r="AE1178" s="106"/>
      <c r="AF1178" s="106"/>
      <c r="AG1178" s="106"/>
      <c r="AH1178" s="106"/>
      <c r="AI1178" s="106"/>
    </row>
    <row r="1179" spans="22:35">
      <c r="V1179" s="106"/>
      <c r="W1179" s="106"/>
      <c r="X1179" s="106"/>
      <c r="Y1179" s="106"/>
      <c r="Z1179" s="106"/>
      <c r="AA1179" s="106"/>
      <c r="AB1179" s="106"/>
      <c r="AC1179" s="106"/>
      <c r="AD1179" s="106"/>
      <c r="AE1179" s="106"/>
      <c r="AF1179" s="106"/>
      <c r="AG1179" s="106"/>
      <c r="AH1179" s="106"/>
      <c r="AI1179" s="106"/>
    </row>
    <row r="1180" spans="22:35">
      <c r="V1180" s="106"/>
      <c r="W1180" s="106"/>
      <c r="X1180" s="106"/>
      <c r="Y1180" s="106"/>
      <c r="Z1180" s="106"/>
      <c r="AA1180" s="106"/>
      <c r="AB1180" s="106"/>
      <c r="AC1180" s="106"/>
      <c r="AD1180" s="106"/>
      <c r="AE1180" s="106"/>
      <c r="AF1180" s="106"/>
      <c r="AG1180" s="106"/>
      <c r="AH1180" s="106"/>
      <c r="AI1180" s="106"/>
    </row>
    <row r="1181" spans="22:35">
      <c r="V1181" s="106"/>
      <c r="W1181" s="106"/>
      <c r="X1181" s="106"/>
      <c r="Y1181" s="106"/>
      <c r="Z1181" s="106"/>
      <c r="AA1181" s="106"/>
      <c r="AB1181" s="106"/>
      <c r="AC1181" s="106"/>
      <c r="AD1181" s="106"/>
      <c r="AE1181" s="106"/>
      <c r="AF1181" s="106"/>
      <c r="AG1181" s="106"/>
      <c r="AH1181" s="106"/>
      <c r="AI1181" s="106"/>
    </row>
    <row r="1182" spans="22:35">
      <c r="V1182" s="106"/>
      <c r="W1182" s="106"/>
      <c r="X1182" s="106"/>
      <c r="Y1182" s="106"/>
      <c r="Z1182" s="106"/>
      <c r="AA1182" s="106"/>
      <c r="AB1182" s="106"/>
      <c r="AC1182" s="106"/>
      <c r="AD1182" s="106"/>
      <c r="AE1182" s="106"/>
      <c r="AF1182" s="106"/>
      <c r="AG1182" s="106"/>
      <c r="AH1182" s="106"/>
      <c r="AI1182" s="106"/>
    </row>
    <row r="1183" spans="22:35">
      <c r="V1183" s="106"/>
      <c r="W1183" s="106"/>
      <c r="X1183" s="106"/>
      <c r="Y1183" s="106"/>
      <c r="Z1183" s="106"/>
      <c r="AA1183" s="106"/>
      <c r="AB1183" s="106"/>
      <c r="AC1183" s="106"/>
      <c r="AD1183" s="106"/>
      <c r="AE1183" s="106"/>
      <c r="AF1183" s="106"/>
      <c r="AG1183" s="106"/>
      <c r="AH1183" s="106"/>
      <c r="AI1183" s="106"/>
    </row>
    <row r="1184" spans="22:35">
      <c r="V1184" s="106"/>
      <c r="W1184" s="106"/>
      <c r="X1184" s="106"/>
      <c r="Y1184" s="106"/>
      <c r="Z1184" s="106"/>
      <c r="AA1184" s="106"/>
      <c r="AB1184" s="106"/>
      <c r="AC1184" s="106"/>
      <c r="AD1184" s="106"/>
      <c r="AE1184" s="106"/>
      <c r="AF1184" s="106"/>
      <c r="AG1184" s="106"/>
      <c r="AH1184" s="106"/>
      <c r="AI1184" s="106"/>
    </row>
    <row r="1185" spans="22:35">
      <c r="V1185" s="106"/>
      <c r="W1185" s="106"/>
      <c r="X1185" s="106"/>
      <c r="Y1185" s="106"/>
      <c r="Z1185" s="106"/>
      <c r="AA1185" s="106"/>
      <c r="AB1185" s="106"/>
      <c r="AC1185" s="106"/>
      <c r="AD1185" s="106"/>
      <c r="AE1185" s="106"/>
      <c r="AF1185" s="106"/>
      <c r="AG1185" s="106"/>
      <c r="AH1185" s="106"/>
      <c r="AI1185" s="106"/>
    </row>
    <row r="1186" spans="22:35">
      <c r="V1186" s="106"/>
      <c r="W1186" s="106"/>
      <c r="X1186" s="106"/>
      <c r="Y1186" s="106"/>
      <c r="Z1186" s="106"/>
      <c r="AA1186" s="106"/>
      <c r="AB1186" s="106"/>
      <c r="AC1186" s="106"/>
      <c r="AD1186" s="106"/>
      <c r="AE1186" s="106"/>
      <c r="AF1186" s="106"/>
      <c r="AG1186" s="106"/>
      <c r="AH1186" s="106"/>
      <c r="AI1186" s="106"/>
    </row>
    <row r="1187" spans="22:35">
      <c r="V1187" s="106"/>
      <c r="W1187" s="106"/>
      <c r="X1187" s="106"/>
      <c r="Y1187" s="106"/>
      <c r="Z1187" s="106"/>
      <c r="AA1187" s="106"/>
      <c r="AB1187" s="106"/>
      <c r="AC1187" s="106"/>
      <c r="AD1187" s="106"/>
      <c r="AE1187" s="106"/>
      <c r="AF1187" s="106"/>
      <c r="AG1187" s="106"/>
      <c r="AH1187" s="106"/>
      <c r="AI1187" s="106"/>
    </row>
    <row r="1188" spans="22:35">
      <c r="V1188" s="106"/>
      <c r="W1188" s="106"/>
      <c r="X1188" s="106"/>
      <c r="Y1188" s="106"/>
      <c r="Z1188" s="106"/>
      <c r="AA1188" s="106"/>
      <c r="AB1188" s="106"/>
      <c r="AC1188" s="106"/>
      <c r="AD1188" s="106"/>
      <c r="AE1188" s="106"/>
      <c r="AF1188" s="106"/>
      <c r="AG1188" s="106"/>
      <c r="AH1188" s="106"/>
      <c r="AI1188" s="106"/>
    </row>
    <row r="1189" spans="22:35">
      <c r="V1189" s="106"/>
      <c r="W1189" s="106"/>
      <c r="X1189" s="106"/>
      <c r="Y1189" s="106"/>
      <c r="Z1189" s="106"/>
      <c r="AA1189" s="106"/>
      <c r="AB1189" s="106"/>
      <c r="AC1189" s="106"/>
      <c r="AD1189" s="106"/>
      <c r="AE1189" s="106"/>
      <c r="AF1189" s="106"/>
      <c r="AG1189" s="106"/>
      <c r="AH1189" s="106"/>
      <c r="AI1189" s="106"/>
    </row>
    <row r="1190" spans="22:35">
      <c r="V1190" s="106"/>
      <c r="W1190" s="106"/>
      <c r="X1190" s="106"/>
      <c r="Y1190" s="106"/>
      <c r="Z1190" s="106"/>
      <c r="AA1190" s="106"/>
      <c r="AB1190" s="106"/>
      <c r="AC1190" s="106"/>
      <c r="AD1190" s="106"/>
      <c r="AE1190" s="106"/>
      <c r="AF1190" s="106"/>
      <c r="AG1190" s="106"/>
      <c r="AH1190" s="106"/>
      <c r="AI1190" s="106"/>
    </row>
    <row r="1191" spans="22:35">
      <c r="V1191" s="106"/>
      <c r="W1191" s="106"/>
      <c r="X1191" s="106"/>
      <c r="Y1191" s="106"/>
      <c r="Z1191" s="106"/>
      <c r="AA1191" s="106"/>
      <c r="AB1191" s="106"/>
      <c r="AC1191" s="106"/>
      <c r="AD1191" s="106"/>
      <c r="AE1191" s="106"/>
      <c r="AF1191" s="106"/>
      <c r="AG1191" s="106"/>
      <c r="AH1191" s="106"/>
      <c r="AI1191" s="106"/>
    </row>
    <row r="1192" spans="22:35">
      <c r="V1192" s="106"/>
      <c r="W1192" s="106"/>
      <c r="X1192" s="106"/>
      <c r="Y1192" s="106"/>
      <c r="Z1192" s="106"/>
      <c r="AA1192" s="106"/>
      <c r="AB1192" s="106"/>
      <c r="AC1192" s="106"/>
      <c r="AD1192" s="106"/>
      <c r="AE1192" s="106"/>
      <c r="AF1192" s="106"/>
      <c r="AG1192" s="106"/>
      <c r="AH1192" s="106"/>
      <c r="AI1192" s="106"/>
    </row>
    <row r="1193" spans="22:35">
      <c r="V1193" s="106"/>
      <c r="W1193" s="106"/>
      <c r="X1193" s="106"/>
      <c r="Y1193" s="106"/>
      <c r="Z1193" s="106"/>
      <c r="AA1193" s="106"/>
      <c r="AB1193" s="106"/>
      <c r="AC1193" s="106"/>
      <c r="AD1193" s="106"/>
      <c r="AE1193" s="106"/>
      <c r="AF1193" s="106"/>
      <c r="AG1193" s="106"/>
      <c r="AH1193" s="106"/>
      <c r="AI1193" s="106"/>
    </row>
    <row r="1194" spans="22:35">
      <c r="V1194" s="106"/>
      <c r="W1194" s="106"/>
      <c r="X1194" s="106"/>
      <c r="Y1194" s="106"/>
      <c r="Z1194" s="106"/>
      <c r="AA1194" s="106"/>
      <c r="AB1194" s="106"/>
      <c r="AC1194" s="106"/>
      <c r="AD1194" s="106"/>
      <c r="AE1194" s="106"/>
      <c r="AF1194" s="106"/>
      <c r="AG1194" s="106"/>
      <c r="AH1194" s="106"/>
      <c r="AI1194" s="106"/>
    </row>
    <row r="1195" spans="22:35">
      <c r="V1195" s="106"/>
      <c r="W1195" s="106"/>
      <c r="X1195" s="106"/>
      <c r="Y1195" s="106"/>
      <c r="Z1195" s="106"/>
      <c r="AA1195" s="106"/>
      <c r="AB1195" s="106"/>
      <c r="AC1195" s="106"/>
      <c r="AD1195" s="106"/>
      <c r="AE1195" s="106"/>
      <c r="AF1195" s="106"/>
      <c r="AG1195" s="106"/>
      <c r="AH1195" s="106"/>
      <c r="AI1195" s="106"/>
    </row>
    <row r="1196" spans="22:35">
      <c r="V1196" s="106"/>
      <c r="W1196" s="106"/>
      <c r="X1196" s="106"/>
      <c r="Y1196" s="106"/>
      <c r="Z1196" s="106"/>
      <c r="AA1196" s="106"/>
      <c r="AB1196" s="106"/>
      <c r="AC1196" s="106"/>
      <c r="AD1196" s="106"/>
      <c r="AE1196" s="106"/>
      <c r="AF1196" s="106"/>
      <c r="AG1196" s="106"/>
      <c r="AH1196" s="106"/>
      <c r="AI1196" s="106"/>
    </row>
    <row r="1197" spans="22:35">
      <c r="V1197" s="106"/>
      <c r="W1197" s="106"/>
      <c r="X1197" s="106"/>
      <c r="Y1197" s="106"/>
      <c r="Z1197" s="106"/>
      <c r="AA1197" s="106"/>
      <c r="AB1197" s="106"/>
      <c r="AC1197" s="106"/>
      <c r="AD1197" s="106"/>
      <c r="AE1197" s="106"/>
      <c r="AF1197" s="106"/>
      <c r="AG1197" s="106"/>
      <c r="AH1197" s="106"/>
      <c r="AI1197" s="106"/>
    </row>
    <row r="1198" spans="22:35">
      <c r="V1198" s="106"/>
      <c r="W1198" s="106"/>
      <c r="X1198" s="106"/>
      <c r="Y1198" s="106"/>
      <c r="Z1198" s="106"/>
      <c r="AA1198" s="106"/>
      <c r="AB1198" s="106"/>
      <c r="AC1198" s="106"/>
      <c r="AD1198" s="106"/>
      <c r="AE1198" s="106"/>
      <c r="AF1198" s="106"/>
      <c r="AG1198" s="106"/>
      <c r="AH1198" s="106"/>
      <c r="AI1198" s="106"/>
    </row>
    <row r="1199" spans="22:35">
      <c r="V1199" s="106"/>
      <c r="W1199" s="106"/>
      <c r="X1199" s="106"/>
      <c r="Y1199" s="106"/>
      <c r="Z1199" s="106"/>
      <c r="AA1199" s="106"/>
      <c r="AB1199" s="106"/>
      <c r="AC1199" s="106"/>
      <c r="AD1199" s="106"/>
      <c r="AE1199" s="106"/>
      <c r="AF1199" s="106"/>
      <c r="AG1199" s="106"/>
      <c r="AH1199" s="106"/>
      <c r="AI1199" s="106"/>
    </row>
    <row r="1200" spans="22:35">
      <c r="V1200" s="106"/>
      <c r="W1200" s="106"/>
      <c r="X1200" s="106"/>
      <c r="Y1200" s="106"/>
      <c r="Z1200" s="106"/>
      <c r="AA1200" s="106"/>
      <c r="AB1200" s="106"/>
      <c r="AC1200" s="106"/>
      <c r="AD1200" s="106"/>
      <c r="AE1200" s="106"/>
      <c r="AF1200" s="106"/>
      <c r="AG1200" s="106"/>
      <c r="AH1200" s="106"/>
      <c r="AI1200" s="106"/>
    </row>
    <row r="1201" spans="22:35">
      <c r="V1201" s="106"/>
      <c r="W1201" s="106"/>
      <c r="X1201" s="106"/>
      <c r="Y1201" s="106"/>
      <c r="Z1201" s="106"/>
      <c r="AA1201" s="106"/>
      <c r="AB1201" s="106"/>
      <c r="AC1201" s="106"/>
      <c r="AD1201" s="106"/>
      <c r="AE1201" s="106"/>
      <c r="AF1201" s="106"/>
      <c r="AG1201" s="106"/>
      <c r="AH1201" s="106"/>
      <c r="AI1201" s="106"/>
    </row>
    <row r="1202" spans="22:35">
      <c r="V1202" s="106"/>
      <c r="W1202" s="106"/>
      <c r="X1202" s="106"/>
      <c r="Y1202" s="106"/>
      <c r="Z1202" s="106"/>
      <c r="AA1202" s="106"/>
      <c r="AB1202" s="106"/>
      <c r="AC1202" s="106"/>
      <c r="AD1202" s="106"/>
      <c r="AE1202" s="106"/>
      <c r="AF1202" s="106"/>
      <c r="AG1202" s="106"/>
      <c r="AH1202" s="106"/>
      <c r="AI1202" s="106"/>
    </row>
    <row r="1203" spans="22:35">
      <c r="V1203" s="106"/>
      <c r="W1203" s="106"/>
      <c r="X1203" s="106"/>
      <c r="Y1203" s="106"/>
      <c r="Z1203" s="106"/>
      <c r="AA1203" s="106"/>
      <c r="AB1203" s="106"/>
      <c r="AC1203" s="106"/>
      <c r="AD1203" s="106"/>
      <c r="AE1203" s="106"/>
      <c r="AF1203" s="106"/>
      <c r="AG1203" s="106"/>
      <c r="AH1203" s="106"/>
      <c r="AI1203" s="106"/>
    </row>
    <row r="1204" spans="22:35">
      <c r="V1204" s="106"/>
      <c r="W1204" s="106"/>
      <c r="X1204" s="106"/>
      <c r="Y1204" s="106"/>
      <c r="Z1204" s="106"/>
      <c r="AA1204" s="106"/>
      <c r="AB1204" s="106"/>
      <c r="AC1204" s="106"/>
      <c r="AD1204" s="106"/>
      <c r="AE1204" s="106"/>
      <c r="AF1204" s="106"/>
      <c r="AG1204" s="106"/>
      <c r="AH1204" s="106"/>
      <c r="AI1204" s="106"/>
    </row>
    <row r="1205" spans="22:35">
      <c r="V1205" s="106"/>
      <c r="W1205" s="106"/>
      <c r="X1205" s="106"/>
      <c r="Y1205" s="106"/>
      <c r="Z1205" s="106"/>
      <c r="AA1205" s="106"/>
      <c r="AB1205" s="106"/>
      <c r="AC1205" s="106"/>
      <c r="AD1205" s="106"/>
      <c r="AE1205" s="106"/>
      <c r="AF1205" s="106"/>
      <c r="AG1205" s="106"/>
      <c r="AH1205" s="106"/>
      <c r="AI1205" s="106"/>
    </row>
    <row r="1206" spans="22:35">
      <c r="V1206" s="106"/>
      <c r="W1206" s="106"/>
      <c r="X1206" s="106"/>
      <c r="Y1206" s="106"/>
      <c r="Z1206" s="106"/>
      <c r="AA1206" s="106"/>
      <c r="AB1206" s="106"/>
      <c r="AC1206" s="106"/>
      <c r="AD1206" s="106"/>
      <c r="AE1206" s="106"/>
      <c r="AF1206" s="106"/>
      <c r="AG1206" s="106"/>
      <c r="AH1206" s="106"/>
      <c r="AI1206" s="106"/>
    </row>
    <row r="1207" spans="22:35">
      <c r="V1207" s="106"/>
      <c r="W1207" s="106"/>
      <c r="X1207" s="106"/>
      <c r="Y1207" s="106"/>
      <c r="Z1207" s="106"/>
      <c r="AA1207" s="106"/>
      <c r="AB1207" s="106"/>
      <c r="AC1207" s="106"/>
      <c r="AD1207" s="106"/>
      <c r="AE1207" s="106"/>
      <c r="AF1207" s="106"/>
      <c r="AG1207" s="106"/>
      <c r="AH1207" s="106"/>
      <c r="AI1207" s="106"/>
    </row>
    <row r="1208" spans="22:35">
      <c r="V1208" s="106"/>
      <c r="W1208" s="106"/>
      <c r="X1208" s="106"/>
      <c r="Y1208" s="106"/>
      <c r="Z1208" s="106"/>
      <c r="AA1208" s="106"/>
      <c r="AB1208" s="106"/>
      <c r="AC1208" s="106"/>
      <c r="AD1208" s="106"/>
      <c r="AE1208" s="106"/>
      <c r="AF1208" s="106"/>
      <c r="AG1208" s="106"/>
      <c r="AH1208" s="106"/>
      <c r="AI1208" s="106"/>
    </row>
    <row r="1209" spans="22:35">
      <c r="V1209" s="106"/>
      <c r="W1209" s="106"/>
      <c r="X1209" s="106"/>
      <c r="Y1209" s="106"/>
      <c r="Z1209" s="106"/>
      <c r="AA1209" s="106"/>
      <c r="AB1209" s="106"/>
      <c r="AC1209" s="106"/>
      <c r="AD1209" s="106"/>
      <c r="AE1209" s="106"/>
      <c r="AF1209" s="106"/>
      <c r="AG1209" s="106"/>
      <c r="AH1209" s="106"/>
      <c r="AI1209" s="106"/>
    </row>
    <row r="1210" spans="22:35">
      <c r="V1210" s="106"/>
      <c r="W1210" s="106"/>
      <c r="X1210" s="106"/>
      <c r="Y1210" s="106"/>
      <c r="Z1210" s="106"/>
      <c r="AA1210" s="106"/>
      <c r="AB1210" s="106"/>
      <c r="AC1210" s="106"/>
      <c r="AD1210" s="106"/>
      <c r="AE1210" s="106"/>
      <c r="AF1210" s="106"/>
      <c r="AG1210" s="106"/>
      <c r="AH1210" s="106"/>
      <c r="AI1210" s="106"/>
    </row>
    <row r="1211" spans="22:35">
      <c r="V1211" s="106"/>
      <c r="W1211" s="106"/>
      <c r="X1211" s="106"/>
      <c r="Y1211" s="106"/>
      <c r="Z1211" s="106"/>
      <c r="AA1211" s="106"/>
      <c r="AB1211" s="106"/>
      <c r="AC1211" s="106"/>
      <c r="AD1211" s="106"/>
      <c r="AE1211" s="106"/>
      <c r="AF1211" s="106"/>
      <c r="AG1211" s="106"/>
      <c r="AH1211" s="106"/>
      <c r="AI1211" s="106"/>
    </row>
    <row r="1212" spans="22:35">
      <c r="V1212" s="106"/>
      <c r="W1212" s="106"/>
      <c r="X1212" s="106"/>
      <c r="Y1212" s="106"/>
      <c r="Z1212" s="106"/>
      <c r="AA1212" s="106"/>
      <c r="AB1212" s="106"/>
      <c r="AC1212" s="106"/>
      <c r="AD1212" s="106"/>
      <c r="AE1212" s="106"/>
      <c r="AF1212" s="106"/>
      <c r="AG1212" s="106"/>
      <c r="AH1212" s="106"/>
      <c r="AI1212" s="106"/>
    </row>
    <row r="1213" spans="22:35">
      <c r="V1213" s="106"/>
      <c r="W1213" s="106"/>
      <c r="X1213" s="106"/>
      <c r="Y1213" s="106"/>
      <c r="Z1213" s="106"/>
      <c r="AA1213" s="106"/>
      <c r="AB1213" s="106"/>
      <c r="AC1213" s="106"/>
      <c r="AD1213" s="106"/>
      <c r="AE1213" s="106"/>
      <c r="AF1213" s="106"/>
      <c r="AG1213" s="106"/>
      <c r="AH1213" s="106"/>
      <c r="AI1213" s="106"/>
    </row>
    <row r="1214" spans="22:35">
      <c r="V1214" s="106"/>
      <c r="W1214" s="106"/>
      <c r="X1214" s="106"/>
      <c r="Y1214" s="106"/>
      <c r="Z1214" s="106"/>
      <c r="AA1214" s="106"/>
      <c r="AB1214" s="106"/>
      <c r="AC1214" s="106"/>
      <c r="AD1214" s="106"/>
      <c r="AE1214" s="106"/>
      <c r="AF1214" s="106"/>
      <c r="AG1214" s="106"/>
      <c r="AH1214" s="106"/>
      <c r="AI1214" s="106"/>
    </row>
    <row r="1215" spans="22:35">
      <c r="V1215" s="106"/>
      <c r="W1215" s="106"/>
      <c r="X1215" s="106"/>
      <c r="Y1215" s="106"/>
      <c r="Z1215" s="106"/>
      <c r="AA1215" s="106"/>
      <c r="AB1215" s="106"/>
      <c r="AC1215" s="106"/>
      <c r="AD1215" s="106"/>
      <c r="AE1215" s="106"/>
      <c r="AF1215" s="106"/>
      <c r="AG1215" s="106"/>
      <c r="AH1215" s="106"/>
      <c r="AI1215" s="106"/>
    </row>
    <row r="1216" spans="22:35">
      <c r="V1216" s="106"/>
      <c r="W1216" s="106"/>
      <c r="X1216" s="106"/>
      <c r="Y1216" s="106"/>
      <c r="Z1216" s="106"/>
      <c r="AA1216" s="106"/>
      <c r="AB1216" s="106"/>
      <c r="AC1216" s="106"/>
      <c r="AD1216" s="106"/>
      <c r="AE1216" s="106"/>
      <c r="AF1216" s="106"/>
      <c r="AG1216" s="106"/>
      <c r="AH1216" s="106"/>
      <c r="AI1216" s="106"/>
    </row>
    <row r="1217" spans="22:35">
      <c r="V1217" s="106"/>
      <c r="W1217" s="106"/>
      <c r="X1217" s="106"/>
      <c r="Y1217" s="106"/>
      <c r="Z1217" s="106"/>
      <c r="AA1217" s="106"/>
      <c r="AB1217" s="106"/>
      <c r="AC1217" s="106"/>
      <c r="AD1217" s="106"/>
      <c r="AE1217" s="106"/>
      <c r="AF1217" s="106"/>
      <c r="AG1217" s="106"/>
      <c r="AH1217" s="106"/>
      <c r="AI1217" s="106"/>
    </row>
    <row r="1218" spans="22:35">
      <c r="V1218" s="106"/>
      <c r="W1218" s="106"/>
      <c r="X1218" s="106"/>
      <c r="Y1218" s="106"/>
      <c r="Z1218" s="106"/>
      <c r="AA1218" s="106"/>
      <c r="AB1218" s="106"/>
      <c r="AC1218" s="106"/>
      <c r="AD1218" s="106"/>
      <c r="AE1218" s="106"/>
      <c r="AF1218" s="106"/>
      <c r="AG1218" s="106"/>
      <c r="AH1218" s="106"/>
      <c r="AI1218" s="106"/>
    </row>
    <row r="1219" spans="22:35">
      <c r="V1219" s="106"/>
      <c r="W1219" s="106"/>
      <c r="X1219" s="106"/>
      <c r="Y1219" s="106"/>
      <c r="Z1219" s="106"/>
      <c r="AA1219" s="106"/>
      <c r="AB1219" s="106"/>
      <c r="AC1219" s="106"/>
      <c r="AD1219" s="106"/>
      <c r="AE1219" s="106"/>
      <c r="AF1219" s="106"/>
      <c r="AG1219" s="106"/>
      <c r="AH1219" s="106"/>
      <c r="AI1219" s="106"/>
    </row>
    <row r="1220" spans="22:35">
      <c r="V1220" s="106"/>
      <c r="W1220" s="106"/>
      <c r="X1220" s="106"/>
      <c r="Y1220" s="106"/>
      <c r="Z1220" s="106"/>
      <c r="AA1220" s="106"/>
      <c r="AB1220" s="106"/>
      <c r="AC1220" s="106"/>
      <c r="AD1220" s="106"/>
      <c r="AE1220" s="106"/>
      <c r="AF1220" s="106"/>
      <c r="AG1220" s="106"/>
      <c r="AH1220" s="106"/>
      <c r="AI1220" s="106"/>
    </row>
    <row r="1221" spans="22:35">
      <c r="V1221" s="106"/>
      <c r="W1221" s="106"/>
      <c r="X1221" s="106"/>
      <c r="Y1221" s="106"/>
      <c r="Z1221" s="106"/>
      <c r="AA1221" s="106"/>
      <c r="AB1221" s="106"/>
      <c r="AC1221" s="106"/>
      <c r="AD1221" s="106"/>
      <c r="AE1221" s="106"/>
      <c r="AF1221" s="106"/>
      <c r="AG1221" s="106"/>
      <c r="AH1221" s="106"/>
      <c r="AI1221" s="106"/>
    </row>
    <row r="1222" spans="22:35">
      <c r="V1222" s="106"/>
      <c r="W1222" s="106"/>
      <c r="X1222" s="106"/>
      <c r="Y1222" s="106"/>
      <c r="Z1222" s="106"/>
      <c r="AA1222" s="106"/>
      <c r="AB1222" s="106"/>
      <c r="AC1222" s="106"/>
      <c r="AD1222" s="106"/>
      <c r="AE1222" s="106"/>
      <c r="AF1222" s="106"/>
      <c r="AG1222" s="106"/>
      <c r="AH1222" s="106"/>
      <c r="AI1222" s="106"/>
    </row>
    <row r="1223" spans="22:35">
      <c r="V1223" s="106"/>
      <c r="W1223" s="106"/>
      <c r="X1223" s="106"/>
      <c r="Y1223" s="106"/>
      <c r="Z1223" s="106"/>
      <c r="AA1223" s="106"/>
      <c r="AB1223" s="106"/>
      <c r="AC1223" s="106"/>
      <c r="AD1223" s="106"/>
      <c r="AE1223" s="106"/>
      <c r="AF1223" s="106"/>
      <c r="AG1223" s="106"/>
      <c r="AH1223" s="106"/>
      <c r="AI1223" s="106"/>
    </row>
    <row r="1224" spans="22:35">
      <c r="V1224" s="106"/>
      <c r="W1224" s="106"/>
      <c r="X1224" s="106"/>
      <c r="Y1224" s="106"/>
      <c r="Z1224" s="106"/>
      <c r="AA1224" s="106"/>
      <c r="AB1224" s="106"/>
      <c r="AC1224" s="106"/>
      <c r="AD1224" s="106"/>
      <c r="AE1224" s="106"/>
      <c r="AF1224" s="106"/>
      <c r="AG1224" s="106"/>
      <c r="AH1224" s="106"/>
      <c r="AI1224" s="106"/>
    </row>
    <row r="1225" spans="22:35">
      <c r="V1225" s="106"/>
      <c r="W1225" s="106"/>
      <c r="X1225" s="106"/>
      <c r="Y1225" s="106"/>
      <c r="Z1225" s="106"/>
      <c r="AA1225" s="106"/>
      <c r="AB1225" s="106"/>
      <c r="AC1225" s="106"/>
      <c r="AD1225" s="106"/>
      <c r="AE1225" s="106"/>
      <c r="AF1225" s="106"/>
      <c r="AG1225" s="106"/>
      <c r="AH1225" s="106"/>
      <c r="AI1225" s="106"/>
    </row>
    <row r="1226" spans="22:35">
      <c r="V1226" s="106"/>
      <c r="W1226" s="106"/>
      <c r="X1226" s="106"/>
      <c r="Y1226" s="106"/>
      <c r="Z1226" s="106"/>
      <c r="AA1226" s="106"/>
      <c r="AB1226" s="106"/>
      <c r="AC1226" s="106"/>
      <c r="AD1226" s="106"/>
      <c r="AE1226" s="106"/>
      <c r="AF1226" s="106"/>
      <c r="AG1226" s="106"/>
      <c r="AH1226" s="106"/>
      <c r="AI1226" s="106"/>
    </row>
    <row r="1227" spans="22:35">
      <c r="V1227" s="106"/>
      <c r="W1227" s="106"/>
      <c r="X1227" s="106"/>
      <c r="Y1227" s="106"/>
      <c r="Z1227" s="106"/>
      <c r="AA1227" s="106"/>
      <c r="AB1227" s="106"/>
      <c r="AC1227" s="106"/>
      <c r="AD1227" s="106"/>
      <c r="AE1227" s="106"/>
      <c r="AF1227" s="106"/>
      <c r="AG1227" s="106"/>
      <c r="AH1227" s="106"/>
      <c r="AI1227" s="106"/>
    </row>
    <row r="1228" spans="22:35">
      <c r="V1228" s="106"/>
      <c r="W1228" s="106"/>
      <c r="X1228" s="106"/>
      <c r="Y1228" s="106"/>
      <c r="Z1228" s="106"/>
      <c r="AA1228" s="106"/>
      <c r="AB1228" s="106"/>
      <c r="AC1228" s="106"/>
      <c r="AD1228" s="106"/>
      <c r="AE1228" s="106"/>
      <c r="AF1228" s="106"/>
      <c r="AG1228" s="106"/>
      <c r="AH1228" s="106"/>
      <c r="AI1228" s="106"/>
    </row>
    <row r="1229" spans="22:35">
      <c r="V1229" s="106"/>
      <c r="W1229" s="106"/>
      <c r="X1229" s="106"/>
      <c r="Y1229" s="106"/>
      <c r="Z1229" s="106"/>
      <c r="AA1229" s="106"/>
      <c r="AB1229" s="106"/>
      <c r="AC1229" s="106"/>
      <c r="AD1229" s="106"/>
      <c r="AE1229" s="106"/>
      <c r="AF1229" s="106"/>
      <c r="AG1229" s="106"/>
      <c r="AH1229" s="106"/>
      <c r="AI1229" s="106"/>
    </row>
    <row r="1230" spans="22:35">
      <c r="V1230" s="106"/>
      <c r="W1230" s="106"/>
      <c r="X1230" s="106"/>
      <c r="Y1230" s="106"/>
      <c r="Z1230" s="106"/>
      <c r="AA1230" s="106"/>
      <c r="AB1230" s="106"/>
      <c r="AC1230" s="106"/>
      <c r="AD1230" s="106"/>
      <c r="AE1230" s="106"/>
      <c r="AF1230" s="106"/>
      <c r="AG1230" s="106"/>
      <c r="AH1230" s="106"/>
      <c r="AI1230" s="106"/>
    </row>
    <row r="1231" spans="22:35">
      <c r="V1231" s="106"/>
      <c r="W1231" s="106"/>
      <c r="X1231" s="106"/>
      <c r="Y1231" s="106"/>
      <c r="Z1231" s="106"/>
      <c r="AA1231" s="106"/>
      <c r="AB1231" s="106"/>
      <c r="AC1231" s="106"/>
      <c r="AD1231" s="106"/>
      <c r="AE1231" s="106"/>
      <c r="AF1231" s="106"/>
      <c r="AG1231" s="106"/>
      <c r="AH1231" s="106"/>
      <c r="AI1231" s="106"/>
    </row>
    <row r="1232" spans="22:35">
      <c r="V1232" s="106"/>
      <c r="W1232" s="106"/>
      <c r="X1232" s="106"/>
      <c r="Y1232" s="106"/>
      <c r="Z1232" s="106"/>
      <c r="AA1232" s="106"/>
      <c r="AB1232" s="106"/>
      <c r="AC1232" s="106"/>
      <c r="AD1232" s="106"/>
      <c r="AE1232" s="106"/>
      <c r="AF1232" s="106"/>
      <c r="AG1232" s="106"/>
      <c r="AH1232" s="106"/>
      <c r="AI1232" s="106"/>
    </row>
    <row r="1233" spans="22:35">
      <c r="V1233" s="106"/>
      <c r="W1233" s="106"/>
      <c r="X1233" s="106"/>
      <c r="Y1233" s="106"/>
      <c r="Z1233" s="106"/>
      <c r="AA1233" s="106"/>
      <c r="AB1233" s="106"/>
      <c r="AC1233" s="106"/>
      <c r="AD1233" s="106"/>
      <c r="AE1233" s="106"/>
      <c r="AF1233" s="106"/>
      <c r="AG1233" s="106"/>
      <c r="AH1233" s="106"/>
      <c r="AI1233" s="106"/>
    </row>
    <row r="1234" spans="22:35">
      <c r="V1234" s="106"/>
      <c r="W1234" s="106"/>
      <c r="X1234" s="106"/>
      <c r="Y1234" s="106"/>
      <c r="Z1234" s="106"/>
      <c r="AA1234" s="106"/>
      <c r="AB1234" s="106"/>
      <c r="AC1234" s="106"/>
      <c r="AD1234" s="106"/>
      <c r="AE1234" s="106"/>
      <c r="AF1234" s="106"/>
      <c r="AG1234" s="106"/>
      <c r="AH1234" s="106"/>
      <c r="AI1234" s="106"/>
    </row>
    <row r="1235" spans="22:35">
      <c r="V1235" s="106"/>
      <c r="W1235" s="106"/>
      <c r="X1235" s="106"/>
      <c r="Y1235" s="106"/>
      <c r="Z1235" s="106"/>
      <c r="AA1235" s="106"/>
      <c r="AB1235" s="106"/>
      <c r="AC1235" s="106"/>
      <c r="AD1235" s="106"/>
      <c r="AE1235" s="106"/>
      <c r="AF1235" s="106"/>
      <c r="AG1235" s="106"/>
      <c r="AH1235" s="106"/>
      <c r="AI1235" s="106"/>
    </row>
    <row r="1236" spans="22:35">
      <c r="V1236" s="106"/>
      <c r="W1236" s="106"/>
      <c r="X1236" s="106"/>
      <c r="Y1236" s="106"/>
      <c r="Z1236" s="106"/>
      <c r="AA1236" s="106"/>
      <c r="AB1236" s="106"/>
      <c r="AC1236" s="106"/>
      <c r="AD1236" s="106"/>
      <c r="AE1236" s="106"/>
      <c r="AF1236" s="106"/>
      <c r="AG1236" s="106"/>
      <c r="AH1236" s="106"/>
      <c r="AI1236" s="106"/>
    </row>
    <row r="1237" spans="22:35">
      <c r="V1237" s="106"/>
      <c r="W1237" s="106"/>
      <c r="X1237" s="106"/>
      <c r="Y1237" s="106"/>
      <c r="Z1237" s="106"/>
      <c r="AA1237" s="106"/>
      <c r="AB1237" s="106"/>
      <c r="AC1237" s="106"/>
      <c r="AD1237" s="106"/>
      <c r="AE1237" s="106"/>
      <c r="AF1237" s="106"/>
      <c r="AG1237" s="106"/>
      <c r="AH1237" s="106"/>
      <c r="AI1237" s="106"/>
    </row>
    <row r="1238" spans="22:35">
      <c r="V1238" s="106"/>
      <c r="W1238" s="106"/>
      <c r="X1238" s="106"/>
      <c r="Y1238" s="106"/>
      <c r="Z1238" s="106"/>
      <c r="AA1238" s="106"/>
      <c r="AB1238" s="106"/>
      <c r="AC1238" s="106"/>
      <c r="AD1238" s="106"/>
      <c r="AE1238" s="106"/>
      <c r="AF1238" s="106"/>
      <c r="AG1238" s="106"/>
      <c r="AH1238" s="106"/>
      <c r="AI1238" s="106"/>
    </row>
    <row r="1239" spans="22:35">
      <c r="V1239" s="106"/>
      <c r="W1239" s="106"/>
      <c r="X1239" s="106"/>
      <c r="Y1239" s="106"/>
      <c r="Z1239" s="106"/>
      <c r="AA1239" s="106"/>
      <c r="AB1239" s="106"/>
      <c r="AC1239" s="106"/>
      <c r="AD1239" s="106"/>
      <c r="AE1239" s="106"/>
      <c r="AF1239" s="106"/>
      <c r="AG1239" s="106"/>
      <c r="AH1239" s="106"/>
      <c r="AI1239" s="106"/>
    </row>
    <row r="1240" spans="22:35">
      <c r="V1240" s="106"/>
      <c r="W1240" s="106"/>
      <c r="X1240" s="106"/>
      <c r="Y1240" s="106"/>
      <c r="Z1240" s="106"/>
      <c r="AA1240" s="106"/>
      <c r="AB1240" s="106"/>
      <c r="AC1240" s="106"/>
      <c r="AD1240" s="106"/>
      <c r="AE1240" s="106"/>
      <c r="AF1240" s="106"/>
      <c r="AG1240" s="106"/>
      <c r="AH1240" s="106"/>
      <c r="AI1240" s="106"/>
    </row>
    <row r="1241" spans="22:35">
      <c r="V1241" s="106"/>
      <c r="W1241" s="106"/>
      <c r="X1241" s="106"/>
      <c r="Y1241" s="106"/>
      <c r="Z1241" s="106"/>
      <c r="AA1241" s="106"/>
      <c r="AB1241" s="106"/>
      <c r="AC1241" s="106"/>
      <c r="AD1241" s="106"/>
      <c r="AE1241" s="106"/>
      <c r="AF1241" s="106"/>
      <c r="AG1241" s="106"/>
      <c r="AH1241" s="106"/>
      <c r="AI1241" s="106"/>
    </row>
    <row r="1242" spans="22:35">
      <c r="V1242" s="106"/>
      <c r="W1242" s="106"/>
      <c r="X1242" s="106"/>
      <c r="Y1242" s="106"/>
      <c r="Z1242" s="106"/>
      <c r="AA1242" s="106"/>
      <c r="AB1242" s="106"/>
      <c r="AC1242" s="106"/>
      <c r="AD1242" s="106"/>
      <c r="AE1242" s="106"/>
      <c r="AF1242" s="106"/>
      <c r="AG1242" s="106"/>
      <c r="AH1242" s="106"/>
      <c r="AI1242" s="106"/>
    </row>
    <row r="1243" spans="22:35">
      <c r="V1243" s="106"/>
      <c r="W1243" s="106"/>
      <c r="X1243" s="106"/>
      <c r="Y1243" s="106"/>
      <c r="Z1243" s="106"/>
      <c r="AA1243" s="106"/>
      <c r="AB1243" s="106"/>
      <c r="AC1243" s="106"/>
      <c r="AD1243" s="106"/>
      <c r="AE1243" s="106"/>
      <c r="AF1243" s="106"/>
      <c r="AG1243" s="106"/>
      <c r="AH1243" s="106"/>
      <c r="AI1243" s="106"/>
    </row>
    <row r="1244" spans="22:35">
      <c r="V1244" s="106"/>
      <c r="W1244" s="106"/>
      <c r="X1244" s="106"/>
      <c r="Y1244" s="106"/>
      <c r="Z1244" s="106"/>
      <c r="AA1244" s="106"/>
      <c r="AB1244" s="106"/>
      <c r="AC1244" s="106"/>
      <c r="AD1244" s="106"/>
      <c r="AE1244" s="106"/>
      <c r="AF1244" s="106"/>
      <c r="AG1244" s="106"/>
      <c r="AH1244" s="106"/>
      <c r="AI1244" s="106"/>
    </row>
    <row r="1245" spans="22:35">
      <c r="V1245" s="106"/>
      <c r="W1245" s="106"/>
      <c r="X1245" s="106"/>
      <c r="Y1245" s="106"/>
      <c r="Z1245" s="106"/>
      <c r="AA1245" s="106"/>
      <c r="AB1245" s="106"/>
      <c r="AC1245" s="106"/>
      <c r="AD1245" s="106"/>
      <c r="AE1245" s="106"/>
      <c r="AF1245" s="106"/>
      <c r="AG1245" s="106"/>
      <c r="AH1245" s="106"/>
      <c r="AI1245" s="106"/>
    </row>
    <row r="1246" spans="22:35">
      <c r="V1246" s="106"/>
      <c r="W1246" s="106"/>
      <c r="X1246" s="106"/>
      <c r="Y1246" s="106"/>
      <c r="Z1246" s="106"/>
      <c r="AA1246" s="106"/>
      <c r="AB1246" s="106"/>
      <c r="AC1246" s="106"/>
      <c r="AD1246" s="106"/>
      <c r="AE1246" s="106"/>
      <c r="AF1246" s="106"/>
      <c r="AG1246" s="106"/>
      <c r="AH1246" s="106"/>
      <c r="AI1246" s="106"/>
    </row>
    <row r="1247" spans="22:35">
      <c r="V1247" s="106"/>
      <c r="W1247" s="106"/>
      <c r="X1247" s="106"/>
      <c r="Y1247" s="106"/>
      <c r="Z1247" s="106"/>
      <c r="AA1247" s="106"/>
      <c r="AB1247" s="106"/>
      <c r="AC1247" s="106"/>
      <c r="AD1247" s="106"/>
      <c r="AE1247" s="106"/>
      <c r="AF1247" s="106"/>
      <c r="AG1247" s="106"/>
      <c r="AH1247" s="106"/>
      <c r="AI1247" s="106"/>
    </row>
    <row r="1248" spans="22:35">
      <c r="V1248" s="106"/>
      <c r="W1248" s="106"/>
      <c r="X1248" s="106"/>
      <c r="Y1248" s="106"/>
      <c r="Z1248" s="106"/>
      <c r="AA1248" s="106"/>
      <c r="AB1248" s="106"/>
      <c r="AC1248" s="106"/>
      <c r="AD1248" s="106"/>
      <c r="AE1248" s="106"/>
      <c r="AF1248" s="106"/>
      <c r="AG1248" s="106"/>
      <c r="AH1248" s="106"/>
      <c r="AI1248" s="106"/>
    </row>
    <row r="1249" spans="22:35">
      <c r="V1249" s="106"/>
      <c r="W1249" s="106"/>
      <c r="X1249" s="106"/>
      <c r="Y1249" s="106"/>
      <c r="Z1249" s="106"/>
      <c r="AA1249" s="106"/>
      <c r="AB1249" s="106"/>
      <c r="AC1249" s="106"/>
      <c r="AD1249" s="106"/>
      <c r="AE1249" s="106"/>
      <c r="AF1249" s="106"/>
      <c r="AG1249" s="106"/>
      <c r="AH1249" s="106"/>
      <c r="AI1249" s="106"/>
    </row>
    <row r="1250" spans="22:35">
      <c r="V1250" s="106"/>
      <c r="W1250" s="106"/>
      <c r="X1250" s="106"/>
      <c r="Y1250" s="106"/>
      <c r="Z1250" s="106"/>
      <c r="AA1250" s="106"/>
      <c r="AB1250" s="106"/>
      <c r="AC1250" s="106"/>
      <c r="AD1250" s="106"/>
      <c r="AE1250" s="106"/>
      <c r="AF1250" s="106"/>
      <c r="AG1250" s="106"/>
      <c r="AH1250" s="106"/>
      <c r="AI1250" s="106"/>
    </row>
    <row r="1251" spans="22:35">
      <c r="V1251" s="106"/>
      <c r="W1251" s="106"/>
      <c r="X1251" s="106"/>
      <c r="Y1251" s="106"/>
      <c r="Z1251" s="106"/>
      <c r="AA1251" s="106"/>
      <c r="AB1251" s="106"/>
      <c r="AC1251" s="106"/>
      <c r="AD1251" s="106"/>
      <c r="AE1251" s="106"/>
      <c r="AF1251" s="106"/>
      <c r="AG1251" s="106"/>
      <c r="AH1251" s="106"/>
      <c r="AI1251" s="106"/>
    </row>
    <row r="1252" spans="22:35">
      <c r="V1252" s="106"/>
      <c r="W1252" s="106"/>
      <c r="X1252" s="106"/>
      <c r="Y1252" s="106"/>
      <c r="Z1252" s="106"/>
      <c r="AA1252" s="106"/>
      <c r="AB1252" s="106"/>
      <c r="AC1252" s="106"/>
      <c r="AD1252" s="106"/>
      <c r="AE1252" s="106"/>
      <c r="AF1252" s="106"/>
      <c r="AG1252" s="106"/>
      <c r="AH1252" s="106"/>
      <c r="AI1252" s="106"/>
    </row>
    <row r="1253" spans="22:35">
      <c r="V1253" s="106"/>
      <c r="W1253" s="106"/>
      <c r="X1253" s="106"/>
      <c r="Y1253" s="106"/>
      <c r="Z1253" s="106"/>
      <c r="AA1253" s="106"/>
      <c r="AB1253" s="106"/>
      <c r="AC1253" s="106"/>
      <c r="AD1253" s="106"/>
      <c r="AE1253" s="106"/>
      <c r="AF1253" s="106"/>
      <c r="AG1253" s="106"/>
      <c r="AH1253" s="106"/>
      <c r="AI1253" s="106"/>
    </row>
    <row r="1254" spans="22:35">
      <c r="V1254" s="106"/>
      <c r="W1254" s="106"/>
      <c r="X1254" s="106"/>
      <c r="Y1254" s="106"/>
      <c r="Z1254" s="106"/>
      <c r="AA1254" s="106"/>
      <c r="AB1254" s="106"/>
      <c r="AC1254" s="106"/>
      <c r="AD1254" s="106"/>
      <c r="AE1254" s="106"/>
      <c r="AF1254" s="106"/>
      <c r="AG1254" s="106"/>
      <c r="AH1254" s="106"/>
      <c r="AI1254" s="106"/>
    </row>
    <row r="1255" spans="22:35">
      <c r="V1255" s="106"/>
      <c r="W1255" s="106"/>
      <c r="X1255" s="106"/>
      <c r="Y1255" s="106"/>
      <c r="Z1255" s="106"/>
      <c r="AA1255" s="106"/>
      <c r="AB1255" s="106"/>
      <c r="AC1255" s="106"/>
      <c r="AD1255" s="106"/>
      <c r="AE1255" s="106"/>
      <c r="AF1255" s="106"/>
      <c r="AG1255" s="106"/>
      <c r="AH1255" s="106"/>
      <c r="AI1255" s="106"/>
    </row>
    <row r="1256" spans="22:35">
      <c r="V1256" s="106"/>
      <c r="W1256" s="106"/>
      <c r="X1256" s="106"/>
      <c r="Y1256" s="106"/>
      <c r="Z1256" s="106"/>
      <c r="AA1256" s="106"/>
      <c r="AB1256" s="106"/>
      <c r="AC1256" s="106"/>
      <c r="AD1256" s="106"/>
      <c r="AE1256" s="106"/>
      <c r="AF1256" s="106"/>
      <c r="AG1256" s="106"/>
      <c r="AH1256" s="106"/>
      <c r="AI1256" s="106"/>
    </row>
    <row r="1257" spans="22:35">
      <c r="V1257" s="106"/>
      <c r="W1257" s="106"/>
      <c r="X1257" s="106"/>
      <c r="Y1257" s="106"/>
      <c r="Z1257" s="106"/>
      <c r="AA1257" s="106"/>
      <c r="AB1257" s="106"/>
      <c r="AC1257" s="106"/>
      <c r="AD1257" s="106"/>
      <c r="AE1257" s="106"/>
      <c r="AF1257" s="106"/>
      <c r="AG1257" s="106"/>
      <c r="AH1257" s="106"/>
      <c r="AI1257" s="106"/>
    </row>
    <row r="1258" spans="22:35">
      <c r="V1258" s="106"/>
      <c r="W1258" s="106"/>
      <c r="X1258" s="106"/>
      <c r="Y1258" s="106"/>
      <c r="Z1258" s="106"/>
      <c r="AA1258" s="106"/>
      <c r="AB1258" s="106"/>
      <c r="AC1258" s="106"/>
      <c r="AD1258" s="106"/>
      <c r="AE1258" s="106"/>
      <c r="AF1258" s="106"/>
      <c r="AG1258" s="106"/>
      <c r="AH1258" s="106"/>
      <c r="AI1258" s="106"/>
    </row>
    <row r="1259" spans="22:35">
      <c r="V1259" s="106"/>
      <c r="W1259" s="106"/>
      <c r="X1259" s="106"/>
      <c r="Y1259" s="106"/>
      <c r="Z1259" s="106"/>
      <c r="AA1259" s="106"/>
      <c r="AB1259" s="106"/>
      <c r="AC1259" s="106"/>
      <c r="AD1259" s="106"/>
      <c r="AE1259" s="106"/>
      <c r="AF1259" s="106"/>
      <c r="AG1259" s="106"/>
      <c r="AH1259" s="106"/>
      <c r="AI1259" s="106"/>
    </row>
    <row r="1260" spans="22:35">
      <c r="V1260" s="106"/>
      <c r="W1260" s="106"/>
      <c r="X1260" s="106"/>
      <c r="Y1260" s="106"/>
      <c r="Z1260" s="106"/>
      <c r="AA1260" s="106"/>
      <c r="AB1260" s="106"/>
      <c r="AC1260" s="106"/>
      <c r="AD1260" s="106"/>
      <c r="AE1260" s="106"/>
      <c r="AF1260" s="106"/>
      <c r="AG1260" s="106"/>
      <c r="AH1260" s="106"/>
      <c r="AI1260" s="106"/>
    </row>
    <row r="1261" spans="22:35">
      <c r="V1261" s="106"/>
      <c r="W1261" s="106"/>
      <c r="X1261" s="106"/>
      <c r="Y1261" s="106"/>
      <c r="Z1261" s="106"/>
      <c r="AA1261" s="106"/>
      <c r="AB1261" s="106"/>
      <c r="AC1261" s="106"/>
      <c r="AD1261" s="106"/>
      <c r="AE1261" s="106"/>
      <c r="AF1261" s="106"/>
      <c r="AG1261" s="106"/>
      <c r="AH1261" s="106"/>
      <c r="AI1261" s="106"/>
    </row>
    <row r="1262" spans="22:35">
      <c r="V1262" s="106"/>
      <c r="W1262" s="106"/>
      <c r="X1262" s="106"/>
      <c r="Y1262" s="106"/>
      <c r="Z1262" s="106"/>
      <c r="AA1262" s="106"/>
      <c r="AB1262" s="106"/>
      <c r="AC1262" s="106"/>
      <c r="AD1262" s="106"/>
      <c r="AE1262" s="106"/>
      <c r="AF1262" s="106"/>
      <c r="AG1262" s="106"/>
      <c r="AH1262" s="106"/>
      <c r="AI1262" s="106"/>
    </row>
    <row r="1263" spans="22:35">
      <c r="V1263" s="106"/>
      <c r="W1263" s="106"/>
      <c r="X1263" s="106"/>
      <c r="Y1263" s="106"/>
      <c r="Z1263" s="106"/>
      <c r="AA1263" s="106"/>
      <c r="AB1263" s="106"/>
      <c r="AC1263" s="106"/>
      <c r="AD1263" s="106"/>
      <c r="AE1263" s="106"/>
      <c r="AF1263" s="106"/>
      <c r="AG1263" s="106"/>
      <c r="AH1263" s="106"/>
      <c r="AI1263" s="106"/>
    </row>
    <row r="1264" spans="22:35">
      <c r="V1264" s="106"/>
      <c r="W1264" s="106"/>
      <c r="X1264" s="106"/>
      <c r="Y1264" s="106"/>
      <c r="Z1264" s="106"/>
      <c r="AA1264" s="106"/>
      <c r="AB1264" s="106"/>
      <c r="AC1264" s="106"/>
      <c r="AD1264" s="106"/>
      <c r="AE1264" s="106"/>
      <c r="AF1264" s="106"/>
      <c r="AG1264" s="106"/>
      <c r="AH1264" s="106"/>
      <c r="AI1264" s="106"/>
    </row>
    <row r="1265" spans="22:35">
      <c r="V1265" s="106"/>
      <c r="W1265" s="106"/>
      <c r="X1265" s="106"/>
      <c r="Y1265" s="106"/>
      <c r="Z1265" s="106"/>
      <c r="AA1265" s="106"/>
      <c r="AB1265" s="106"/>
      <c r="AC1265" s="106"/>
      <c r="AD1265" s="106"/>
      <c r="AE1265" s="106"/>
      <c r="AF1265" s="106"/>
      <c r="AG1265" s="106"/>
      <c r="AH1265" s="106"/>
      <c r="AI1265" s="106"/>
    </row>
    <row r="1266" spans="22:35">
      <c r="V1266" s="106"/>
      <c r="W1266" s="106"/>
      <c r="X1266" s="106"/>
      <c r="Y1266" s="106"/>
      <c r="Z1266" s="106"/>
      <c r="AA1266" s="106"/>
      <c r="AB1266" s="106"/>
      <c r="AC1266" s="106"/>
      <c r="AD1266" s="106"/>
      <c r="AE1266" s="106"/>
      <c r="AF1266" s="106"/>
      <c r="AG1266" s="106"/>
      <c r="AH1266" s="106"/>
      <c r="AI1266" s="106"/>
    </row>
    <row r="1267" spans="22:35">
      <c r="V1267" s="106"/>
      <c r="W1267" s="106"/>
      <c r="X1267" s="106"/>
      <c r="Y1267" s="106"/>
      <c r="Z1267" s="106"/>
      <c r="AA1267" s="106"/>
      <c r="AB1267" s="106"/>
      <c r="AC1267" s="106"/>
      <c r="AD1267" s="106"/>
      <c r="AE1267" s="106"/>
      <c r="AF1267" s="106"/>
      <c r="AG1267" s="106"/>
      <c r="AH1267" s="106"/>
      <c r="AI1267" s="106"/>
    </row>
    <row r="1268" spans="22:35">
      <c r="V1268" s="106"/>
      <c r="W1268" s="106"/>
      <c r="X1268" s="106"/>
      <c r="Y1268" s="106"/>
      <c r="Z1268" s="106"/>
      <c r="AA1268" s="106"/>
      <c r="AB1268" s="106"/>
      <c r="AC1268" s="106"/>
      <c r="AD1268" s="106"/>
      <c r="AE1268" s="106"/>
      <c r="AF1268" s="106"/>
      <c r="AG1268" s="106"/>
      <c r="AH1268" s="106"/>
      <c r="AI1268" s="106"/>
    </row>
    <row r="1269" spans="22:35">
      <c r="V1269" s="106"/>
      <c r="W1269" s="106"/>
      <c r="X1269" s="106"/>
      <c r="Y1269" s="106"/>
      <c r="Z1269" s="106"/>
      <c r="AA1269" s="106"/>
      <c r="AB1269" s="106"/>
      <c r="AC1269" s="106"/>
      <c r="AD1269" s="106"/>
      <c r="AE1269" s="106"/>
      <c r="AF1269" s="106"/>
      <c r="AG1269" s="106"/>
      <c r="AH1269" s="106"/>
      <c r="AI1269" s="106"/>
    </row>
    <row r="1270" spans="22:35">
      <c r="V1270" s="106"/>
      <c r="W1270" s="106"/>
      <c r="X1270" s="106"/>
      <c r="Y1270" s="106"/>
      <c r="Z1270" s="106"/>
      <c r="AA1270" s="106"/>
      <c r="AB1270" s="106"/>
      <c r="AC1270" s="106"/>
      <c r="AD1270" s="106"/>
      <c r="AE1270" s="106"/>
      <c r="AF1270" s="106"/>
      <c r="AG1270" s="106"/>
      <c r="AH1270" s="106"/>
      <c r="AI1270" s="106"/>
    </row>
    <row r="1271" spans="22:35">
      <c r="V1271" s="106"/>
      <c r="W1271" s="106"/>
      <c r="X1271" s="106"/>
      <c r="Y1271" s="106"/>
      <c r="Z1271" s="106"/>
      <c r="AA1271" s="106"/>
      <c r="AB1271" s="106"/>
      <c r="AC1271" s="106"/>
      <c r="AD1271" s="106"/>
      <c r="AE1271" s="106"/>
      <c r="AF1271" s="106"/>
      <c r="AG1271" s="106"/>
      <c r="AH1271" s="106"/>
      <c r="AI1271" s="106"/>
    </row>
    <row r="1272" spans="22:35">
      <c r="V1272" s="106"/>
      <c r="W1272" s="106"/>
      <c r="X1272" s="106"/>
      <c r="Y1272" s="106"/>
      <c r="Z1272" s="106"/>
      <c r="AA1272" s="106"/>
      <c r="AB1272" s="106"/>
      <c r="AC1272" s="106"/>
      <c r="AD1272" s="106"/>
      <c r="AE1272" s="106"/>
      <c r="AF1272" s="106"/>
      <c r="AG1272" s="106"/>
      <c r="AH1272" s="106"/>
      <c r="AI1272" s="106"/>
    </row>
    <row r="1273" spans="22:35">
      <c r="V1273" s="106"/>
      <c r="W1273" s="106"/>
      <c r="X1273" s="106"/>
      <c r="Y1273" s="106"/>
      <c r="Z1273" s="106"/>
      <c r="AA1273" s="106"/>
      <c r="AB1273" s="106"/>
      <c r="AC1273" s="106"/>
      <c r="AD1273" s="106"/>
      <c r="AE1273" s="106"/>
      <c r="AF1273" s="106"/>
      <c r="AG1273" s="106"/>
      <c r="AH1273" s="106"/>
      <c r="AI1273" s="106"/>
    </row>
    <row r="1274" spans="22:35">
      <c r="V1274" s="106"/>
      <c r="W1274" s="106"/>
      <c r="X1274" s="106"/>
      <c r="Y1274" s="106"/>
      <c r="Z1274" s="106"/>
      <c r="AA1274" s="106"/>
      <c r="AB1274" s="106"/>
      <c r="AC1274" s="106"/>
      <c r="AD1274" s="106"/>
      <c r="AE1274" s="106"/>
      <c r="AF1274" s="106"/>
      <c r="AG1274" s="106"/>
      <c r="AH1274" s="106"/>
      <c r="AI1274" s="106"/>
    </row>
    <row r="1275" spans="22:35">
      <c r="V1275" s="106"/>
      <c r="W1275" s="106"/>
      <c r="X1275" s="106"/>
      <c r="Y1275" s="106"/>
      <c r="Z1275" s="106"/>
      <c r="AA1275" s="106"/>
      <c r="AB1275" s="106"/>
      <c r="AC1275" s="106"/>
      <c r="AD1275" s="106"/>
      <c r="AE1275" s="106"/>
      <c r="AF1275" s="106"/>
      <c r="AG1275" s="106"/>
      <c r="AH1275" s="106"/>
      <c r="AI1275" s="106"/>
    </row>
    <row r="1276" spans="22:35">
      <c r="V1276" s="106"/>
      <c r="W1276" s="106"/>
      <c r="X1276" s="106"/>
      <c r="Y1276" s="106"/>
      <c r="Z1276" s="106"/>
      <c r="AA1276" s="106"/>
      <c r="AB1276" s="106"/>
      <c r="AC1276" s="106"/>
      <c r="AD1276" s="106"/>
      <c r="AE1276" s="106"/>
      <c r="AF1276" s="106"/>
      <c r="AG1276" s="106"/>
      <c r="AH1276" s="106"/>
      <c r="AI1276" s="106"/>
    </row>
    <row r="1277" spans="22:35">
      <c r="V1277" s="106"/>
      <c r="W1277" s="106"/>
      <c r="X1277" s="106"/>
      <c r="Y1277" s="106"/>
      <c r="Z1277" s="106"/>
      <c r="AA1277" s="106"/>
      <c r="AB1277" s="106"/>
      <c r="AC1277" s="106"/>
      <c r="AD1277" s="106"/>
      <c r="AE1277" s="106"/>
      <c r="AF1277" s="106"/>
      <c r="AG1277" s="106"/>
      <c r="AH1277" s="106"/>
      <c r="AI1277" s="106"/>
    </row>
    <row r="1278" spans="22:35">
      <c r="V1278" s="106"/>
      <c r="W1278" s="106"/>
      <c r="X1278" s="106"/>
      <c r="Y1278" s="106"/>
      <c r="Z1278" s="106"/>
      <c r="AA1278" s="106"/>
      <c r="AB1278" s="106"/>
      <c r="AC1278" s="106"/>
      <c r="AD1278" s="106"/>
      <c r="AE1278" s="106"/>
      <c r="AF1278" s="106"/>
      <c r="AG1278" s="106"/>
      <c r="AH1278" s="106"/>
      <c r="AI1278" s="106"/>
    </row>
    <row r="1279" spans="22:35">
      <c r="V1279" s="106"/>
      <c r="W1279" s="106"/>
      <c r="X1279" s="106"/>
      <c r="Y1279" s="106"/>
      <c r="Z1279" s="106"/>
      <c r="AA1279" s="106"/>
      <c r="AB1279" s="106"/>
      <c r="AC1279" s="106"/>
      <c r="AD1279" s="106"/>
      <c r="AE1279" s="106"/>
      <c r="AF1279" s="106"/>
      <c r="AG1279" s="106"/>
      <c r="AH1279" s="106"/>
      <c r="AI1279" s="106"/>
    </row>
    <row r="1280" spans="22:35">
      <c r="V1280" s="106"/>
      <c r="W1280" s="106"/>
      <c r="X1280" s="106"/>
      <c r="Y1280" s="106"/>
      <c r="Z1280" s="106"/>
      <c r="AA1280" s="106"/>
      <c r="AB1280" s="106"/>
      <c r="AC1280" s="106"/>
      <c r="AD1280" s="106"/>
      <c r="AE1280" s="106"/>
      <c r="AF1280" s="106"/>
      <c r="AG1280" s="106"/>
      <c r="AH1280" s="106"/>
      <c r="AI1280" s="106"/>
    </row>
    <row r="1281" spans="22:35">
      <c r="V1281" s="106"/>
      <c r="W1281" s="106"/>
      <c r="X1281" s="106"/>
      <c r="Y1281" s="106"/>
      <c r="Z1281" s="106"/>
      <c r="AA1281" s="106"/>
      <c r="AB1281" s="106"/>
      <c r="AC1281" s="106"/>
      <c r="AD1281" s="106"/>
      <c r="AE1281" s="106"/>
      <c r="AF1281" s="106"/>
      <c r="AG1281" s="106"/>
      <c r="AH1281" s="106"/>
      <c r="AI1281" s="106"/>
    </row>
    <row r="1282" spans="22:35">
      <c r="V1282" s="106"/>
      <c r="W1282" s="106"/>
      <c r="X1282" s="106"/>
      <c r="Y1282" s="106"/>
      <c r="Z1282" s="106"/>
      <c r="AA1282" s="106"/>
      <c r="AB1282" s="106"/>
      <c r="AC1282" s="106"/>
      <c r="AD1282" s="106"/>
      <c r="AE1282" s="106"/>
      <c r="AF1282" s="106"/>
      <c r="AG1282" s="106"/>
      <c r="AH1282" s="106"/>
      <c r="AI1282" s="106"/>
    </row>
    <row r="1283" spans="22:35">
      <c r="V1283" s="106"/>
      <c r="W1283" s="106"/>
      <c r="X1283" s="106"/>
      <c r="Y1283" s="106"/>
      <c r="Z1283" s="106"/>
      <c r="AA1283" s="106"/>
      <c r="AB1283" s="106"/>
      <c r="AC1283" s="106"/>
      <c r="AD1283" s="106"/>
      <c r="AE1283" s="106"/>
      <c r="AF1283" s="106"/>
      <c r="AG1283" s="106"/>
      <c r="AH1283" s="106"/>
      <c r="AI1283" s="106"/>
    </row>
    <row r="1284" spans="22:35">
      <c r="V1284" s="106"/>
      <c r="W1284" s="106"/>
      <c r="X1284" s="106"/>
      <c r="Y1284" s="106"/>
      <c r="Z1284" s="106"/>
      <c r="AA1284" s="106"/>
      <c r="AB1284" s="106"/>
      <c r="AC1284" s="106"/>
      <c r="AD1284" s="106"/>
      <c r="AE1284" s="106"/>
      <c r="AF1284" s="106"/>
      <c r="AG1284" s="106"/>
      <c r="AH1284" s="106"/>
      <c r="AI1284" s="106"/>
    </row>
    <row r="1285" spans="22:35">
      <c r="V1285" s="106"/>
      <c r="W1285" s="106"/>
      <c r="X1285" s="106"/>
      <c r="Y1285" s="106"/>
      <c r="Z1285" s="106"/>
      <c r="AA1285" s="106"/>
      <c r="AB1285" s="106"/>
      <c r="AC1285" s="106"/>
      <c r="AD1285" s="106"/>
      <c r="AE1285" s="106"/>
      <c r="AF1285" s="106"/>
      <c r="AG1285" s="106"/>
      <c r="AH1285" s="106"/>
      <c r="AI1285" s="106"/>
    </row>
    <row r="1286" spans="22:35">
      <c r="V1286" s="106"/>
      <c r="W1286" s="106"/>
      <c r="X1286" s="106"/>
      <c r="Y1286" s="106"/>
      <c r="Z1286" s="106"/>
      <c r="AA1286" s="106"/>
      <c r="AB1286" s="106"/>
      <c r="AC1286" s="106"/>
      <c r="AD1286" s="106"/>
      <c r="AE1286" s="106"/>
      <c r="AF1286" s="106"/>
      <c r="AG1286" s="106"/>
      <c r="AH1286" s="106"/>
      <c r="AI1286" s="106"/>
    </row>
    <row r="1287" spans="22:35">
      <c r="V1287" s="106"/>
      <c r="W1287" s="106"/>
      <c r="X1287" s="106"/>
      <c r="Y1287" s="106"/>
      <c r="Z1287" s="106"/>
      <c r="AA1287" s="106"/>
      <c r="AB1287" s="106"/>
      <c r="AC1287" s="106"/>
      <c r="AD1287" s="106"/>
      <c r="AE1287" s="106"/>
      <c r="AF1287" s="106"/>
      <c r="AG1287" s="106"/>
      <c r="AH1287" s="106"/>
      <c r="AI1287" s="106"/>
    </row>
    <row r="1288" spans="22:35">
      <c r="V1288" s="106"/>
      <c r="W1288" s="106"/>
      <c r="X1288" s="106"/>
      <c r="Y1288" s="106"/>
      <c r="Z1288" s="106"/>
      <c r="AA1288" s="106"/>
      <c r="AB1288" s="106"/>
      <c r="AC1288" s="106"/>
      <c r="AD1288" s="106"/>
      <c r="AE1288" s="106"/>
      <c r="AF1288" s="106"/>
      <c r="AG1288" s="106"/>
      <c r="AH1288" s="106"/>
      <c r="AI1288" s="106"/>
    </row>
    <row r="1289" spans="22:35">
      <c r="V1289" s="106"/>
      <c r="W1289" s="106"/>
      <c r="X1289" s="106"/>
      <c r="Y1289" s="106"/>
      <c r="Z1289" s="106"/>
      <c r="AA1289" s="106"/>
      <c r="AB1289" s="106"/>
      <c r="AC1289" s="106"/>
      <c r="AD1289" s="106"/>
      <c r="AE1289" s="106"/>
      <c r="AF1289" s="106"/>
      <c r="AG1289" s="106"/>
      <c r="AH1289" s="106"/>
      <c r="AI1289" s="106"/>
    </row>
    <row r="1290" spans="22:35">
      <c r="V1290" s="106"/>
      <c r="W1290" s="106"/>
      <c r="X1290" s="106"/>
      <c r="Y1290" s="106"/>
      <c r="Z1290" s="106"/>
      <c r="AA1290" s="106"/>
      <c r="AB1290" s="106"/>
      <c r="AC1290" s="106"/>
      <c r="AD1290" s="106"/>
      <c r="AE1290" s="106"/>
      <c r="AF1290" s="106"/>
      <c r="AG1290" s="106"/>
      <c r="AH1290" s="106"/>
      <c r="AI1290" s="106"/>
    </row>
    <row r="1291" spans="22:35">
      <c r="V1291" s="106"/>
      <c r="W1291" s="106"/>
      <c r="X1291" s="106"/>
      <c r="Y1291" s="106"/>
      <c r="Z1291" s="106"/>
      <c r="AA1291" s="106"/>
      <c r="AB1291" s="106"/>
      <c r="AC1291" s="106"/>
      <c r="AD1291" s="106"/>
      <c r="AE1291" s="106"/>
      <c r="AF1291" s="106"/>
      <c r="AG1291" s="106"/>
      <c r="AH1291" s="106"/>
      <c r="AI1291" s="106"/>
    </row>
    <row r="1292" spans="22:35">
      <c r="V1292" s="106"/>
      <c r="W1292" s="106"/>
      <c r="X1292" s="106"/>
      <c r="Y1292" s="106"/>
      <c r="Z1292" s="106"/>
      <c r="AA1292" s="106"/>
      <c r="AB1292" s="106"/>
      <c r="AC1292" s="106"/>
      <c r="AD1292" s="106"/>
      <c r="AE1292" s="106"/>
      <c r="AF1292" s="106"/>
      <c r="AG1292" s="106"/>
      <c r="AH1292" s="106"/>
      <c r="AI1292" s="106"/>
    </row>
    <row r="1293" spans="22:35">
      <c r="V1293" s="106"/>
      <c r="W1293" s="106"/>
      <c r="X1293" s="106"/>
      <c r="Y1293" s="106"/>
      <c r="Z1293" s="106"/>
      <c r="AA1293" s="106"/>
      <c r="AB1293" s="106"/>
      <c r="AC1293" s="106"/>
      <c r="AD1293" s="106"/>
      <c r="AE1293" s="106"/>
      <c r="AF1293" s="106"/>
      <c r="AG1293" s="106"/>
      <c r="AH1293" s="106"/>
      <c r="AI1293" s="106"/>
    </row>
    <row r="1294" spans="22:35">
      <c r="V1294" s="106"/>
      <c r="W1294" s="106"/>
      <c r="X1294" s="106"/>
      <c r="Y1294" s="106"/>
      <c r="Z1294" s="106"/>
      <c r="AA1294" s="106"/>
      <c r="AB1294" s="106"/>
      <c r="AC1294" s="106"/>
      <c r="AD1294" s="106"/>
      <c r="AE1294" s="106"/>
      <c r="AF1294" s="106"/>
      <c r="AG1294" s="106"/>
      <c r="AH1294" s="106"/>
      <c r="AI1294" s="106"/>
    </row>
    <row r="1295" spans="22:35">
      <c r="V1295" s="106"/>
      <c r="W1295" s="106"/>
      <c r="X1295" s="106"/>
      <c r="Y1295" s="106"/>
      <c r="Z1295" s="106"/>
      <c r="AA1295" s="106"/>
      <c r="AB1295" s="106"/>
      <c r="AC1295" s="106"/>
      <c r="AD1295" s="106"/>
      <c r="AE1295" s="106"/>
      <c r="AF1295" s="106"/>
      <c r="AG1295" s="106"/>
      <c r="AH1295" s="106"/>
      <c r="AI1295" s="106"/>
    </row>
    <row r="1296" spans="22:35">
      <c r="V1296" s="106"/>
      <c r="W1296" s="106"/>
      <c r="X1296" s="106"/>
      <c r="Y1296" s="106"/>
      <c r="Z1296" s="106"/>
      <c r="AA1296" s="106"/>
      <c r="AB1296" s="106"/>
      <c r="AC1296" s="106"/>
      <c r="AD1296" s="106"/>
      <c r="AE1296" s="106"/>
      <c r="AF1296" s="106"/>
      <c r="AG1296" s="106"/>
      <c r="AH1296" s="106"/>
      <c r="AI1296" s="106"/>
    </row>
    <row r="1297" spans="22:35">
      <c r="V1297" s="106"/>
      <c r="W1297" s="106"/>
      <c r="X1297" s="106"/>
      <c r="Y1297" s="106"/>
      <c r="Z1297" s="106"/>
      <c r="AA1297" s="106"/>
      <c r="AB1297" s="106"/>
      <c r="AC1297" s="106"/>
      <c r="AD1297" s="106"/>
      <c r="AE1297" s="106"/>
      <c r="AF1297" s="106"/>
      <c r="AG1297" s="106"/>
      <c r="AH1297" s="106"/>
      <c r="AI1297" s="106"/>
    </row>
    <row r="1298" spans="22:35">
      <c r="V1298" s="106"/>
      <c r="W1298" s="106"/>
      <c r="X1298" s="106"/>
      <c r="Y1298" s="106"/>
      <c r="Z1298" s="106"/>
      <c r="AA1298" s="106"/>
      <c r="AB1298" s="106"/>
      <c r="AC1298" s="106"/>
      <c r="AD1298" s="106"/>
      <c r="AE1298" s="106"/>
      <c r="AF1298" s="106"/>
      <c r="AG1298" s="106"/>
      <c r="AH1298" s="106"/>
      <c r="AI1298" s="106"/>
    </row>
    <row r="1299" spans="22:35">
      <c r="V1299" s="106"/>
      <c r="W1299" s="106"/>
      <c r="X1299" s="106"/>
      <c r="Y1299" s="106"/>
      <c r="Z1299" s="106"/>
      <c r="AA1299" s="106"/>
      <c r="AB1299" s="106"/>
      <c r="AC1299" s="106"/>
      <c r="AD1299" s="106"/>
      <c r="AE1299" s="106"/>
      <c r="AF1299" s="106"/>
      <c r="AG1299" s="106"/>
      <c r="AH1299" s="106"/>
      <c r="AI1299" s="106"/>
    </row>
    <row r="1300" spans="22:35">
      <c r="V1300" s="106"/>
      <c r="W1300" s="106"/>
      <c r="X1300" s="106"/>
      <c r="Y1300" s="106"/>
      <c r="Z1300" s="106"/>
      <c r="AA1300" s="106"/>
      <c r="AB1300" s="106"/>
      <c r="AC1300" s="106"/>
      <c r="AD1300" s="106"/>
      <c r="AE1300" s="106"/>
      <c r="AF1300" s="106"/>
      <c r="AG1300" s="106"/>
      <c r="AH1300" s="106"/>
      <c r="AI1300" s="106"/>
    </row>
    <row r="1301" spans="22:35">
      <c r="V1301" s="106"/>
      <c r="W1301" s="106"/>
      <c r="X1301" s="106"/>
      <c r="Y1301" s="106"/>
      <c r="Z1301" s="106"/>
      <c r="AA1301" s="106"/>
      <c r="AB1301" s="106"/>
      <c r="AC1301" s="106"/>
      <c r="AD1301" s="106"/>
      <c r="AE1301" s="106"/>
      <c r="AF1301" s="106"/>
      <c r="AG1301" s="106"/>
      <c r="AH1301" s="106"/>
      <c r="AI1301" s="106"/>
    </row>
    <row r="1302" spans="22:35">
      <c r="V1302" s="106"/>
      <c r="W1302" s="106"/>
      <c r="X1302" s="106"/>
      <c r="Y1302" s="106"/>
      <c r="Z1302" s="106"/>
      <c r="AA1302" s="106"/>
      <c r="AB1302" s="106"/>
      <c r="AC1302" s="106"/>
      <c r="AD1302" s="106"/>
      <c r="AE1302" s="106"/>
      <c r="AF1302" s="106"/>
      <c r="AG1302" s="106"/>
      <c r="AH1302" s="106"/>
      <c r="AI1302" s="106"/>
    </row>
    <row r="1303" spans="22:35">
      <c r="V1303" s="106"/>
      <c r="W1303" s="106"/>
      <c r="X1303" s="106"/>
      <c r="Y1303" s="106"/>
      <c r="Z1303" s="106"/>
      <c r="AA1303" s="106"/>
      <c r="AB1303" s="106"/>
      <c r="AC1303" s="106"/>
      <c r="AD1303" s="106"/>
      <c r="AE1303" s="106"/>
      <c r="AF1303" s="106"/>
      <c r="AG1303" s="106"/>
      <c r="AH1303" s="106"/>
      <c r="AI1303" s="106"/>
    </row>
    <row r="1304" spans="22:35">
      <c r="V1304" s="106"/>
      <c r="W1304" s="106"/>
      <c r="X1304" s="106"/>
      <c r="Y1304" s="106"/>
      <c r="Z1304" s="106"/>
      <c r="AA1304" s="106"/>
      <c r="AB1304" s="106"/>
      <c r="AC1304" s="106"/>
      <c r="AD1304" s="106"/>
      <c r="AE1304" s="106"/>
      <c r="AF1304" s="106"/>
      <c r="AG1304" s="106"/>
      <c r="AH1304" s="106"/>
      <c r="AI1304" s="106"/>
    </row>
    <row r="1305" spans="22:35">
      <c r="V1305" s="106"/>
      <c r="W1305" s="106"/>
      <c r="X1305" s="106"/>
      <c r="Y1305" s="106"/>
      <c r="Z1305" s="106"/>
      <c r="AA1305" s="106"/>
      <c r="AB1305" s="106"/>
      <c r="AC1305" s="106"/>
      <c r="AD1305" s="106"/>
      <c r="AE1305" s="106"/>
      <c r="AF1305" s="106"/>
      <c r="AG1305" s="106"/>
      <c r="AH1305" s="106"/>
      <c r="AI1305" s="106"/>
    </row>
    <row r="1306" spans="22:35">
      <c r="V1306" s="106"/>
      <c r="W1306" s="106"/>
      <c r="X1306" s="106"/>
      <c r="Y1306" s="106"/>
      <c r="Z1306" s="106"/>
      <c r="AA1306" s="106"/>
      <c r="AB1306" s="106"/>
      <c r="AC1306" s="106"/>
      <c r="AD1306" s="106"/>
      <c r="AE1306" s="106"/>
      <c r="AF1306" s="106"/>
      <c r="AG1306" s="106"/>
      <c r="AH1306" s="106"/>
      <c r="AI1306" s="106"/>
    </row>
    <row r="1307" spans="22:35">
      <c r="V1307" s="106"/>
      <c r="W1307" s="106"/>
      <c r="X1307" s="106"/>
      <c r="Y1307" s="106"/>
      <c r="Z1307" s="106"/>
      <c r="AA1307" s="106"/>
      <c r="AB1307" s="106"/>
      <c r="AC1307" s="106"/>
      <c r="AD1307" s="106"/>
      <c r="AE1307" s="106"/>
      <c r="AF1307" s="106"/>
      <c r="AG1307" s="106"/>
      <c r="AH1307" s="106"/>
      <c r="AI1307" s="106"/>
    </row>
    <row r="1308" spans="22:35">
      <c r="V1308" s="106"/>
      <c r="W1308" s="106"/>
      <c r="X1308" s="106"/>
      <c r="Y1308" s="106"/>
      <c r="Z1308" s="106"/>
      <c r="AA1308" s="106"/>
      <c r="AB1308" s="106"/>
      <c r="AC1308" s="106"/>
      <c r="AD1308" s="106"/>
      <c r="AE1308" s="106"/>
      <c r="AF1308" s="106"/>
      <c r="AG1308" s="106"/>
      <c r="AH1308" s="106"/>
      <c r="AI1308" s="106"/>
    </row>
    <row r="1309" spans="22:35">
      <c r="V1309" s="106"/>
      <c r="W1309" s="106"/>
      <c r="X1309" s="106"/>
      <c r="Y1309" s="106"/>
      <c r="Z1309" s="106"/>
      <c r="AA1309" s="106"/>
      <c r="AB1309" s="106"/>
      <c r="AC1309" s="106"/>
      <c r="AD1309" s="106"/>
      <c r="AE1309" s="106"/>
      <c r="AF1309" s="106"/>
      <c r="AG1309" s="106"/>
      <c r="AH1309" s="106"/>
      <c r="AI1309" s="106"/>
    </row>
    <row r="1310" spans="22:35">
      <c r="V1310" s="106"/>
      <c r="W1310" s="106"/>
      <c r="X1310" s="106"/>
      <c r="Y1310" s="106"/>
      <c r="Z1310" s="106"/>
      <c r="AA1310" s="106"/>
      <c r="AB1310" s="106"/>
      <c r="AC1310" s="106"/>
      <c r="AD1310" s="106"/>
      <c r="AE1310" s="106"/>
      <c r="AF1310" s="106"/>
      <c r="AG1310" s="106"/>
      <c r="AH1310" s="106"/>
      <c r="AI1310" s="106"/>
    </row>
    <row r="1311" spans="22:35">
      <c r="V1311" s="106"/>
      <c r="W1311" s="106"/>
      <c r="X1311" s="106"/>
      <c r="Y1311" s="106"/>
      <c r="Z1311" s="106"/>
      <c r="AA1311" s="106"/>
      <c r="AB1311" s="106"/>
      <c r="AC1311" s="106"/>
      <c r="AD1311" s="106"/>
      <c r="AE1311" s="106"/>
      <c r="AF1311" s="106"/>
      <c r="AG1311" s="106"/>
      <c r="AH1311" s="106"/>
      <c r="AI1311" s="106"/>
    </row>
    <row r="1312" spans="22:35">
      <c r="V1312" s="106"/>
      <c r="W1312" s="106"/>
      <c r="X1312" s="106"/>
      <c r="Y1312" s="106"/>
      <c r="Z1312" s="106"/>
      <c r="AA1312" s="106"/>
      <c r="AB1312" s="106"/>
      <c r="AC1312" s="106"/>
      <c r="AD1312" s="106"/>
      <c r="AE1312" s="106"/>
      <c r="AF1312" s="106"/>
      <c r="AG1312" s="106"/>
      <c r="AH1312" s="106"/>
      <c r="AI1312" s="106"/>
    </row>
    <row r="1313" spans="22:35">
      <c r="V1313" s="106"/>
      <c r="W1313" s="106"/>
      <c r="X1313" s="106"/>
      <c r="Y1313" s="106"/>
      <c r="Z1313" s="106"/>
      <c r="AA1313" s="106"/>
      <c r="AB1313" s="106"/>
      <c r="AC1313" s="106"/>
      <c r="AD1313" s="106"/>
      <c r="AE1313" s="106"/>
      <c r="AF1313" s="106"/>
      <c r="AG1313" s="106"/>
      <c r="AH1313" s="106"/>
      <c r="AI1313" s="106"/>
    </row>
    <row r="1314" spans="22:35">
      <c r="V1314" s="106"/>
      <c r="W1314" s="106"/>
      <c r="X1314" s="106"/>
      <c r="Y1314" s="106"/>
      <c r="Z1314" s="106"/>
      <c r="AA1314" s="106"/>
      <c r="AB1314" s="106"/>
      <c r="AC1314" s="106"/>
      <c r="AD1314" s="106"/>
      <c r="AE1314" s="106"/>
      <c r="AF1314" s="106"/>
      <c r="AG1314" s="106"/>
      <c r="AH1314" s="106"/>
      <c r="AI1314" s="106"/>
    </row>
    <row r="1315" spans="22:35">
      <c r="V1315" s="106"/>
      <c r="W1315" s="106"/>
      <c r="X1315" s="106"/>
      <c r="Y1315" s="106"/>
      <c r="Z1315" s="106"/>
      <c r="AA1315" s="106"/>
      <c r="AB1315" s="106"/>
      <c r="AC1315" s="106"/>
      <c r="AD1315" s="106"/>
      <c r="AE1315" s="106"/>
      <c r="AF1315" s="106"/>
      <c r="AG1315" s="106"/>
      <c r="AH1315" s="106"/>
      <c r="AI1315" s="106"/>
    </row>
    <row r="1316" spans="22:35">
      <c r="V1316" s="106"/>
      <c r="W1316" s="106"/>
      <c r="X1316" s="106"/>
      <c r="Y1316" s="106"/>
      <c r="Z1316" s="106"/>
      <c r="AA1316" s="106"/>
      <c r="AB1316" s="106"/>
      <c r="AC1316" s="106"/>
      <c r="AD1316" s="106"/>
      <c r="AE1316" s="106"/>
      <c r="AF1316" s="106"/>
      <c r="AG1316" s="106"/>
      <c r="AH1316" s="106"/>
      <c r="AI1316" s="106"/>
    </row>
    <row r="1317" spans="22:35">
      <c r="V1317" s="106"/>
      <c r="W1317" s="106"/>
      <c r="X1317" s="106"/>
      <c r="Y1317" s="106"/>
      <c r="Z1317" s="106"/>
      <c r="AA1317" s="106"/>
      <c r="AB1317" s="106"/>
      <c r="AC1317" s="106"/>
      <c r="AD1317" s="106"/>
      <c r="AE1317" s="106"/>
      <c r="AF1317" s="106"/>
      <c r="AG1317" s="106"/>
      <c r="AH1317" s="106"/>
      <c r="AI1317" s="106"/>
    </row>
    <row r="1318" spans="22:35">
      <c r="V1318" s="106"/>
      <c r="W1318" s="106"/>
      <c r="X1318" s="106"/>
      <c r="Y1318" s="106"/>
      <c r="Z1318" s="106"/>
      <c r="AA1318" s="106"/>
      <c r="AB1318" s="106"/>
      <c r="AC1318" s="106"/>
      <c r="AD1318" s="106"/>
      <c r="AE1318" s="106"/>
      <c r="AF1318" s="106"/>
      <c r="AG1318" s="106"/>
      <c r="AH1318" s="106"/>
      <c r="AI1318" s="106"/>
    </row>
    <row r="1319" spans="22:35">
      <c r="V1319" s="106"/>
      <c r="W1319" s="106"/>
      <c r="X1319" s="106"/>
      <c r="Y1319" s="106"/>
      <c r="Z1319" s="106"/>
      <c r="AA1319" s="106"/>
      <c r="AB1319" s="106"/>
      <c r="AC1319" s="106"/>
      <c r="AD1319" s="106"/>
      <c r="AE1319" s="106"/>
      <c r="AF1319" s="106"/>
      <c r="AG1319" s="106"/>
      <c r="AH1319" s="106"/>
      <c r="AI1319" s="106"/>
    </row>
    <row r="1320" spans="22:35">
      <c r="V1320" s="106"/>
      <c r="W1320" s="106"/>
      <c r="X1320" s="106"/>
      <c r="Y1320" s="106"/>
      <c r="Z1320" s="106"/>
      <c r="AA1320" s="106"/>
      <c r="AB1320" s="106"/>
      <c r="AC1320" s="106"/>
      <c r="AD1320" s="106"/>
      <c r="AE1320" s="106"/>
      <c r="AF1320" s="106"/>
      <c r="AG1320" s="106"/>
      <c r="AH1320" s="106"/>
      <c r="AI1320" s="106"/>
    </row>
    <row r="1321" spans="22:35">
      <c r="V1321" s="106"/>
      <c r="W1321" s="106"/>
      <c r="X1321" s="106"/>
      <c r="Y1321" s="106"/>
      <c r="Z1321" s="106"/>
      <c r="AA1321" s="106"/>
      <c r="AB1321" s="106"/>
      <c r="AC1321" s="106"/>
      <c r="AD1321" s="106"/>
      <c r="AE1321" s="106"/>
      <c r="AF1321" s="106"/>
      <c r="AG1321" s="106"/>
      <c r="AH1321" s="106"/>
      <c r="AI1321" s="106"/>
    </row>
    <row r="1322" spans="22:35">
      <c r="V1322" s="106"/>
      <c r="W1322" s="106"/>
      <c r="X1322" s="106"/>
      <c r="Y1322" s="106"/>
      <c r="Z1322" s="106"/>
      <c r="AA1322" s="106"/>
      <c r="AB1322" s="106"/>
      <c r="AC1322" s="106"/>
      <c r="AD1322" s="106"/>
      <c r="AE1322" s="106"/>
      <c r="AF1322" s="106"/>
      <c r="AG1322" s="106"/>
      <c r="AH1322" s="106"/>
      <c r="AI1322" s="106"/>
    </row>
    <row r="1323" spans="22:35">
      <c r="V1323" s="106"/>
      <c r="W1323" s="106"/>
      <c r="X1323" s="106"/>
      <c r="Y1323" s="106"/>
      <c r="Z1323" s="106"/>
      <c r="AA1323" s="106"/>
      <c r="AB1323" s="106"/>
      <c r="AC1323" s="106"/>
      <c r="AD1323" s="106"/>
      <c r="AE1323" s="106"/>
      <c r="AF1323" s="106"/>
      <c r="AG1323" s="106"/>
      <c r="AH1323" s="106"/>
      <c r="AI1323" s="106"/>
    </row>
    <row r="1324" spans="22:35">
      <c r="V1324" s="106"/>
      <c r="W1324" s="106"/>
      <c r="X1324" s="106"/>
      <c r="Y1324" s="106"/>
      <c r="Z1324" s="106"/>
      <c r="AA1324" s="106"/>
      <c r="AB1324" s="106"/>
      <c r="AC1324" s="106"/>
      <c r="AD1324" s="106"/>
      <c r="AE1324" s="106"/>
      <c r="AF1324" s="106"/>
      <c r="AG1324" s="106"/>
      <c r="AH1324" s="106"/>
      <c r="AI1324" s="106"/>
    </row>
    <row r="1325" spans="22:35">
      <c r="V1325" s="106"/>
      <c r="W1325" s="106"/>
      <c r="X1325" s="106"/>
      <c r="Y1325" s="106"/>
      <c r="Z1325" s="106"/>
      <c r="AA1325" s="106"/>
      <c r="AB1325" s="106"/>
      <c r="AC1325" s="106"/>
      <c r="AD1325" s="106"/>
      <c r="AE1325" s="106"/>
      <c r="AF1325" s="106"/>
      <c r="AG1325" s="106"/>
      <c r="AH1325" s="106"/>
      <c r="AI1325" s="106"/>
    </row>
    <row r="1326" spans="22:35">
      <c r="V1326" s="106"/>
      <c r="W1326" s="106"/>
      <c r="X1326" s="106"/>
      <c r="Y1326" s="106"/>
      <c r="Z1326" s="106"/>
      <c r="AA1326" s="106"/>
      <c r="AB1326" s="106"/>
      <c r="AC1326" s="106"/>
      <c r="AD1326" s="106"/>
      <c r="AE1326" s="106"/>
      <c r="AF1326" s="106"/>
      <c r="AG1326" s="106"/>
      <c r="AH1326" s="106"/>
      <c r="AI1326" s="106"/>
    </row>
    <row r="1327" spans="22:35">
      <c r="V1327" s="106"/>
      <c r="W1327" s="106"/>
      <c r="X1327" s="106"/>
      <c r="Y1327" s="106"/>
      <c r="Z1327" s="106"/>
      <c r="AA1327" s="106"/>
      <c r="AB1327" s="106"/>
      <c r="AC1327" s="106"/>
      <c r="AD1327" s="106"/>
      <c r="AE1327" s="106"/>
      <c r="AF1327" s="106"/>
      <c r="AG1327" s="106"/>
      <c r="AH1327" s="106"/>
      <c r="AI1327" s="106"/>
    </row>
    <row r="1328" spans="22:35">
      <c r="V1328" s="106"/>
      <c r="W1328" s="106"/>
      <c r="X1328" s="106"/>
      <c r="Y1328" s="106"/>
      <c r="Z1328" s="106"/>
      <c r="AA1328" s="106"/>
      <c r="AB1328" s="106"/>
      <c r="AC1328" s="106"/>
      <c r="AD1328" s="106"/>
      <c r="AE1328" s="106"/>
      <c r="AF1328" s="106"/>
      <c r="AG1328" s="106"/>
      <c r="AH1328" s="106"/>
      <c r="AI1328" s="106"/>
    </row>
    <row r="1329" spans="22:35">
      <c r="V1329" s="106"/>
      <c r="W1329" s="106"/>
      <c r="X1329" s="106"/>
      <c r="Y1329" s="106"/>
      <c r="Z1329" s="106"/>
      <c r="AA1329" s="106"/>
      <c r="AB1329" s="106"/>
      <c r="AC1329" s="106"/>
      <c r="AD1329" s="106"/>
      <c r="AE1329" s="106"/>
      <c r="AF1329" s="106"/>
      <c r="AG1329" s="106"/>
      <c r="AH1329" s="106"/>
      <c r="AI1329" s="106"/>
    </row>
    <row r="1330" spans="22:35">
      <c r="V1330" s="106"/>
      <c r="W1330" s="106"/>
      <c r="X1330" s="106"/>
      <c r="Y1330" s="106"/>
      <c r="Z1330" s="106"/>
      <c r="AA1330" s="106"/>
      <c r="AB1330" s="106"/>
      <c r="AC1330" s="106"/>
      <c r="AD1330" s="106"/>
      <c r="AE1330" s="106"/>
      <c r="AF1330" s="106"/>
      <c r="AG1330" s="106"/>
      <c r="AH1330" s="106"/>
      <c r="AI1330" s="106"/>
    </row>
    <row r="1331" spans="22:35">
      <c r="V1331" s="106"/>
      <c r="W1331" s="106"/>
      <c r="X1331" s="106"/>
      <c r="Y1331" s="106"/>
      <c r="Z1331" s="106"/>
      <c r="AA1331" s="106"/>
      <c r="AB1331" s="106"/>
      <c r="AC1331" s="106"/>
      <c r="AD1331" s="106"/>
      <c r="AE1331" s="106"/>
      <c r="AF1331" s="106"/>
      <c r="AG1331" s="106"/>
      <c r="AH1331" s="106"/>
      <c r="AI1331" s="106"/>
    </row>
    <row r="1332" spans="22:35">
      <c r="V1332" s="106"/>
      <c r="W1332" s="106"/>
      <c r="X1332" s="106"/>
      <c r="Y1332" s="106"/>
      <c r="Z1332" s="106"/>
      <c r="AA1332" s="106"/>
      <c r="AB1332" s="106"/>
      <c r="AC1332" s="106"/>
      <c r="AD1332" s="106"/>
      <c r="AE1332" s="106"/>
      <c r="AF1332" s="106"/>
      <c r="AG1332" s="106"/>
      <c r="AH1332" s="106"/>
      <c r="AI1332" s="106"/>
    </row>
    <row r="1333" spans="22:35">
      <c r="V1333" s="106"/>
      <c r="W1333" s="106"/>
      <c r="X1333" s="106"/>
      <c r="Y1333" s="106"/>
      <c r="Z1333" s="106"/>
      <c r="AA1333" s="106"/>
      <c r="AB1333" s="106"/>
      <c r="AC1333" s="106"/>
      <c r="AD1333" s="106"/>
      <c r="AE1333" s="106"/>
      <c r="AF1333" s="106"/>
      <c r="AG1333" s="106"/>
      <c r="AH1333" s="106"/>
      <c r="AI1333" s="106"/>
    </row>
    <row r="1334" spans="22:35">
      <c r="V1334" s="106"/>
      <c r="W1334" s="106"/>
      <c r="X1334" s="106"/>
      <c r="Y1334" s="106"/>
      <c r="Z1334" s="106"/>
      <c r="AA1334" s="106"/>
      <c r="AB1334" s="106"/>
      <c r="AC1334" s="106"/>
      <c r="AD1334" s="106"/>
      <c r="AE1334" s="106"/>
      <c r="AF1334" s="106"/>
      <c r="AG1334" s="106"/>
      <c r="AH1334" s="106"/>
      <c r="AI1334" s="106"/>
    </row>
    <row r="1335" spans="22:35">
      <c r="V1335" s="106"/>
      <c r="W1335" s="106"/>
      <c r="X1335" s="106"/>
      <c r="Y1335" s="106"/>
      <c r="Z1335" s="106"/>
      <c r="AA1335" s="106"/>
      <c r="AB1335" s="106"/>
      <c r="AC1335" s="106"/>
      <c r="AD1335" s="106"/>
      <c r="AE1335" s="106"/>
      <c r="AF1335" s="106"/>
      <c r="AG1335" s="106"/>
      <c r="AH1335" s="106"/>
      <c r="AI1335" s="106"/>
    </row>
    <row r="1336" spans="22:35">
      <c r="V1336" s="106"/>
      <c r="W1336" s="106"/>
      <c r="X1336" s="106"/>
      <c r="Y1336" s="106"/>
      <c r="Z1336" s="106"/>
      <c r="AA1336" s="106"/>
      <c r="AB1336" s="106"/>
      <c r="AC1336" s="106"/>
      <c r="AD1336" s="106"/>
      <c r="AE1336" s="106"/>
      <c r="AF1336" s="106"/>
      <c r="AG1336" s="106"/>
      <c r="AH1336" s="106"/>
      <c r="AI1336" s="106"/>
    </row>
    <row r="1337" spans="22:35">
      <c r="V1337" s="106"/>
      <c r="W1337" s="106"/>
      <c r="X1337" s="106"/>
      <c r="Y1337" s="106"/>
      <c r="Z1337" s="106"/>
      <c r="AA1337" s="106"/>
      <c r="AB1337" s="106"/>
      <c r="AC1337" s="106"/>
      <c r="AD1337" s="106"/>
      <c r="AE1337" s="106"/>
      <c r="AF1337" s="106"/>
      <c r="AG1337" s="106"/>
      <c r="AH1337" s="106"/>
      <c r="AI1337" s="106"/>
    </row>
    <row r="1338" spans="22:35">
      <c r="V1338" s="106"/>
      <c r="W1338" s="106"/>
      <c r="X1338" s="106"/>
      <c r="Y1338" s="106"/>
      <c r="Z1338" s="106"/>
      <c r="AA1338" s="106"/>
      <c r="AB1338" s="106"/>
      <c r="AC1338" s="106"/>
      <c r="AD1338" s="106"/>
      <c r="AE1338" s="106"/>
      <c r="AF1338" s="106"/>
      <c r="AG1338" s="106"/>
      <c r="AH1338" s="106"/>
      <c r="AI1338" s="106"/>
    </row>
    <row r="1339" spans="22:35">
      <c r="V1339" s="106"/>
      <c r="W1339" s="106"/>
      <c r="X1339" s="106"/>
      <c r="Y1339" s="106"/>
      <c r="Z1339" s="106"/>
      <c r="AA1339" s="106"/>
      <c r="AB1339" s="106"/>
      <c r="AC1339" s="106"/>
      <c r="AD1339" s="106"/>
      <c r="AE1339" s="106"/>
      <c r="AF1339" s="106"/>
      <c r="AG1339" s="106"/>
      <c r="AH1339" s="106"/>
      <c r="AI1339" s="106"/>
    </row>
    <row r="1340" spans="22:35">
      <c r="V1340" s="106"/>
      <c r="W1340" s="106"/>
      <c r="X1340" s="106"/>
      <c r="Y1340" s="106"/>
      <c r="Z1340" s="106"/>
      <c r="AA1340" s="106"/>
      <c r="AB1340" s="106"/>
      <c r="AC1340" s="106"/>
      <c r="AD1340" s="106"/>
      <c r="AE1340" s="106"/>
      <c r="AF1340" s="106"/>
      <c r="AG1340" s="106"/>
      <c r="AH1340" s="106"/>
      <c r="AI1340" s="106"/>
    </row>
    <row r="1341" spans="22:35">
      <c r="V1341" s="106"/>
      <c r="W1341" s="106"/>
      <c r="X1341" s="106"/>
      <c r="Y1341" s="106"/>
      <c r="Z1341" s="106"/>
      <c r="AA1341" s="106"/>
      <c r="AB1341" s="106"/>
      <c r="AC1341" s="106"/>
      <c r="AD1341" s="106"/>
      <c r="AE1341" s="106"/>
      <c r="AF1341" s="106"/>
      <c r="AG1341" s="106"/>
      <c r="AH1341" s="106"/>
      <c r="AI1341" s="106"/>
    </row>
    <row r="1342" spans="22:35">
      <c r="V1342" s="106"/>
      <c r="W1342" s="106"/>
      <c r="X1342" s="106"/>
      <c r="Y1342" s="106"/>
      <c r="Z1342" s="106"/>
      <c r="AA1342" s="106"/>
      <c r="AB1342" s="106"/>
      <c r="AC1342" s="106"/>
      <c r="AD1342" s="106"/>
      <c r="AE1342" s="106"/>
      <c r="AF1342" s="106"/>
      <c r="AG1342" s="106"/>
      <c r="AH1342" s="106"/>
      <c r="AI1342" s="106"/>
    </row>
    <row r="1343" spans="22:35">
      <c r="V1343" s="106"/>
      <c r="W1343" s="106"/>
      <c r="X1343" s="106"/>
      <c r="Y1343" s="106"/>
      <c r="Z1343" s="106"/>
      <c r="AA1343" s="106"/>
      <c r="AB1343" s="106"/>
      <c r="AC1343" s="106"/>
      <c r="AD1343" s="106"/>
      <c r="AE1343" s="106"/>
      <c r="AF1343" s="106"/>
      <c r="AG1343" s="106"/>
      <c r="AH1343" s="106"/>
      <c r="AI1343" s="106"/>
    </row>
    <row r="1344" spans="22:35">
      <c r="V1344" s="106"/>
      <c r="W1344" s="106"/>
      <c r="X1344" s="106"/>
      <c r="Y1344" s="106"/>
      <c r="Z1344" s="106"/>
      <c r="AA1344" s="106"/>
      <c r="AB1344" s="106"/>
      <c r="AC1344" s="106"/>
      <c r="AD1344" s="106"/>
      <c r="AE1344" s="106"/>
      <c r="AF1344" s="106"/>
      <c r="AG1344" s="106"/>
      <c r="AH1344" s="106"/>
      <c r="AI1344" s="106"/>
    </row>
    <row r="1345" spans="22:35">
      <c r="V1345" s="106"/>
      <c r="W1345" s="106"/>
      <c r="X1345" s="106"/>
      <c r="Y1345" s="106"/>
      <c r="Z1345" s="106"/>
      <c r="AA1345" s="106"/>
      <c r="AB1345" s="106"/>
      <c r="AC1345" s="106"/>
      <c r="AD1345" s="106"/>
      <c r="AE1345" s="106"/>
      <c r="AF1345" s="106"/>
      <c r="AG1345" s="106"/>
      <c r="AH1345" s="106"/>
      <c r="AI1345" s="106"/>
    </row>
    <row r="1346" spans="22:35">
      <c r="V1346" s="106"/>
      <c r="W1346" s="106"/>
      <c r="X1346" s="106"/>
      <c r="Y1346" s="106"/>
      <c r="Z1346" s="106"/>
      <c r="AA1346" s="106"/>
      <c r="AB1346" s="106"/>
      <c r="AC1346" s="106"/>
      <c r="AD1346" s="106"/>
      <c r="AE1346" s="106"/>
      <c r="AF1346" s="106"/>
      <c r="AG1346" s="106"/>
      <c r="AH1346" s="106"/>
      <c r="AI1346" s="106"/>
    </row>
    <row r="1347" spans="22:35">
      <c r="V1347" s="106"/>
      <c r="W1347" s="106"/>
      <c r="X1347" s="106"/>
      <c r="Y1347" s="106"/>
      <c r="Z1347" s="106"/>
      <c r="AA1347" s="106"/>
      <c r="AB1347" s="106"/>
      <c r="AC1347" s="106"/>
      <c r="AD1347" s="106"/>
      <c r="AE1347" s="106"/>
      <c r="AF1347" s="106"/>
      <c r="AG1347" s="106"/>
      <c r="AH1347" s="106"/>
      <c r="AI1347" s="106"/>
    </row>
    <row r="1348" spans="22:35">
      <c r="V1348" s="106"/>
      <c r="W1348" s="106"/>
      <c r="X1348" s="106"/>
      <c r="Y1348" s="106"/>
      <c r="Z1348" s="106"/>
      <c r="AA1348" s="106"/>
      <c r="AB1348" s="106"/>
      <c r="AC1348" s="106"/>
      <c r="AD1348" s="106"/>
      <c r="AE1348" s="106"/>
      <c r="AF1348" s="106"/>
      <c r="AG1348" s="106"/>
      <c r="AH1348" s="106"/>
      <c r="AI1348" s="106"/>
    </row>
    <row r="1349" spans="22:35">
      <c r="V1349" s="106"/>
      <c r="W1349" s="106"/>
      <c r="X1349" s="106"/>
      <c r="Y1349" s="106"/>
      <c r="Z1349" s="106"/>
      <c r="AA1349" s="106"/>
      <c r="AB1349" s="106"/>
      <c r="AC1349" s="106"/>
      <c r="AD1349" s="106"/>
      <c r="AE1349" s="106"/>
      <c r="AF1349" s="106"/>
      <c r="AG1349" s="106"/>
      <c r="AH1349" s="106"/>
      <c r="AI1349" s="106"/>
    </row>
    <row r="1350" spans="22:35">
      <c r="V1350" s="106"/>
      <c r="W1350" s="106"/>
      <c r="X1350" s="106"/>
      <c r="Y1350" s="106"/>
      <c r="Z1350" s="106"/>
      <c r="AA1350" s="106"/>
      <c r="AB1350" s="106"/>
      <c r="AC1350" s="106"/>
      <c r="AD1350" s="106"/>
      <c r="AE1350" s="106"/>
      <c r="AF1350" s="106"/>
      <c r="AG1350" s="106"/>
      <c r="AH1350" s="106"/>
      <c r="AI1350" s="106"/>
    </row>
    <row r="1351" spans="22:35">
      <c r="V1351" s="106"/>
      <c r="W1351" s="106"/>
      <c r="X1351" s="106"/>
      <c r="Y1351" s="106"/>
      <c r="Z1351" s="106"/>
      <c r="AA1351" s="106"/>
      <c r="AB1351" s="106"/>
      <c r="AC1351" s="106"/>
      <c r="AD1351" s="106"/>
      <c r="AE1351" s="106"/>
      <c r="AF1351" s="106"/>
      <c r="AG1351" s="106"/>
      <c r="AH1351" s="106"/>
      <c r="AI1351" s="106"/>
    </row>
    <row r="1352" spans="22:35">
      <c r="V1352" s="106"/>
      <c r="W1352" s="106"/>
      <c r="X1352" s="106"/>
      <c r="Y1352" s="106"/>
      <c r="Z1352" s="106"/>
      <c r="AA1352" s="106"/>
      <c r="AB1352" s="106"/>
      <c r="AC1352" s="106"/>
      <c r="AD1352" s="106"/>
      <c r="AE1352" s="106"/>
      <c r="AF1352" s="106"/>
      <c r="AG1352" s="106"/>
      <c r="AH1352" s="106"/>
      <c r="AI1352" s="106"/>
    </row>
    <row r="1353" spans="22:35">
      <c r="V1353" s="106"/>
      <c r="W1353" s="106"/>
      <c r="X1353" s="106"/>
      <c r="Y1353" s="106"/>
      <c r="Z1353" s="106"/>
      <c r="AA1353" s="106"/>
      <c r="AB1353" s="106"/>
      <c r="AC1353" s="106"/>
      <c r="AD1353" s="106"/>
      <c r="AE1353" s="106"/>
      <c r="AF1353" s="106"/>
      <c r="AG1353" s="106"/>
      <c r="AH1353" s="106"/>
      <c r="AI1353" s="106"/>
    </row>
    <row r="1354" spans="22:35">
      <c r="V1354" s="106"/>
      <c r="W1354" s="106"/>
      <c r="X1354" s="106"/>
      <c r="Y1354" s="106"/>
      <c r="Z1354" s="106"/>
      <c r="AA1354" s="106"/>
      <c r="AB1354" s="106"/>
      <c r="AC1354" s="106"/>
      <c r="AD1354" s="106"/>
      <c r="AE1354" s="106"/>
      <c r="AF1354" s="106"/>
      <c r="AG1354" s="106"/>
      <c r="AH1354" s="106"/>
      <c r="AI1354" s="106"/>
    </row>
    <row r="1355" spans="22:35">
      <c r="V1355" s="106"/>
      <c r="W1355" s="106"/>
      <c r="X1355" s="106"/>
      <c r="Y1355" s="106"/>
      <c r="Z1355" s="106"/>
      <c r="AA1355" s="106"/>
      <c r="AB1355" s="106"/>
      <c r="AC1355" s="106"/>
      <c r="AD1355" s="106"/>
      <c r="AE1355" s="106"/>
      <c r="AF1355" s="106"/>
      <c r="AG1355" s="106"/>
      <c r="AH1355" s="106"/>
      <c r="AI1355" s="106"/>
    </row>
    <row r="1356" spans="22:35">
      <c r="V1356" s="106"/>
      <c r="W1356" s="106"/>
      <c r="X1356" s="106"/>
      <c r="Y1356" s="106"/>
      <c r="Z1356" s="106"/>
      <c r="AA1356" s="106"/>
      <c r="AB1356" s="106"/>
      <c r="AC1356" s="106"/>
      <c r="AD1356" s="106"/>
      <c r="AE1356" s="106"/>
      <c r="AF1356" s="106"/>
      <c r="AG1356" s="106"/>
      <c r="AH1356" s="106"/>
      <c r="AI1356" s="106"/>
    </row>
    <row r="1357" spans="22:35">
      <c r="V1357" s="106"/>
      <c r="W1357" s="106"/>
      <c r="X1357" s="106"/>
      <c r="Y1357" s="106"/>
      <c r="Z1357" s="106"/>
      <c r="AA1357" s="106"/>
      <c r="AB1357" s="106"/>
      <c r="AC1357" s="106"/>
      <c r="AD1357" s="106"/>
      <c r="AE1357" s="106"/>
      <c r="AF1357" s="106"/>
      <c r="AG1357" s="106"/>
      <c r="AH1357" s="106"/>
      <c r="AI1357" s="106"/>
    </row>
    <row r="1358" spans="22:35">
      <c r="V1358" s="106"/>
      <c r="W1358" s="106"/>
      <c r="X1358" s="106"/>
      <c r="Y1358" s="106"/>
      <c r="Z1358" s="106"/>
      <c r="AA1358" s="106"/>
      <c r="AB1358" s="106"/>
      <c r="AC1358" s="106"/>
      <c r="AD1358" s="106"/>
      <c r="AE1358" s="106"/>
      <c r="AF1358" s="106"/>
      <c r="AG1358" s="106"/>
      <c r="AH1358" s="106"/>
      <c r="AI1358" s="106"/>
    </row>
    <row r="1359" spans="22:35">
      <c r="V1359" s="106"/>
      <c r="W1359" s="106"/>
      <c r="X1359" s="106"/>
      <c r="Y1359" s="106"/>
      <c r="Z1359" s="106"/>
      <c r="AA1359" s="106"/>
      <c r="AB1359" s="106"/>
      <c r="AC1359" s="106"/>
      <c r="AD1359" s="106"/>
      <c r="AE1359" s="106"/>
      <c r="AF1359" s="106"/>
      <c r="AG1359" s="106"/>
      <c r="AH1359" s="106"/>
      <c r="AI1359" s="106"/>
    </row>
    <row r="1360" spans="22:35">
      <c r="V1360" s="106"/>
      <c r="W1360" s="106"/>
      <c r="X1360" s="106"/>
      <c r="Y1360" s="106"/>
      <c r="Z1360" s="106"/>
      <c r="AA1360" s="106"/>
      <c r="AB1360" s="106"/>
      <c r="AC1360" s="106"/>
      <c r="AD1360" s="106"/>
      <c r="AE1360" s="106"/>
      <c r="AF1360" s="106"/>
      <c r="AG1360" s="106"/>
      <c r="AH1360" s="106"/>
      <c r="AI1360" s="106"/>
    </row>
    <row r="1361" spans="22:35">
      <c r="V1361" s="106"/>
      <c r="W1361" s="106"/>
      <c r="X1361" s="106"/>
      <c r="Y1361" s="106"/>
      <c r="Z1361" s="106"/>
      <c r="AA1361" s="106"/>
      <c r="AB1361" s="106"/>
      <c r="AC1361" s="106"/>
      <c r="AD1361" s="106"/>
      <c r="AE1361" s="106"/>
      <c r="AF1361" s="106"/>
      <c r="AG1361" s="106"/>
      <c r="AH1361" s="106"/>
      <c r="AI1361" s="106"/>
    </row>
    <row r="1362" spans="22:35">
      <c r="V1362" s="106"/>
      <c r="W1362" s="106"/>
      <c r="X1362" s="106"/>
      <c r="Y1362" s="106"/>
      <c r="Z1362" s="106"/>
      <c r="AA1362" s="106"/>
      <c r="AB1362" s="106"/>
      <c r="AC1362" s="106"/>
      <c r="AD1362" s="106"/>
      <c r="AE1362" s="106"/>
      <c r="AF1362" s="106"/>
      <c r="AG1362" s="106"/>
      <c r="AH1362" s="106"/>
      <c r="AI1362" s="106"/>
    </row>
    <row r="1363" spans="22:35">
      <c r="V1363" s="106"/>
      <c r="W1363" s="106"/>
      <c r="X1363" s="106"/>
      <c r="Y1363" s="106"/>
      <c r="Z1363" s="106"/>
      <c r="AA1363" s="106"/>
      <c r="AB1363" s="106"/>
      <c r="AC1363" s="106"/>
      <c r="AD1363" s="106"/>
      <c r="AE1363" s="106"/>
      <c r="AF1363" s="106"/>
      <c r="AG1363" s="106"/>
      <c r="AH1363" s="106"/>
      <c r="AI1363" s="106"/>
    </row>
    <row r="1364" spans="22:35">
      <c r="V1364" s="106"/>
      <c r="W1364" s="106"/>
      <c r="X1364" s="106"/>
      <c r="Y1364" s="106"/>
      <c r="Z1364" s="106"/>
      <c r="AA1364" s="106"/>
      <c r="AB1364" s="106"/>
      <c r="AC1364" s="106"/>
      <c r="AD1364" s="106"/>
      <c r="AE1364" s="106"/>
      <c r="AF1364" s="106"/>
      <c r="AG1364" s="106"/>
      <c r="AH1364" s="106"/>
      <c r="AI1364" s="106"/>
    </row>
    <row r="1365" spans="22:35">
      <c r="V1365" s="106"/>
      <c r="W1365" s="106"/>
      <c r="X1365" s="106"/>
      <c r="Y1365" s="106"/>
      <c r="Z1365" s="106"/>
      <c r="AA1365" s="106"/>
      <c r="AB1365" s="106"/>
      <c r="AC1365" s="106"/>
      <c r="AD1365" s="106"/>
      <c r="AE1365" s="106"/>
      <c r="AF1365" s="106"/>
      <c r="AG1365" s="106"/>
      <c r="AH1365" s="106"/>
      <c r="AI1365" s="106"/>
    </row>
    <row r="1366" spans="22:35">
      <c r="V1366" s="106"/>
      <c r="W1366" s="106"/>
      <c r="X1366" s="106"/>
      <c r="Y1366" s="106"/>
      <c r="Z1366" s="106"/>
      <c r="AA1366" s="106"/>
      <c r="AB1366" s="106"/>
      <c r="AC1366" s="106"/>
      <c r="AD1366" s="106"/>
      <c r="AE1366" s="106"/>
      <c r="AF1366" s="106"/>
      <c r="AG1366" s="106"/>
      <c r="AH1366" s="106"/>
      <c r="AI1366" s="106"/>
    </row>
    <row r="1367" spans="22:35">
      <c r="V1367" s="106"/>
      <c r="W1367" s="106"/>
      <c r="X1367" s="106"/>
      <c r="Y1367" s="106"/>
      <c r="Z1367" s="106"/>
      <c r="AA1367" s="106"/>
      <c r="AB1367" s="106"/>
      <c r="AC1367" s="106"/>
      <c r="AD1367" s="106"/>
      <c r="AE1367" s="106"/>
      <c r="AF1367" s="106"/>
      <c r="AG1367" s="106"/>
      <c r="AH1367" s="106"/>
      <c r="AI1367" s="106"/>
    </row>
    <row r="1368" spans="22:35">
      <c r="V1368" s="106"/>
      <c r="W1368" s="106"/>
      <c r="X1368" s="106"/>
      <c r="Y1368" s="106"/>
      <c r="Z1368" s="106"/>
      <c r="AA1368" s="106"/>
      <c r="AB1368" s="106"/>
      <c r="AC1368" s="106"/>
      <c r="AD1368" s="106"/>
      <c r="AE1368" s="106"/>
      <c r="AF1368" s="106"/>
      <c r="AG1368" s="106"/>
      <c r="AH1368" s="106"/>
      <c r="AI1368" s="106"/>
    </row>
    <row r="1369" spans="22:35">
      <c r="V1369" s="106"/>
      <c r="W1369" s="106"/>
      <c r="X1369" s="106"/>
      <c r="Y1369" s="106"/>
      <c r="Z1369" s="106"/>
      <c r="AA1369" s="106"/>
      <c r="AB1369" s="106"/>
      <c r="AC1369" s="106"/>
      <c r="AD1369" s="106"/>
      <c r="AE1369" s="106"/>
      <c r="AF1369" s="106"/>
      <c r="AG1369" s="106"/>
      <c r="AH1369" s="106"/>
      <c r="AI1369" s="106"/>
    </row>
    <row r="1370" spans="22:35">
      <c r="V1370" s="106"/>
      <c r="W1370" s="106"/>
      <c r="X1370" s="106"/>
      <c r="Y1370" s="106"/>
      <c r="Z1370" s="106"/>
      <c r="AA1370" s="106"/>
      <c r="AB1370" s="106"/>
      <c r="AC1370" s="106"/>
      <c r="AD1370" s="106"/>
      <c r="AE1370" s="106"/>
      <c r="AF1370" s="106"/>
      <c r="AG1370" s="106"/>
      <c r="AH1370" s="106"/>
      <c r="AI1370" s="106"/>
    </row>
    <row r="1371" spans="22:35">
      <c r="V1371" s="106"/>
      <c r="W1371" s="106"/>
      <c r="X1371" s="106"/>
      <c r="Y1371" s="106"/>
      <c r="Z1371" s="106"/>
      <c r="AA1371" s="106"/>
      <c r="AB1371" s="106"/>
      <c r="AC1371" s="106"/>
      <c r="AD1371" s="106"/>
      <c r="AE1371" s="106"/>
      <c r="AF1371" s="106"/>
      <c r="AG1371" s="106"/>
      <c r="AH1371" s="106"/>
      <c r="AI1371" s="106"/>
    </row>
    <row r="1372" spans="22:35">
      <c r="V1372" s="106"/>
      <c r="W1372" s="106"/>
      <c r="X1372" s="106"/>
      <c r="Y1372" s="106"/>
      <c r="Z1372" s="106"/>
      <c r="AA1372" s="106"/>
      <c r="AB1372" s="106"/>
      <c r="AC1372" s="106"/>
      <c r="AD1372" s="106"/>
      <c r="AE1372" s="106"/>
      <c r="AF1372" s="106"/>
      <c r="AG1372" s="106"/>
      <c r="AH1372" s="106"/>
      <c r="AI1372" s="106"/>
    </row>
    <row r="1373" spans="22:35">
      <c r="V1373" s="106"/>
      <c r="W1373" s="106"/>
      <c r="X1373" s="106"/>
      <c r="Y1373" s="106"/>
      <c r="Z1373" s="106"/>
      <c r="AA1373" s="106"/>
      <c r="AB1373" s="106"/>
      <c r="AC1373" s="106"/>
      <c r="AD1373" s="106"/>
      <c r="AE1373" s="106"/>
      <c r="AF1373" s="106"/>
      <c r="AG1373" s="106"/>
      <c r="AH1373" s="106"/>
      <c r="AI1373" s="106"/>
    </row>
    <row r="1374" spans="22:35">
      <c r="V1374" s="106"/>
      <c r="W1374" s="106"/>
      <c r="X1374" s="106"/>
      <c r="Y1374" s="106"/>
      <c r="Z1374" s="106"/>
      <c r="AA1374" s="106"/>
      <c r="AB1374" s="106"/>
      <c r="AC1374" s="106"/>
      <c r="AD1374" s="106"/>
      <c r="AE1374" s="106"/>
      <c r="AF1374" s="106"/>
      <c r="AG1374" s="106"/>
      <c r="AH1374" s="106"/>
      <c r="AI1374" s="106"/>
    </row>
    <row r="1375" spans="22:35">
      <c r="V1375" s="106"/>
      <c r="W1375" s="106"/>
      <c r="X1375" s="106"/>
      <c r="Y1375" s="106"/>
      <c r="Z1375" s="106"/>
      <c r="AA1375" s="106"/>
      <c r="AB1375" s="106"/>
      <c r="AC1375" s="106"/>
      <c r="AD1375" s="106"/>
      <c r="AE1375" s="106"/>
      <c r="AF1375" s="106"/>
      <c r="AG1375" s="106"/>
      <c r="AH1375" s="106"/>
      <c r="AI1375" s="106"/>
    </row>
    <row r="1376" spans="22:35">
      <c r="V1376" s="106"/>
      <c r="W1376" s="106"/>
      <c r="X1376" s="106"/>
      <c r="Y1376" s="106"/>
      <c r="Z1376" s="106"/>
      <c r="AA1376" s="106"/>
      <c r="AB1376" s="106"/>
      <c r="AC1376" s="106"/>
      <c r="AD1376" s="106"/>
      <c r="AE1376" s="106"/>
      <c r="AF1376" s="106"/>
      <c r="AG1376" s="106"/>
      <c r="AH1376" s="106"/>
      <c r="AI1376" s="106"/>
    </row>
    <row r="1377" spans="22:35">
      <c r="V1377" s="106"/>
      <c r="W1377" s="106"/>
      <c r="X1377" s="106"/>
      <c r="Y1377" s="106"/>
      <c r="Z1377" s="106"/>
      <c r="AA1377" s="106"/>
      <c r="AB1377" s="106"/>
      <c r="AC1377" s="106"/>
      <c r="AD1377" s="106"/>
      <c r="AE1377" s="106"/>
      <c r="AF1377" s="106"/>
      <c r="AG1377" s="106"/>
      <c r="AH1377" s="106"/>
      <c r="AI1377" s="106"/>
    </row>
    <row r="1378" spans="22:35">
      <c r="V1378" s="106"/>
      <c r="W1378" s="106"/>
      <c r="X1378" s="106"/>
      <c r="Y1378" s="106"/>
      <c r="Z1378" s="106"/>
      <c r="AA1378" s="106"/>
      <c r="AB1378" s="106"/>
      <c r="AC1378" s="106"/>
      <c r="AD1378" s="106"/>
      <c r="AE1378" s="106"/>
      <c r="AF1378" s="106"/>
      <c r="AG1378" s="106"/>
      <c r="AH1378" s="106"/>
      <c r="AI1378" s="106"/>
    </row>
    <row r="1379" spans="22:35">
      <c r="V1379" s="106"/>
      <c r="W1379" s="106"/>
      <c r="X1379" s="106"/>
      <c r="Y1379" s="106"/>
      <c r="Z1379" s="106"/>
      <c r="AA1379" s="106"/>
      <c r="AB1379" s="106"/>
      <c r="AC1379" s="106"/>
      <c r="AD1379" s="106"/>
      <c r="AE1379" s="106"/>
      <c r="AF1379" s="106"/>
      <c r="AG1379" s="106"/>
      <c r="AH1379" s="106"/>
      <c r="AI1379" s="106"/>
    </row>
    <row r="1380" spans="22:35">
      <c r="V1380" s="106"/>
      <c r="W1380" s="106"/>
      <c r="X1380" s="106"/>
      <c r="Y1380" s="106"/>
      <c r="Z1380" s="106"/>
      <c r="AA1380" s="106"/>
      <c r="AB1380" s="106"/>
      <c r="AC1380" s="106"/>
      <c r="AD1380" s="106"/>
      <c r="AE1380" s="106"/>
      <c r="AF1380" s="106"/>
      <c r="AG1380" s="106"/>
      <c r="AH1380" s="106"/>
      <c r="AI1380" s="106"/>
    </row>
    <row r="1381" spans="22:35">
      <c r="V1381" s="106"/>
      <c r="W1381" s="106"/>
      <c r="X1381" s="106"/>
      <c r="Y1381" s="106"/>
      <c r="Z1381" s="106"/>
      <c r="AA1381" s="106"/>
      <c r="AB1381" s="106"/>
      <c r="AC1381" s="106"/>
      <c r="AD1381" s="106"/>
      <c r="AE1381" s="106"/>
      <c r="AF1381" s="106"/>
      <c r="AG1381" s="106"/>
      <c r="AH1381" s="106"/>
      <c r="AI1381" s="106"/>
    </row>
    <row r="1382" spans="22:35">
      <c r="V1382" s="106"/>
      <c r="W1382" s="106"/>
      <c r="X1382" s="106"/>
      <c r="Y1382" s="106"/>
      <c r="Z1382" s="106"/>
      <c r="AA1382" s="106"/>
      <c r="AB1382" s="106"/>
      <c r="AC1382" s="106"/>
      <c r="AD1382" s="106"/>
      <c r="AE1382" s="106"/>
      <c r="AF1382" s="106"/>
      <c r="AG1382" s="106"/>
      <c r="AH1382" s="106"/>
      <c r="AI1382" s="106"/>
    </row>
    <row r="1383" spans="22:35">
      <c r="V1383" s="106"/>
      <c r="W1383" s="106"/>
      <c r="X1383" s="106"/>
      <c r="Y1383" s="106"/>
      <c r="Z1383" s="106"/>
      <c r="AA1383" s="106"/>
      <c r="AB1383" s="106"/>
      <c r="AC1383" s="106"/>
      <c r="AD1383" s="106"/>
      <c r="AE1383" s="106"/>
      <c r="AF1383" s="106"/>
      <c r="AG1383" s="106"/>
      <c r="AH1383" s="106"/>
      <c r="AI1383" s="106"/>
    </row>
    <row r="1384" spans="22:35">
      <c r="V1384" s="106"/>
      <c r="W1384" s="106"/>
      <c r="X1384" s="106"/>
      <c r="Y1384" s="106"/>
      <c r="Z1384" s="106"/>
      <c r="AA1384" s="106"/>
      <c r="AB1384" s="106"/>
      <c r="AC1384" s="106"/>
      <c r="AD1384" s="106"/>
      <c r="AE1384" s="106"/>
      <c r="AF1384" s="106"/>
      <c r="AG1384" s="106"/>
      <c r="AH1384" s="106"/>
      <c r="AI1384" s="106"/>
    </row>
    <row r="1385" spans="22:35">
      <c r="V1385" s="106"/>
      <c r="W1385" s="106"/>
      <c r="X1385" s="106"/>
      <c r="Y1385" s="106"/>
      <c r="Z1385" s="106"/>
      <c r="AA1385" s="106"/>
      <c r="AB1385" s="106"/>
      <c r="AC1385" s="106"/>
      <c r="AD1385" s="106"/>
      <c r="AE1385" s="106"/>
      <c r="AF1385" s="106"/>
      <c r="AG1385" s="106"/>
      <c r="AH1385" s="106"/>
      <c r="AI1385" s="106"/>
    </row>
    <row r="1386" spans="22:35">
      <c r="V1386" s="106"/>
      <c r="W1386" s="106"/>
      <c r="X1386" s="106"/>
      <c r="Y1386" s="106"/>
      <c r="Z1386" s="106"/>
      <c r="AA1386" s="106"/>
      <c r="AB1386" s="106"/>
      <c r="AC1386" s="106"/>
      <c r="AD1386" s="106"/>
      <c r="AE1386" s="106"/>
      <c r="AF1386" s="106"/>
      <c r="AG1386" s="106"/>
      <c r="AH1386" s="106"/>
      <c r="AI1386" s="106"/>
    </row>
    <row r="1387" spans="22:35">
      <c r="V1387" s="106"/>
      <c r="W1387" s="106"/>
      <c r="X1387" s="106"/>
      <c r="Y1387" s="106"/>
      <c r="Z1387" s="106"/>
      <c r="AA1387" s="106"/>
      <c r="AB1387" s="106"/>
      <c r="AC1387" s="106"/>
      <c r="AD1387" s="106"/>
      <c r="AE1387" s="106"/>
      <c r="AF1387" s="106"/>
      <c r="AG1387" s="106"/>
      <c r="AH1387" s="106"/>
      <c r="AI1387" s="106"/>
    </row>
    <row r="1388" spans="22:35">
      <c r="V1388" s="106"/>
      <c r="W1388" s="106"/>
      <c r="X1388" s="106"/>
      <c r="Y1388" s="106"/>
      <c r="Z1388" s="106"/>
      <c r="AA1388" s="106"/>
      <c r="AB1388" s="106"/>
      <c r="AC1388" s="106"/>
      <c r="AD1388" s="106"/>
      <c r="AE1388" s="106"/>
      <c r="AF1388" s="106"/>
      <c r="AG1388" s="106"/>
      <c r="AH1388" s="106"/>
      <c r="AI1388" s="106"/>
    </row>
    <row r="1389" spans="22:35">
      <c r="V1389" s="106"/>
      <c r="W1389" s="106"/>
      <c r="X1389" s="106"/>
      <c r="Y1389" s="106"/>
      <c r="Z1389" s="106"/>
      <c r="AA1389" s="106"/>
      <c r="AB1389" s="106"/>
      <c r="AC1389" s="106"/>
      <c r="AD1389" s="106"/>
      <c r="AE1389" s="106"/>
      <c r="AF1389" s="106"/>
      <c r="AG1389" s="106"/>
      <c r="AH1389" s="106"/>
      <c r="AI1389" s="106"/>
    </row>
    <row r="1390" spans="22:35">
      <c r="V1390" s="106"/>
      <c r="W1390" s="106"/>
      <c r="X1390" s="106"/>
      <c r="Y1390" s="106"/>
      <c r="Z1390" s="106"/>
      <c r="AA1390" s="106"/>
      <c r="AB1390" s="106"/>
      <c r="AC1390" s="106"/>
      <c r="AD1390" s="106"/>
      <c r="AE1390" s="106"/>
      <c r="AF1390" s="106"/>
      <c r="AG1390" s="106"/>
      <c r="AH1390" s="106"/>
      <c r="AI1390" s="106"/>
    </row>
    <row r="1391" spans="22:35">
      <c r="V1391" s="106"/>
      <c r="W1391" s="106"/>
      <c r="X1391" s="106"/>
      <c r="Y1391" s="106"/>
      <c r="Z1391" s="106"/>
      <c r="AA1391" s="106"/>
      <c r="AB1391" s="106"/>
      <c r="AC1391" s="106"/>
      <c r="AD1391" s="106"/>
      <c r="AE1391" s="106"/>
      <c r="AF1391" s="106"/>
      <c r="AG1391" s="106"/>
      <c r="AH1391" s="106"/>
      <c r="AI1391" s="106"/>
    </row>
    <row r="1392" spans="22:35">
      <c r="V1392" s="106"/>
      <c r="W1392" s="106"/>
      <c r="X1392" s="106"/>
      <c r="Y1392" s="106"/>
      <c r="Z1392" s="106"/>
      <c r="AA1392" s="106"/>
      <c r="AB1392" s="106"/>
      <c r="AC1392" s="106"/>
      <c r="AD1392" s="106"/>
      <c r="AE1392" s="106"/>
      <c r="AF1392" s="106"/>
      <c r="AG1392" s="106"/>
      <c r="AH1392" s="106"/>
      <c r="AI1392" s="106"/>
    </row>
    <row r="1393" spans="22:35">
      <c r="V1393" s="106"/>
      <c r="W1393" s="106"/>
      <c r="X1393" s="106"/>
      <c r="Y1393" s="106"/>
      <c r="Z1393" s="106"/>
      <c r="AA1393" s="106"/>
      <c r="AB1393" s="106"/>
      <c r="AC1393" s="106"/>
      <c r="AD1393" s="106"/>
      <c r="AE1393" s="106"/>
      <c r="AF1393" s="106"/>
      <c r="AG1393" s="106"/>
      <c r="AH1393" s="106"/>
      <c r="AI1393" s="106"/>
    </row>
    <row r="1394" spans="22:35">
      <c r="V1394" s="106"/>
      <c r="W1394" s="106"/>
      <c r="X1394" s="106"/>
      <c r="Y1394" s="106"/>
      <c r="Z1394" s="106"/>
      <c r="AA1394" s="106"/>
      <c r="AB1394" s="106"/>
      <c r="AC1394" s="106"/>
      <c r="AD1394" s="106"/>
      <c r="AE1394" s="106"/>
      <c r="AF1394" s="106"/>
      <c r="AG1394" s="106"/>
      <c r="AH1394" s="106"/>
      <c r="AI1394" s="106"/>
    </row>
    <row r="1395" spans="22:35">
      <c r="V1395" s="106"/>
      <c r="W1395" s="106"/>
      <c r="X1395" s="106"/>
      <c r="Y1395" s="106"/>
      <c r="Z1395" s="106"/>
      <c r="AA1395" s="106"/>
      <c r="AB1395" s="106"/>
      <c r="AC1395" s="106"/>
      <c r="AD1395" s="106"/>
      <c r="AE1395" s="106"/>
      <c r="AF1395" s="106"/>
      <c r="AG1395" s="106"/>
      <c r="AH1395" s="106"/>
      <c r="AI1395" s="106"/>
    </row>
    <row r="1396" spans="22:35">
      <c r="V1396" s="106"/>
      <c r="W1396" s="106"/>
      <c r="X1396" s="106"/>
      <c r="Y1396" s="106"/>
      <c r="Z1396" s="106"/>
      <c r="AA1396" s="106"/>
      <c r="AB1396" s="106"/>
      <c r="AC1396" s="106"/>
      <c r="AD1396" s="106"/>
      <c r="AE1396" s="106"/>
      <c r="AF1396" s="106"/>
      <c r="AG1396" s="106"/>
      <c r="AH1396" s="106"/>
      <c r="AI1396" s="106"/>
    </row>
    <row r="1397" spans="22:35">
      <c r="V1397" s="106"/>
      <c r="W1397" s="106"/>
      <c r="X1397" s="106"/>
      <c r="Y1397" s="106"/>
      <c r="Z1397" s="106"/>
      <c r="AA1397" s="106"/>
      <c r="AB1397" s="106"/>
      <c r="AC1397" s="106"/>
      <c r="AD1397" s="106"/>
      <c r="AE1397" s="106"/>
      <c r="AF1397" s="106"/>
      <c r="AG1397" s="106"/>
      <c r="AH1397" s="106"/>
      <c r="AI1397" s="106"/>
    </row>
    <row r="1398" spans="22:35">
      <c r="V1398" s="106"/>
      <c r="W1398" s="106"/>
      <c r="X1398" s="106"/>
      <c r="Y1398" s="106"/>
      <c r="Z1398" s="106"/>
      <c r="AA1398" s="106"/>
      <c r="AB1398" s="106"/>
      <c r="AC1398" s="106"/>
      <c r="AD1398" s="106"/>
      <c r="AE1398" s="106"/>
      <c r="AF1398" s="106"/>
      <c r="AG1398" s="106"/>
      <c r="AH1398" s="106"/>
      <c r="AI1398" s="106"/>
    </row>
    <row r="1399" spans="22:35">
      <c r="V1399" s="106"/>
      <c r="W1399" s="106"/>
      <c r="X1399" s="106"/>
      <c r="Y1399" s="106"/>
      <c r="Z1399" s="106"/>
      <c r="AA1399" s="106"/>
      <c r="AB1399" s="106"/>
      <c r="AC1399" s="106"/>
      <c r="AD1399" s="106"/>
      <c r="AE1399" s="106"/>
      <c r="AF1399" s="106"/>
      <c r="AG1399" s="106"/>
      <c r="AH1399" s="106"/>
      <c r="AI1399" s="106"/>
    </row>
    <row r="1400" spans="22:35">
      <c r="V1400" s="106"/>
      <c r="W1400" s="106"/>
      <c r="X1400" s="106"/>
      <c r="Y1400" s="106"/>
      <c r="Z1400" s="106"/>
      <c r="AA1400" s="106"/>
      <c r="AB1400" s="106"/>
      <c r="AC1400" s="106"/>
      <c r="AD1400" s="106"/>
      <c r="AE1400" s="106"/>
      <c r="AF1400" s="106"/>
      <c r="AG1400" s="106"/>
      <c r="AH1400" s="106"/>
      <c r="AI1400" s="106"/>
    </row>
    <row r="1401" spans="22:35">
      <c r="V1401" s="106"/>
      <c r="W1401" s="106"/>
      <c r="X1401" s="106"/>
      <c r="Y1401" s="106"/>
      <c r="Z1401" s="106"/>
      <c r="AA1401" s="106"/>
      <c r="AB1401" s="106"/>
      <c r="AC1401" s="106"/>
      <c r="AD1401" s="106"/>
      <c r="AE1401" s="106"/>
      <c r="AF1401" s="106"/>
      <c r="AG1401" s="106"/>
      <c r="AH1401" s="106"/>
      <c r="AI1401" s="106"/>
    </row>
    <row r="1402" spans="22:35">
      <c r="V1402" s="106"/>
      <c r="W1402" s="106"/>
      <c r="X1402" s="106"/>
      <c r="Y1402" s="106"/>
      <c r="Z1402" s="106"/>
      <c r="AA1402" s="106"/>
      <c r="AB1402" s="106"/>
      <c r="AC1402" s="106"/>
      <c r="AD1402" s="106"/>
      <c r="AE1402" s="106"/>
      <c r="AF1402" s="106"/>
      <c r="AG1402" s="106"/>
      <c r="AH1402" s="106"/>
      <c r="AI1402" s="106"/>
    </row>
    <row r="1403" spans="22:35">
      <c r="V1403" s="106"/>
      <c r="W1403" s="106"/>
      <c r="X1403" s="106"/>
      <c r="Y1403" s="106"/>
      <c r="Z1403" s="106"/>
      <c r="AA1403" s="106"/>
      <c r="AB1403" s="106"/>
      <c r="AC1403" s="106"/>
      <c r="AD1403" s="106"/>
      <c r="AE1403" s="106"/>
      <c r="AF1403" s="106"/>
      <c r="AG1403" s="106"/>
      <c r="AH1403" s="106"/>
      <c r="AI1403" s="106"/>
    </row>
    <row r="1404" spans="22:35">
      <c r="V1404" s="106"/>
      <c r="W1404" s="106"/>
      <c r="X1404" s="106"/>
      <c r="Y1404" s="106"/>
      <c r="Z1404" s="106"/>
      <c r="AA1404" s="106"/>
      <c r="AB1404" s="106"/>
      <c r="AC1404" s="106"/>
      <c r="AD1404" s="106"/>
      <c r="AE1404" s="106"/>
      <c r="AF1404" s="106"/>
      <c r="AG1404" s="106"/>
      <c r="AH1404" s="106"/>
      <c r="AI1404" s="106"/>
    </row>
    <row r="1405" spans="22:35">
      <c r="V1405" s="106"/>
      <c r="W1405" s="106"/>
      <c r="X1405" s="106"/>
      <c r="Y1405" s="106"/>
      <c r="Z1405" s="106"/>
      <c r="AA1405" s="106"/>
      <c r="AB1405" s="106"/>
      <c r="AC1405" s="106"/>
      <c r="AD1405" s="106"/>
      <c r="AE1405" s="106"/>
      <c r="AF1405" s="106"/>
      <c r="AG1405" s="106"/>
      <c r="AH1405" s="106"/>
      <c r="AI1405" s="106"/>
    </row>
    <row r="1406" spans="22:35">
      <c r="V1406" s="106"/>
      <c r="W1406" s="106"/>
      <c r="X1406" s="106"/>
      <c r="Y1406" s="106"/>
      <c r="Z1406" s="106"/>
      <c r="AA1406" s="106"/>
      <c r="AB1406" s="106"/>
      <c r="AC1406" s="106"/>
      <c r="AD1406" s="106"/>
      <c r="AE1406" s="106"/>
      <c r="AF1406" s="106"/>
      <c r="AG1406" s="106"/>
      <c r="AH1406" s="106"/>
      <c r="AI1406" s="106"/>
    </row>
    <row r="1407" spans="22:35">
      <c r="V1407" s="106"/>
      <c r="W1407" s="106"/>
      <c r="X1407" s="106"/>
      <c r="Y1407" s="106"/>
      <c r="Z1407" s="106"/>
      <c r="AA1407" s="106"/>
      <c r="AB1407" s="106"/>
      <c r="AC1407" s="106"/>
      <c r="AD1407" s="106"/>
      <c r="AE1407" s="106"/>
      <c r="AF1407" s="106"/>
      <c r="AG1407" s="106"/>
      <c r="AH1407" s="106"/>
      <c r="AI1407" s="106"/>
    </row>
    <row r="1408" spans="22:35">
      <c r="V1408" s="106"/>
      <c r="W1408" s="106"/>
      <c r="X1408" s="106"/>
      <c r="Y1408" s="106"/>
      <c r="Z1408" s="106"/>
      <c r="AA1408" s="106"/>
      <c r="AB1408" s="106"/>
      <c r="AC1408" s="106"/>
      <c r="AD1408" s="106"/>
      <c r="AE1408" s="106"/>
      <c r="AF1408" s="106"/>
      <c r="AG1408" s="106"/>
      <c r="AH1408" s="106"/>
      <c r="AI1408" s="106"/>
    </row>
    <row r="1409" spans="22:35">
      <c r="V1409" s="106"/>
      <c r="W1409" s="106"/>
      <c r="X1409" s="106"/>
      <c r="Y1409" s="106"/>
      <c r="Z1409" s="106"/>
      <c r="AA1409" s="106"/>
      <c r="AB1409" s="106"/>
      <c r="AC1409" s="106"/>
      <c r="AD1409" s="106"/>
      <c r="AE1409" s="106"/>
      <c r="AF1409" s="106"/>
      <c r="AG1409" s="106"/>
      <c r="AH1409" s="106"/>
      <c r="AI1409" s="106"/>
    </row>
    <row r="1410" spans="22:35">
      <c r="V1410" s="106"/>
      <c r="W1410" s="106"/>
      <c r="X1410" s="106"/>
      <c r="Y1410" s="106"/>
      <c r="Z1410" s="106"/>
      <c r="AA1410" s="106"/>
      <c r="AB1410" s="106"/>
      <c r="AC1410" s="106"/>
      <c r="AD1410" s="106"/>
      <c r="AE1410" s="106"/>
      <c r="AF1410" s="106"/>
      <c r="AG1410" s="106"/>
      <c r="AH1410" s="106"/>
      <c r="AI1410" s="106"/>
    </row>
    <row r="1411" spans="22:35">
      <c r="V1411" s="106"/>
      <c r="W1411" s="106"/>
      <c r="X1411" s="106"/>
      <c r="Y1411" s="106"/>
      <c r="Z1411" s="106"/>
      <c r="AA1411" s="106"/>
      <c r="AB1411" s="106"/>
      <c r="AC1411" s="106"/>
      <c r="AD1411" s="106"/>
      <c r="AE1411" s="106"/>
      <c r="AF1411" s="106"/>
      <c r="AG1411" s="106"/>
      <c r="AH1411" s="106"/>
      <c r="AI1411" s="106"/>
    </row>
    <row r="1412" spans="22:35">
      <c r="V1412" s="106"/>
      <c r="W1412" s="106"/>
      <c r="X1412" s="106"/>
      <c r="Y1412" s="106"/>
      <c r="Z1412" s="106"/>
      <c r="AA1412" s="106"/>
      <c r="AB1412" s="106"/>
      <c r="AC1412" s="106"/>
      <c r="AD1412" s="106"/>
      <c r="AE1412" s="106"/>
      <c r="AF1412" s="106"/>
      <c r="AG1412" s="106"/>
      <c r="AH1412" s="106"/>
      <c r="AI1412" s="106"/>
    </row>
    <row r="1413" spans="22:35">
      <c r="V1413" s="106"/>
      <c r="W1413" s="106"/>
      <c r="X1413" s="106"/>
      <c r="Y1413" s="106"/>
      <c r="Z1413" s="106"/>
      <c r="AA1413" s="106"/>
      <c r="AB1413" s="106"/>
      <c r="AC1413" s="106"/>
      <c r="AD1413" s="106"/>
      <c r="AE1413" s="106"/>
      <c r="AF1413" s="106"/>
      <c r="AG1413" s="106"/>
      <c r="AH1413" s="106"/>
      <c r="AI1413" s="106"/>
    </row>
    <row r="1414" spans="22:35">
      <c r="V1414" s="106"/>
      <c r="W1414" s="106"/>
      <c r="X1414" s="106"/>
      <c r="Y1414" s="106"/>
      <c r="Z1414" s="106"/>
      <c r="AA1414" s="106"/>
      <c r="AB1414" s="106"/>
      <c r="AC1414" s="106"/>
      <c r="AD1414" s="106"/>
      <c r="AE1414" s="106"/>
      <c r="AF1414" s="106"/>
      <c r="AG1414" s="106"/>
      <c r="AH1414" s="106"/>
      <c r="AI1414" s="106"/>
    </row>
    <row r="1415" spans="22:35">
      <c r="V1415" s="106"/>
      <c r="W1415" s="106"/>
      <c r="X1415" s="106"/>
      <c r="Y1415" s="106"/>
      <c r="Z1415" s="106"/>
      <c r="AA1415" s="106"/>
      <c r="AB1415" s="106"/>
      <c r="AC1415" s="106"/>
      <c r="AD1415" s="106"/>
      <c r="AE1415" s="106"/>
      <c r="AF1415" s="106"/>
      <c r="AG1415" s="106"/>
      <c r="AH1415" s="106"/>
      <c r="AI1415" s="106"/>
    </row>
    <row r="1416" spans="22:35">
      <c r="V1416" s="106"/>
      <c r="W1416" s="106"/>
      <c r="X1416" s="106"/>
      <c r="Y1416" s="106"/>
      <c r="Z1416" s="106"/>
      <c r="AA1416" s="106"/>
      <c r="AB1416" s="106"/>
      <c r="AC1416" s="106"/>
      <c r="AD1416" s="106"/>
      <c r="AE1416" s="106"/>
      <c r="AF1416" s="106"/>
      <c r="AG1416" s="106"/>
      <c r="AH1416" s="106"/>
      <c r="AI1416" s="106"/>
    </row>
    <row r="1417" spans="22:35">
      <c r="V1417" s="106"/>
      <c r="W1417" s="106"/>
      <c r="X1417" s="106"/>
      <c r="Y1417" s="106"/>
      <c r="Z1417" s="106"/>
      <c r="AA1417" s="106"/>
      <c r="AB1417" s="106"/>
      <c r="AC1417" s="106"/>
      <c r="AD1417" s="106"/>
      <c r="AE1417" s="106"/>
      <c r="AF1417" s="106"/>
      <c r="AG1417" s="106"/>
      <c r="AH1417" s="106"/>
      <c r="AI1417" s="106"/>
    </row>
    <row r="1418" spans="22:35">
      <c r="V1418" s="106"/>
      <c r="W1418" s="106"/>
      <c r="X1418" s="106"/>
      <c r="Y1418" s="106"/>
      <c r="Z1418" s="106"/>
      <c r="AA1418" s="106"/>
      <c r="AB1418" s="106"/>
      <c r="AC1418" s="106"/>
      <c r="AD1418" s="106"/>
      <c r="AE1418" s="106"/>
      <c r="AF1418" s="106"/>
      <c r="AG1418" s="106"/>
      <c r="AH1418" s="106"/>
      <c r="AI1418" s="106"/>
    </row>
    <row r="1419" spans="22:35">
      <c r="V1419" s="106"/>
      <c r="W1419" s="106"/>
      <c r="X1419" s="106"/>
      <c r="Y1419" s="106"/>
      <c r="Z1419" s="106"/>
      <c r="AA1419" s="106"/>
      <c r="AB1419" s="106"/>
      <c r="AC1419" s="106"/>
      <c r="AD1419" s="106"/>
      <c r="AE1419" s="106"/>
      <c r="AF1419" s="106"/>
      <c r="AG1419" s="106"/>
      <c r="AH1419" s="106"/>
      <c r="AI1419" s="106"/>
    </row>
    <row r="1420" spans="22:35">
      <c r="V1420" s="106"/>
      <c r="W1420" s="106"/>
      <c r="X1420" s="106"/>
      <c r="Y1420" s="106"/>
      <c r="Z1420" s="106"/>
      <c r="AA1420" s="106"/>
      <c r="AB1420" s="106"/>
      <c r="AC1420" s="106"/>
      <c r="AD1420" s="106"/>
      <c r="AE1420" s="106"/>
      <c r="AF1420" s="106"/>
      <c r="AG1420" s="106"/>
      <c r="AH1420" s="106"/>
      <c r="AI1420" s="106"/>
    </row>
    <row r="1421" spans="22:35">
      <c r="V1421" s="106"/>
      <c r="W1421" s="106"/>
      <c r="X1421" s="106"/>
      <c r="Y1421" s="106"/>
      <c r="Z1421" s="106"/>
      <c r="AA1421" s="106"/>
      <c r="AB1421" s="106"/>
      <c r="AC1421" s="106"/>
      <c r="AD1421" s="106"/>
      <c r="AE1421" s="106"/>
      <c r="AF1421" s="106"/>
      <c r="AG1421" s="106"/>
      <c r="AH1421" s="106"/>
      <c r="AI1421" s="106"/>
    </row>
    <row r="1422" spans="22:35">
      <c r="V1422" s="106"/>
      <c r="W1422" s="106"/>
      <c r="X1422" s="106"/>
      <c r="Y1422" s="106"/>
      <c r="Z1422" s="106"/>
      <c r="AA1422" s="106"/>
      <c r="AB1422" s="106"/>
      <c r="AC1422" s="106"/>
      <c r="AD1422" s="106"/>
      <c r="AE1422" s="106"/>
      <c r="AF1422" s="106"/>
      <c r="AG1422" s="106"/>
      <c r="AH1422" s="106"/>
      <c r="AI1422" s="106"/>
    </row>
    <row r="1423" spans="22:35">
      <c r="V1423" s="106"/>
      <c r="W1423" s="106"/>
      <c r="X1423" s="106"/>
      <c r="Y1423" s="106"/>
      <c r="Z1423" s="106"/>
      <c r="AA1423" s="106"/>
      <c r="AB1423" s="106"/>
      <c r="AC1423" s="106"/>
      <c r="AD1423" s="106"/>
      <c r="AE1423" s="106"/>
      <c r="AF1423" s="106"/>
      <c r="AG1423" s="106"/>
      <c r="AH1423" s="106"/>
      <c r="AI1423" s="106"/>
    </row>
    <row r="1424" spans="22:35">
      <c r="V1424" s="106"/>
      <c r="W1424" s="106"/>
      <c r="X1424" s="106"/>
      <c r="Y1424" s="106"/>
      <c r="Z1424" s="106"/>
      <c r="AA1424" s="106"/>
      <c r="AB1424" s="106"/>
      <c r="AC1424" s="106"/>
      <c r="AD1424" s="106"/>
      <c r="AE1424" s="106"/>
      <c r="AF1424" s="106"/>
      <c r="AG1424" s="106"/>
      <c r="AH1424" s="106"/>
      <c r="AI1424" s="106"/>
    </row>
    <row r="1425" spans="22:35">
      <c r="V1425" s="106"/>
      <c r="W1425" s="106"/>
      <c r="X1425" s="106"/>
      <c r="Y1425" s="106"/>
      <c r="Z1425" s="106"/>
      <c r="AA1425" s="106"/>
      <c r="AB1425" s="106"/>
      <c r="AC1425" s="106"/>
      <c r="AD1425" s="106"/>
      <c r="AE1425" s="106"/>
      <c r="AF1425" s="106"/>
      <c r="AG1425" s="106"/>
      <c r="AH1425" s="106"/>
      <c r="AI1425" s="106"/>
    </row>
    <row r="1426" spans="22:35">
      <c r="V1426" s="106"/>
      <c r="W1426" s="106"/>
      <c r="X1426" s="106"/>
      <c r="Y1426" s="106"/>
      <c r="Z1426" s="106"/>
      <c r="AA1426" s="106"/>
      <c r="AB1426" s="106"/>
      <c r="AC1426" s="106"/>
      <c r="AD1426" s="106"/>
      <c r="AE1426" s="106"/>
      <c r="AF1426" s="106"/>
      <c r="AG1426" s="106"/>
      <c r="AH1426" s="106"/>
      <c r="AI1426" s="106"/>
    </row>
    <row r="1427" spans="22:35">
      <c r="V1427" s="106"/>
      <c r="W1427" s="106"/>
      <c r="X1427" s="106"/>
      <c r="Y1427" s="106"/>
      <c r="Z1427" s="106"/>
      <c r="AA1427" s="106"/>
      <c r="AB1427" s="106"/>
      <c r="AC1427" s="106"/>
      <c r="AD1427" s="106"/>
      <c r="AE1427" s="106"/>
      <c r="AF1427" s="106"/>
      <c r="AG1427" s="106"/>
      <c r="AH1427" s="106"/>
      <c r="AI1427" s="106"/>
    </row>
    <row r="1428" spans="22:35">
      <c r="V1428" s="106"/>
      <c r="W1428" s="106"/>
      <c r="X1428" s="106"/>
      <c r="Y1428" s="106"/>
      <c r="Z1428" s="106"/>
      <c r="AA1428" s="106"/>
      <c r="AB1428" s="106"/>
      <c r="AC1428" s="106"/>
      <c r="AD1428" s="106"/>
      <c r="AE1428" s="106"/>
      <c r="AF1428" s="106"/>
      <c r="AG1428" s="106"/>
      <c r="AH1428" s="106"/>
      <c r="AI1428" s="106"/>
    </row>
    <row r="1429" spans="22:35">
      <c r="V1429" s="106"/>
      <c r="W1429" s="106"/>
      <c r="X1429" s="106"/>
      <c r="Y1429" s="106"/>
      <c r="Z1429" s="106"/>
      <c r="AA1429" s="106"/>
      <c r="AB1429" s="106"/>
      <c r="AC1429" s="106"/>
      <c r="AD1429" s="106"/>
      <c r="AE1429" s="106"/>
      <c r="AF1429" s="106"/>
      <c r="AG1429" s="106"/>
      <c r="AH1429" s="106"/>
      <c r="AI1429" s="106"/>
    </row>
    <row r="1430" spans="22:35">
      <c r="V1430" s="106"/>
      <c r="W1430" s="106"/>
      <c r="X1430" s="106"/>
      <c r="Y1430" s="106"/>
      <c r="Z1430" s="106"/>
      <c r="AA1430" s="106"/>
      <c r="AB1430" s="106"/>
      <c r="AC1430" s="106"/>
      <c r="AD1430" s="106"/>
      <c r="AE1430" s="106"/>
      <c r="AF1430" s="106"/>
      <c r="AG1430" s="106"/>
      <c r="AH1430" s="106"/>
      <c r="AI1430" s="106"/>
    </row>
    <row r="1431" spans="22:35">
      <c r="V1431" s="106"/>
      <c r="W1431" s="106"/>
      <c r="X1431" s="106"/>
      <c r="Y1431" s="106"/>
      <c r="Z1431" s="106"/>
      <c r="AA1431" s="106"/>
      <c r="AB1431" s="106"/>
      <c r="AC1431" s="106"/>
      <c r="AD1431" s="106"/>
      <c r="AE1431" s="106"/>
      <c r="AF1431" s="106"/>
      <c r="AG1431" s="106"/>
      <c r="AH1431" s="106"/>
      <c r="AI1431" s="106"/>
    </row>
    <row r="1432" spans="22:35">
      <c r="V1432" s="106"/>
      <c r="W1432" s="106"/>
      <c r="X1432" s="106"/>
      <c r="Y1432" s="106"/>
      <c r="Z1432" s="106"/>
      <c r="AA1432" s="106"/>
      <c r="AB1432" s="106"/>
      <c r="AC1432" s="106"/>
      <c r="AD1432" s="106"/>
      <c r="AE1432" s="106"/>
      <c r="AF1432" s="106"/>
      <c r="AG1432" s="106"/>
      <c r="AH1432" s="106"/>
      <c r="AI1432" s="106"/>
    </row>
    <row r="1433" spans="22:35">
      <c r="V1433" s="106"/>
      <c r="W1433" s="106"/>
      <c r="X1433" s="106"/>
      <c r="Y1433" s="106"/>
      <c r="Z1433" s="106"/>
      <c r="AA1433" s="106"/>
      <c r="AB1433" s="106"/>
      <c r="AC1433" s="106"/>
      <c r="AD1433" s="106"/>
      <c r="AE1433" s="106"/>
      <c r="AF1433" s="106"/>
      <c r="AG1433" s="106"/>
      <c r="AH1433" s="106"/>
      <c r="AI1433" s="106"/>
    </row>
    <row r="1434" spans="22:35">
      <c r="V1434" s="106"/>
      <c r="W1434" s="106"/>
      <c r="X1434" s="106"/>
      <c r="Y1434" s="106"/>
      <c r="Z1434" s="106"/>
      <c r="AA1434" s="106"/>
      <c r="AB1434" s="106"/>
      <c r="AC1434" s="106"/>
      <c r="AD1434" s="106"/>
      <c r="AE1434" s="106"/>
      <c r="AF1434" s="106"/>
      <c r="AG1434" s="106"/>
      <c r="AH1434" s="106"/>
      <c r="AI1434" s="106"/>
    </row>
    <row r="1435" spans="22:35">
      <c r="V1435" s="106"/>
      <c r="W1435" s="106"/>
      <c r="X1435" s="106"/>
      <c r="Y1435" s="106"/>
      <c r="Z1435" s="106"/>
      <c r="AA1435" s="106"/>
      <c r="AB1435" s="106"/>
      <c r="AC1435" s="106"/>
      <c r="AD1435" s="106"/>
      <c r="AE1435" s="106"/>
      <c r="AF1435" s="106"/>
      <c r="AG1435" s="106"/>
      <c r="AH1435" s="106"/>
      <c r="AI1435" s="106"/>
    </row>
    <row r="1436" spans="22:35">
      <c r="V1436" s="106"/>
      <c r="W1436" s="106"/>
      <c r="X1436" s="106"/>
      <c r="Y1436" s="106"/>
      <c r="Z1436" s="106"/>
      <c r="AA1436" s="106"/>
      <c r="AB1436" s="106"/>
      <c r="AC1436" s="106"/>
      <c r="AD1436" s="106"/>
      <c r="AE1436" s="106"/>
      <c r="AF1436" s="106"/>
      <c r="AG1436" s="106"/>
      <c r="AH1436" s="106"/>
      <c r="AI1436" s="106"/>
    </row>
    <row r="1437" spans="22:35">
      <c r="V1437" s="106"/>
      <c r="W1437" s="106"/>
      <c r="X1437" s="106"/>
      <c r="Y1437" s="106"/>
      <c r="Z1437" s="106"/>
      <c r="AA1437" s="106"/>
      <c r="AB1437" s="106"/>
      <c r="AC1437" s="106"/>
      <c r="AD1437" s="106"/>
      <c r="AE1437" s="106"/>
      <c r="AF1437" s="106"/>
      <c r="AG1437" s="106"/>
      <c r="AH1437" s="106"/>
      <c r="AI1437" s="106"/>
    </row>
    <row r="1438" spans="22:35">
      <c r="V1438" s="106"/>
      <c r="W1438" s="106"/>
      <c r="X1438" s="106"/>
      <c r="Y1438" s="106"/>
      <c r="Z1438" s="106"/>
      <c r="AA1438" s="106"/>
      <c r="AB1438" s="106"/>
      <c r="AC1438" s="106"/>
      <c r="AD1438" s="106"/>
      <c r="AE1438" s="106"/>
      <c r="AF1438" s="106"/>
      <c r="AG1438" s="106"/>
      <c r="AH1438" s="106"/>
      <c r="AI1438" s="106"/>
    </row>
    <row r="1439" spans="22:35">
      <c r="V1439" s="106"/>
      <c r="W1439" s="106"/>
      <c r="X1439" s="106"/>
      <c r="Y1439" s="106"/>
      <c r="Z1439" s="106"/>
      <c r="AA1439" s="106"/>
      <c r="AB1439" s="106"/>
      <c r="AC1439" s="106"/>
      <c r="AD1439" s="106"/>
      <c r="AE1439" s="106"/>
      <c r="AF1439" s="106"/>
      <c r="AG1439" s="106"/>
      <c r="AH1439" s="106"/>
      <c r="AI1439" s="106"/>
    </row>
    <row r="1440" spans="22:35">
      <c r="V1440" s="106"/>
      <c r="W1440" s="106"/>
      <c r="X1440" s="106"/>
      <c r="Y1440" s="106"/>
      <c r="Z1440" s="106"/>
      <c r="AA1440" s="106"/>
      <c r="AB1440" s="106"/>
      <c r="AC1440" s="106"/>
      <c r="AD1440" s="106"/>
      <c r="AE1440" s="106"/>
      <c r="AF1440" s="106"/>
      <c r="AG1440" s="106"/>
      <c r="AH1440" s="106"/>
      <c r="AI1440" s="106"/>
    </row>
    <row r="1441" spans="22:35">
      <c r="V1441" s="106"/>
      <c r="W1441" s="106"/>
      <c r="X1441" s="106"/>
      <c r="Y1441" s="106"/>
      <c r="Z1441" s="106"/>
      <c r="AA1441" s="106"/>
      <c r="AB1441" s="106"/>
      <c r="AC1441" s="106"/>
      <c r="AD1441" s="106"/>
      <c r="AE1441" s="106"/>
      <c r="AF1441" s="106"/>
      <c r="AG1441" s="106"/>
      <c r="AH1441" s="106"/>
      <c r="AI1441" s="106"/>
    </row>
    <row r="1442" spans="22:35">
      <c r="V1442" s="106"/>
      <c r="W1442" s="106"/>
      <c r="X1442" s="106"/>
      <c r="Y1442" s="106"/>
      <c r="Z1442" s="106"/>
      <c r="AA1442" s="106"/>
      <c r="AB1442" s="106"/>
      <c r="AC1442" s="106"/>
      <c r="AD1442" s="106"/>
      <c r="AE1442" s="106"/>
      <c r="AF1442" s="106"/>
      <c r="AG1442" s="106"/>
      <c r="AH1442" s="106"/>
      <c r="AI1442" s="106"/>
    </row>
    <row r="1443" spans="22:35">
      <c r="V1443" s="106"/>
      <c r="W1443" s="106"/>
      <c r="X1443" s="106"/>
      <c r="Y1443" s="106"/>
      <c r="Z1443" s="106"/>
      <c r="AA1443" s="106"/>
      <c r="AB1443" s="106"/>
      <c r="AC1443" s="106"/>
      <c r="AD1443" s="106"/>
      <c r="AE1443" s="106"/>
      <c r="AF1443" s="106"/>
      <c r="AG1443" s="106"/>
      <c r="AH1443" s="106"/>
      <c r="AI1443" s="106"/>
    </row>
    <row r="1444" spans="22:35">
      <c r="V1444" s="106"/>
      <c r="W1444" s="106"/>
      <c r="X1444" s="106"/>
      <c r="Y1444" s="106"/>
      <c r="Z1444" s="106"/>
      <c r="AA1444" s="106"/>
      <c r="AB1444" s="106"/>
      <c r="AC1444" s="106"/>
      <c r="AD1444" s="106"/>
      <c r="AE1444" s="106"/>
      <c r="AF1444" s="106"/>
      <c r="AG1444" s="106"/>
      <c r="AH1444" s="106"/>
      <c r="AI1444" s="106"/>
    </row>
    <row r="1445" spans="22:35">
      <c r="V1445" s="106"/>
      <c r="W1445" s="106"/>
      <c r="X1445" s="106"/>
      <c r="Y1445" s="106"/>
      <c r="Z1445" s="106"/>
      <c r="AA1445" s="106"/>
      <c r="AB1445" s="106"/>
      <c r="AC1445" s="106"/>
      <c r="AD1445" s="106"/>
      <c r="AE1445" s="106"/>
      <c r="AF1445" s="106"/>
      <c r="AG1445" s="106"/>
      <c r="AH1445" s="106"/>
      <c r="AI1445" s="106"/>
    </row>
    <row r="1446" spans="22:35">
      <c r="V1446" s="106"/>
      <c r="W1446" s="106"/>
      <c r="X1446" s="106"/>
      <c r="Y1446" s="106"/>
      <c r="Z1446" s="106"/>
      <c r="AA1446" s="106"/>
      <c r="AB1446" s="106"/>
      <c r="AC1446" s="106"/>
      <c r="AD1446" s="106"/>
      <c r="AE1446" s="106"/>
      <c r="AF1446" s="106"/>
      <c r="AG1446" s="106"/>
      <c r="AH1446" s="106"/>
      <c r="AI1446" s="106"/>
    </row>
    <row r="1447" spans="22:35">
      <c r="V1447" s="106"/>
      <c r="W1447" s="106"/>
      <c r="X1447" s="106"/>
      <c r="Y1447" s="106"/>
      <c r="Z1447" s="106"/>
      <c r="AA1447" s="106"/>
      <c r="AB1447" s="106"/>
      <c r="AC1447" s="106"/>
      <c r="AD1447" s="106"/>
      <c r="AE1447" s="106"/>
      <c r="AF1447" s="106"/>
      <c r="AG1447" s="106"/>
      <c r="AH1447" s="106"/>
      <c r="AI1447" s="106"/>
    </row>
    <row r="1448" spans="22:35">
      <c r="V1448" s="106"/>
      <c r="W1448" s="106"/>
      <c r="X1448" s="106"/>
      <c r="Y1448" s="106"/>
      <c r="Z1448" s="106"/>
      <c r="AA1448" s="106"/>
      <c r="AB1448" s="106"/>
      <c r="AC1448" s="106"/>
      <c r="AD1448" s="106"/>
      <c r="AE1448" s="106"/>
      <c r="AF1448" s="106"/>
      <c r="AG1448" s="106"/>
      <c r="AH1448" s="106"/>
      <c r="AI1448" s="106"/>
    </row>
    <row r="1449" spans="22:35">
      <c r="V1449" s="106"/>
      <c r="W1449" s="106"/>
      <c r="X1449" s="106"/>
      <c r="Y1449" s="106"/>
      <c r="Z1449" s="106"/>
      <c r="AA1449" s="106"/>
      <c r="AB1449" s="106"/>
      <c r="AC1449" s="106"/>
      <c r="AD1449" s="106"/>
      <c r="AE1449" s="106"/>
      <c r="AF1449" s="106"/>
      <c r="AG1449" s="106"/>
      <c r="AH1449" s="106"/>
      <c r="AI1449" s="106"/>
    </row>
    <row r="1450" spans="22:35">
      <c r="V1450" s="106"/>
      <c r="W1450" s="106"/>
      <c r="X1450" s="106"/>
      <c r="Y1450" s="106"/>
      <c r="Z1450" s="106"/>
      <c r="AA1450" s="106"/>
      <c r="AB1450" s="106"/>
      <c r="AC1450" s="106"/>
      <c r="AD1450" s="106"/>
      <c r="AE1450" s="106"/>
      <c r="AF1450" s="106"/>
      <c r="AG1450" s="106"/>
      <c r="AH1450" s="106"/>
      <c r="AI1450" s="106"/>
    </row>
    <row r="1451" spans="22:35">
      <c r="V1451" s="106"/>
      <c r="W1451" s="106"/>
      <c r="X1451" s="106"/>
      <c r="Y1451" s="106"/>
      <c r="Z1451" s="106"/>
      <c r="AA1451" s="106"/>
      <c r="AB1451" s="106"/>
      <c r="AC1451" s="106"/>
      <c r="AD1451" s="106"/>
      <c r="AE1451" s="106"/>
      <c r="AF1451" s="106"/>
      <c r="AG1451" s="106"/>
      <c r="AH1451" s="106"/>
      <c r="AI1451" s="106"/>
    </row>
    <row r="1452" spans="22:35">
      <c r="V1452" s="106"/>
      <c r="W1452" s="106"/>
      <c r="X1452" s="106"/>
      <c r="Y1452" s="106"/>
      <c r="Z1452" s="106"/>
      <c r="AA1452" s="106"/>
      <c r="AB1452" s="106"/>
      <c r="AC1452" s="106"/>
      <c r="AD1452" s="106"/>
      <c r="AE1452" s="106"/>
      <c r="AF1452" s="106"/>
      <c r="AG1452" s="106"/>
      <c r="AH1452" s="106"/>
      <c r="AI1452" s="106"/>
    </row>
    <row r="1453" spans="22:35">
      <c r="V1453" s="106"/>
      <c r="W1453" s="106"/>
      <c r="X1453" s="106"/>
      <c r="Y1453" s="106"/>
      <c r="Z1453" s="106"/>
      <c r="AA1453" s="106"/>
      <c r="AB1453" s="106"/>
      <c r="AC1453" s="106"/>
      <c r="AD1453" s="106"/>
      <c r="AE1453" s="106"/>
      <c r="AF1453" s="106"/>
      <c r="AG1453" s="106"/>
      <c r="AH1453" s="106"/>
      <c r="AI1453" s="106"/>
    </row>
    <row r="1454" spans="22:35">
      <c r="V1454" s="106"/>
      <c r="W1454" s="106"/>
      <c r="X1454" s="106"/>
      <c r="Y1454" s="106"/>
      <c r="Z1454" s="106"/>
      <c r="AA1454" s="106"/>
      <c r="AB1454" s="106"/>
      <c r="AC1454" s="106"/>
      <c r="AD1454" s="106"/>
      <c r="AE1454" s="106"/>
      <c r="AF1454" s="106"/>
      <c r="AG1454" s="106"/>
      <c r="AH1454" s="106"/>
      <c r="AI1454" s="106"/>
    </row>
    <row r="1455" spans="22:35">
      <c r="V1455" s="106"/>
      <c r="W1455" s="106"/>
      <c r="X1455" s="106"/>
      <c r="Y1455" s="106"/>
      <c r="Z1455" s="106"/>
      <c r="AA1455" s="106"/>
      <c r="AB1455" s="106"/>
      <c r="AC1455" s="106"/>
      <c r="AD1455" s="106"/>
      <c r="AE1455" s="106"/>
      <c r="AF1455" s="106"/>
      <c r="AG1455" s="106"/>
      <c r="AH1455" s="106"/>
      <c r="AI1455" s="106"/>
    </row>
    <row r="1456" spans="22:35">
      <c r="V1456" s="106"/>
      <c r="W1456" s="106"/>
      <c r="X1456" s="106"/>
      <c r="Y1456" s="106"/>
      <c r="Z1456" s="106"/>
      <c r="AA1456" s="106"/>
      <c r="AB1456" s="106"/>
      <c r="AC1456" s="106"/>
      <c r="AD1456" s="106"/>
      <c r="AE1456" s="106"/>
      <c r="AF1456" s="106"/>
      <c r="AG1456" s="106"/>
      <c r="AH1456" s="106"/>
      <c r="AI1456" s="106"/>
    </row>
    <row r="1457" spans="22:35">
      <c r="V1457" s="106"/>
      <c r="W1457" s="106"/>
      <c r="X1457" s="106"/>
      <c r="Y1457" s="106"/>
      <c r="Z1457" s="106"/>
      <c r="AA1457" s="106"/>
      <c r="AB1457" s="106"/>
      <c r="AC1457" s="106"/>
      <c r="AD1457" s="106"/>
      <c r="AE1457" s="106"/>
      <c r="AF1457" s="106"/>
      <c r="AG1457" s="106"/>
      <c r="AH1457" s="106"/>
      <c r="AI1457" s="106"/>
    </row>
    <row r="1458" spans="22:35">
      <c r="V1458" s="106"/>
      <c r="W1458" s="106"/>
      <c r="X1458" s="106"/>
      <c r="Y1458" s="106"/>
      <c r="Z1458" s="106"/>
      <c r="AA1458" s="106"/>
      <c r="AB1458" s="106"/>
      <c r="AC1458" s="106"/>
      <c r="AD1458" s="106"/>
      <c r="AE1458" s="106"/>
      <c r="AF1458" s="106"/>
      <c r="AG1458" s="106"/>
      <c r="AH1458" s="106"/>
      <c r="AI1458" s="106"/>
    </row>
    <row r="1459" spans="22:35">
      <c r="V1459" s="106"/>
      <c r="W1459" s="106"/>
      <c r="X1459" s="106"/>
      <c r="Y1459" s="106"/>
      <c r="Z1459" s="106"/>
      <c r="AA1459" s="106"/>
      <c r="AB1459" s="106"/>
      <c r="AC1459" s="106"/>
      <c r="AD1459" s="106"/>
      <c r="AE1459" s="106"/>
      <c r="AF1459" s="106"/>
      <c r="AG1459" s="106"/>
      <c r="AH1459" s="106"/>
      <c r="AI1459" s="106"/>
    </row>
    <row r="1460" spans="22:35">
      <c r="V1460" s="106"/>
      <c r="W1460" s="106"/>
      <c r="X1460" s="106"/>
      <c r="Y1460" s="106"/>
      <c r="Z1460" s="106"/>
      <c r="AA1460" s="106"/>
      <c r="AB1460" s="106"/>
      <c r="AC1460" s="106"/>
      <c r="AD1460" s="106"/>
      <c r="AE1460" s="106"/>
      <c r="AF1460" s="106"/>
      <c r="AG1460" s="106"/>
      <c r="AH1460" s="106"/>
      <c r="AI1460" s="106"/>
    </row>
    <row r="1461" spans="22:35">
      <c r="V1461" s="106"/>
      <c r="W1461" s="106"/>
      <c r="X1461" s="106"/>
      <c r="Y1461" s="106"/>
      <c r="Z1461" s="106"/>
      <c r="AA1461" s="106"/>
      <c r="AB1461" s="106"/>
      <c r="AC1461" s="106"/>
      <c r="AD1461" s="106"/>
      <c r="AE1461" s="106"/>
      <c r="AF1461" s="106"/>
      <c r="AG1461" s="106"/>
      <c r="AH1461" s="106"/>
      <c r="AI1461" s="106"/>
    </row>
    <row r="1462" spans="22:35">
      <c r="V1462" s="106"/>
      <c r="W1462" s="106"/>
      <c r="X1462" s="106"/>
      <c r="Y1462" s="106"/>
      <c r="Z1462" s="106"/>
      <c r="AA1462" s="106"/>
      <c r="AB1462" s="106"/>
      <c r="AC1462" s="106"/>
      <c r="AD1462" s="106"/>
      <c r="AE1462" s="106"/>
      <c r="AF1462" s="106"/>
      <c r="AG1462" s="106"/>
      <c r="AH1462" s="106"/>
      <c r="AI1462" s="106"/>
    </row>
    <row r="1463" spans="22:35">
      <c r="V1463" s="106"/>
      <c r="W1463" s="106"/>
      <c r="X1463" s="106"/>
      <c r="Y1463" s="106"/>
      <c r="Z1463" s="106"/>
      <c r="AA1463" s="106"/>
      <c r="AB1463" s="106"/>
      <c r="AC1463" s="106"/>
      <c r="AD1463" s="106"/>
      <c r="AE1463" s="106"/>
      <c r="AF1463" s="106"/>
      <c r="AG1463" s="106"/>
      <c r="AH1463" s="106"/>
      <c r="AI1463" s="106"/>
    </row>
    <row r="1464" spans="22:35">
      <c r="V1464" s="106"/>
      <c r="W1464" s="106"/>
      <c r="X1464" s="106"/>
      <c r="Y1464" s="106"/>
      <c r="Z1464" s="106"/>
      <c r="AA1464" s="106"/>
      <c r="AB1464" s="106"/>
      <c r="AC1464" s="106"/>
      <c r="AD1464" s="106"/>
      <c r="AE1464" s="106"/>
      <c r="AF1464" s="106"/>
      <c r="AG1464" s="106"/>
      <c r="AH1464" s="106"/>
      <c r="AI1464" s="106"/>
    </row>
    <row r="1465" spans="22:35">
      <c r="V1465" s="106"/>
      <c r="W1465" s="106"/>
      <c r="X1465" s="106"/>
      <c r="Y1465" s="106"/>
      <c r="Z1465" s="106"/>
      <c r="AA1465" s="106"/>
      <c r="AB1465" s="106"/>
      <c r="AC1465" s="106"/>
      <c r="AD1465" s="106"/>
      <c r="AE1465" s="106"/>
      <c r="AF1465" s="106"/>
      <c r="AG1465" s="106"/>
      <c r="AH1465" s="106"/>
      <c r="AI1465" s="106"/>
    </row>
    <row r="1466" spans="22:35">
      <c r="V1466" s="106"/>
      <c r="W1466" s="106"/>
      <c r="X1466" s="106"/>
      <c r="Y1466" s="106"/>
      <c r="Z1466" s="106"/>
      <c r="AA1466" s="106"/>
      <c r="AB1466" s="106"/>
      <c r="AC1466" s="106"/>
      <c r="AD1466" s="106"/>
      <c r="AE1466" s="106"/>
      <c r="AF1466" s="106"/>
      <c r="AG1466" s="106"/>
      <c r="AH1466" s="106"/>
      <c r="AI1466" s="106"/>
    </row>
    <row r="1467" spans="22:35">
      <c r="V1467" s="106"/>
      <c r="W1467" s="106"/>
      <c r="X1467" s="106"/>
      <c r="Y1467" s="106"/>
      <c r="Z1467" s="106"/>
      <c r="AA1467" s="106"/>
      <c r="AB1467" s="106"/>
      <c r="AC1467" s="106"/>
      <c r="AD1467" s="106"/>
      <c r="AE1467" s="106"/>
      <c r="AF1467" s="106"/>
      <c r="AG1467" s="106"/>
      <c r="AH1467" s="106"/>
      <c r="AI1467" s="106"/>
    </row>
    <row r="1468" spans="22:35">
      <c r="V1468" s="106"/>
      <c r="W1468" s="106"/>
      <c r="X1468" s="106"/>
      <c r="Y1468" s="106"/>
      <c r="Z1468" s="106"/>
      <c r="AA1468" s="106"/>
      <c r="AB1468" s="106"/>
      <c r="AC1468" s="106"/>
      <c r="AD1468" s="106"/>
      <c r="AE1468" s="106"/>
      <c r="AF1468" s="106"/>
      <c r="AG1468" s="106"/>
      <c r="AH1468" s="106"/>
      <c r="AI1468" s="106"/>
    </row>
    <row r="1469" spans="22:35">
      <c r="V1469" s="106"/>
      <c r="W1469" s="106"/>
      <c r="X1469" s="106"/>
      <c r="Y1469" s="106"/>
      <c r="Z1469" s="106"/>
      <c r="AA1469" s="106"/>
      <c r="AB1469" s="106"/>
      <c r="AC1469" s="106"/>
      <c r="AD1469" s="106"/>
      <c r="AE1469" s="106"/>
      <c r="AF1469" s="106"/>
      <c r="AG1469" s="106"/>
      <c r="AH1469" s="106"/>
      <c r="AI1469" s="106"/>
    </row>
    <row r="1470" spans="22:35">
      <c r="V1470" s="106"/>
      <c r="W1470" s="106"/>
      <c r="X1470" s="106"/>
      <c r="Y1470" s="106"/>
      <c r="Z1470" s="106"/>
      <c r="AA1470" s="106"/>
      <c r="AB1470" s="106"/>
      <c r="AC1470" s="106"/>
      <c r="AD1470" s="106"/>
      <c r="AE1470" s="106"/>
      <c r="AF1470" s="106"/>
      <c r="AG1470" s="106"/>
      <c r="AH1470" s="106"/>
      <c r="AI1470" s="106"/>
    </row>
    <row r="1471" spans="22:35">
      <c r="V1471" s="106"/>
      <c r="W1471" s="106"/>
      <c r="X1471" s="106"/>
      <c r="Y1471" s="106"/>
      <c r="Z1471" s="106"/>
      <c r="AA1471" s="106"/>
      <c r="AB1471" s="106"/>
      <c r="AC1471" s="106"/>
      <c r="AD1471" s="106"/>
      <c r="AE1471" s="106"/>
      <c r="AF1471" s="106"/>
      <c r="AG1471" s="106"/>
      <c r="AH1471" s="106"/>
      <c r="AI1471" s="106"/>
    </row>
    <row r="1472" spans="22:35">
      <c r="V1472" s="106"/>
      <c r="W1472" s="106"/>
      <c r="X1472" s="106"/>
      <c r="Y1472" s="106"/>
      <c r="Z1472" s="106"/>
      <c r="AA1472" s="106"/>
      <c r="AB1472" s="106"/>
      <c r="AC1472" s="106"/>
      <c r="AD1472" s="106"/>
      <c r="AE1472" s="106"/>
      <c r="AF1472" s="106"/>
      <c r="AG1472" s="106"/>
      <c r="AH1472" s="106"/>
      <c r="AI1472" s="106"/>
    </row>
    <row r="1473" spans="22:35">
      <c r="V1473" s="106"/>
      <c r="W1473" s="106"/>
      <c r="X1473" s="106"/>
      <c r="Y1473" s="106"/>
      <c r="Z1473" s="106"/>
      <c r="AA1473" s="106"/>
      <c r="AB1473" s="106"/>
      <c r="AC1473" s="106"/>
      <c r="AD1473" s="106"/>
      <c r="AE1473" s="106"/>
      <c r="AF1473" s="106"/>
      <c r="AG1473" s="106"/>
      <c r="AH1473" s="106"/>
      <c r="AI1473" s="106"/>
    </row>
    <row r="1474" spans="22:35">
      <c r="V1474" s="106"/>
      <c r="W1474" s="106"/>
      <c r="X1474" s="106"/>
      <c r="Y1474" s="106"/>
      <c r="Z1474" s="106"/>
      <c r="AA1474" s="106"/>
      <c r="AB1474" s="106"/>
      <c r="AC1474" s="106"/>
      <c r="AD1474" s="106"/>
      <c r="AE1474" s="106"/>
      <c r="AF1474" s="106"/>
      <c r="AG1474" s="106"/>
      <c r="AH1474" s="106"/>
      <c r="AI1474" s="106"/>
    </row>
    <row r="1475" spans="22:35">
      <c r="V1475" s="106"/>
      <c r="W1475" s="106"/>
      <c r="X1475" s="106"/>
      <c r="Y1475" s="106"/>
      <c r="Z1475" s="106"/>
      <c r="AA1475" s="106"/>
      <c r="AB1475" s="106"/>
      <c r="AC1475" s="106"/>
      <c r="AD1475" s="106"/>
      <c r="AE1475" s="106"/>
      <c r="AF1475" s="106"/>
      <c r="AG1475" s="106"/>
      <c r="AH1475" s="106"/>
      <c r="AI1475" s="106"/>
    </row>
    <row r="1476" spans="22:35">
      <c r="V1476" s="106"/>
      <c r="W1476" s="106"/>
      <c r="X1476" s="106"/>
      <c r="Y1476" s="106"/>
      <c r="Z1476" s="106"/>
      <c r="AA1476" s="106"/>
      <c r="AB1476" s="106"/>
      <c r="AC1476" s="106"/>
      <c r="AD1476" s="106"/>
      <c r="AE1476" s="106"/>
      <c r="AF1476" s="106"/>
      <c r="AG1476" s="106"/>
      <c r="AH1476" s="106"/>
      <c r="AI1476" s="106"/>
    </row>
    <row r="1477" spans="22:35">
      <c r="V1477" s="106"/>
      <c r="W1477" s="106"/>
      <c r="X1477" s="106"/>
      <c r="Y1477" s="106"/>
      <c r="Z1477" s="106"/>
      <c r="AA1477" s="106"/>
      <c r="AB1477" s="106"/>
      <c r="AC1477" s="106"/>
      <c r="AD1477" s="106"/>
      <c r="AE1477" s="106"/>
      <c r="AF1477" s="106"/>
      <c r="AG1477" s="106"/>
      <c r="AH1477" s="106"/>
      <c r="AI1477" s="106"/>
    </row>
    <row r="1478" spans="22:35">
      <c r="V1478" s="106"/>
      <c r="W1478" s="106"/>
      <c r="X1478" s="106"/>
      <c r="Y1478" s="106"/>
      <c r="Z1478" s="106"/>
      <c r="AA1478" s="106"/>
      <c r="AB1478" s="106"/>
      <c r="AC1478" s="106"/>
      <c r="AD1478" s="106"/>
      <c r="AE1478" s="106"/>
      <c r="AF1478" s="106"/>
      <c r="AG1478" s="106"/>
      <c r="AH1478" s="106"/>
      <c r="AI1478" s="106"/>
    </row>
    <row r="1479" spans="22:35">
      <c r="V1479" s="106"/>
      <c r="W1479" s="106"/>
      <c r="X1479" s="106"/>
      <c r="Y1479" s="106"/>
      <c r="Z1479" s="106"/>
      <c r="AA1479" s="106"/>
      <c r="AB1479" s="106"/>
      <c r="AC1479" s="106"/>
      <c r="AD1479" s="106"/>
      <c r="AE1479" s="106"/>
      <c r="AF1479" s="106"/>
      <c r="AG1479" s="106"/>
      <c r="AH1479" s="106"/>
      <c r="AI1479" s="106"/>
    </row>
    <row r="1480" spans="22:35">
      <c r="V1480" s="106"/>
      <c r="W1480" s="106"/>
      <c r="X1480" s="106"/>
      <c r="Y1480" s="106"/>
      <c r="Z1480" s="106"/>
      <c r="AA1480" s="106"/>
      <c r="AB1480" s="106"/>
      <c r="AC1480" s="106"/>
      <c r="AD1480" s="106"/>
      <c r="AE1480" s="106"/>
      <c r="AF1480" s="106"/>
      <c r="AG1480" s="106"/>
      <c r="AH1480" s="106"/>
      <c r="AI1480" s="106"/>
    </row>
    <row r="1481" spans="22:35">
      <c r="V1481" s="106"/>
      <c r="W1481" s="106"/>
      <c r="X1481" s="106"/>
      <c r="Y1481" s="106"/>
      <c r="Z1481" s="106"/>
      <c r="AA1481" s="106"/>
      <c r="AB1481" s="106"/>
      <c r="AC1481" s="106"/>
      <c r="AD1481" s="106"/>
      <c r="AE1481" s="106"/>
      <c r="AF1481" s="106"/>
      <c r="AG1481" s="106"/>
      <c r="AH1481" s="106"/>
      <c r="AI1481" s="106"/>
    </row>
    <row r="1482" spans="22:35">
      <c r="V1482" s="106"/>
      <c r="W1482" s="106"/>
      <c r="X1482" s="106"/>
      <c r="Y1482" s="106"/>
      <c r="Z1482" s="106"/>
      <c r="AA1482" s="106"/>
      <c r="AB1482" s="106"/>
      <c r="AC1482" s="106"/>
      <c r="AD1482" s="106"/>
      <c r="AE1482" s="106"/>
      <c r="AF1482" s="106"/>
      <c r="AG1482" s="106"/>
      <c r="AH1482" s="106"/>
      <c r="AI1482" s="106"/>
    </row>
    <row r="1483" spans="22:35">
      <c r="V1483" s="106"/>
      <c r="W1483" s="106"/>
      <c r="X1483" s="106"/>
      <c r="Y1483" s="106"/>
      <c r="Z1483" s="106"/>
      <c r="AA1483" s="106"/>
      <c r="AB1483" s="106"/>
      <c r="AC1483" s="106"/>
      <c r="AD1483" s="106"/>
      <c r="AE1483" s="106"/>
      <c r="AF1483" s="106"/>
      <c r="AG1483" s="106"/>
      <c r="AH1483" s="106"/>
      <c r="AI1483" s="106"/>
    </row>
    <row r="1484" spans="22:35">
      <c r="V1484" s="106"/>
      <c r="W1484" s="106"/>
      <c r="X1484" s="106"/>
      <c r="Y1484" s="106"/>
      <c r="Z1484" s="106"/>
      <c r="AA1484" s="106"/>
      <c r="AB1484" s="106"/>
      <c r="AC1484" s="106"/>
      <c r="AD1484" s="106"/>
      <c r="AE1484" s="106"/>
      <c r="AF1484" s="106"/>
      <c r="AG1484" s="106"/>
      <c r="AH1484" s="106"/>
      <c r="AI1484" s="106"/>
    </row>
    <row r="1485" spans="22:35">
      <c r="V1485" s="106"/>
      <c r="W1485" s="106"/>
      <c r="X1485" s="106"/>
      <c r="Y1485" s="106"/>
      <c r="Z1485" s="106"/>
      <c r="AA1485" s="106"/>
      <c r="AB1485" s="106"/>
      <c r="AC1485" s="106"/>
      <c r="AD1485" s="106"/>
      <c r="AE1485" s="106"/>
      <c r="AF1485" s="106"/>
      <c r="AG1485" s="106"/>
      <c r="AH1485" s="106"/>
      <c r="AI1485" s="106"/>
    </row>
    <row r="1486" spans="22:35">
      <c r="V1486" s="106"/>
      <c r="W1486" s="106"/>
      <c r="X1486" s="106"/>
      <c r="Y1486" s="106"/>
      <c r="Z1486" s="106"/>
      <c r="AA1486" s="106"/>
      <c r="AB1486" s="106"/>
      <c r="AC1486" s="106"/>
      <c r="AD1486" s="106"/>
      <c r="AE1486" s="106"/>
      <c r="AF1486" s="106"/>
      <c r="AG1486" s="106"/>
      <c r="AH1486" s="106"/>
      <c r="AI1486" s="106"/>
    </row>
    <row r="1487" spans="22:35">
      <c r="V1487" s="106"/>
      <c r="W1487" s="106"/>
      <c r="X1487" s="106"/>
      <c r="Y1487" s="106"/>
      <c r="Z1487" s="106"/>
      <c r="AA1487" s="106"/>
      <c r="AB1487" s="106"/>
      <c r="AC1487" s="106"/>
      <c r="AD1487" s="106"/>
      <c r="AE1487" s="106"/>
      <c r="AF1487" s="106"/>
      <c r="AG1487" s="106"/>
      <c r="AH1487" s="106"/>
      <c r="AI1487" s="106"/>
    </row>
    <row r="1488" spans="22:35">
      <c r="V1488" s="106"/>
      <c r="W1488" s="106"/>
      <c r="X1488" s="106"/>
      <c r="Y1488" s="106"/>
      <c r="Z1488" s="106"/>
      <c r="AA1488" s="106"/>
      <c r="AB1488" s="106"/>
      <c r="AC1488" s="106"/>
      <c r="AD1488" s="106"/>
      <c r="AE1488" s="106"/>
      <c r="AF1488" s="106"/>
      <c r="AG1488" s="106"/>
      <c r="AH1488" s="106"/>
      <c r="AI1488" s="106"/>
    </row>
    <row r="1489" spans="22:35">
      <c r="V1489" s="106"/>
      <c r="W1489" s="106"/>
      <c r="X1489" s="106"/>
      <c r="Y1489" s="106"/>
      <c r="Z1489" s="106"/>
      <c r="AA1489" s="106"/>
      <c r="AB1489" s="106"/>
      <c r="AC1489" s="106"/>
      <c r="AD1489" s="106"/>
      <c r="AE1489" s="106"/>
      <c r="AF1489" s="106"/>
      <c r="AG1489" s="106"/>
      <c r="AH1489" s="106"/>
      <c r="AI1489" s="106"/>
    </row>
    <row r="1490" spans="22:35">
      <c r="V1490" s="106"/>
      <c r="W1490" s="106"/>
      <c r="X1490" s="106"/>
      <c r="Y1490" s="106"/>
      <c r="Z1490" s="106"/>
      <c r="AA1490" s="106"/>
      <c r="AB1490" s="106"/>
      <c r="AC1490" s="106"/>
      <c r="AD1490" s="106"/>
      <c r="AE1490" s="106"/>
      <c r="AF1490" s="106"/>
      <c r="AG1490" s="106"/>
      <c r="AH1490" s="106"/>
      <c r="AI1490" s="106"/>
    </row>
    <row r="1491" spans="22:35">
      <c r="V1491" s="106"/>
      <c r="W1491" s="106"/>
      <c r="X1491" s="106"/>
      <c r="Y1491" s="106"/>
      <c r="Z1491" s="106"/>
      <c r="AA1491" s="106"/>
      <c r="AB1491" s="106"/>
      <c r="AC1491" s="106"/>
      <c r="AD1491" s="106"/>
      <c r="AE1491" s="106"/>
      <c r="AF1491" s="106"/>
      <c r="AG1491" s="106"/>
      <c r="AH1491" s="106"/>
      <c r="AI1491" s="106"/>
    </row>
    <row r="1492" spans="22:35">
      <c r="V1492" s="106"/>
      <c r="W1492" s="106"/>
      <c r="X1492" s="106"/>
      <c r="Y1492" s="106"/>
      <c r="Z1492" s="106"/>
      <c r="AA1492" s="106"/>
      <c r="AB1492" s="106"/>
      <c r="AC1492" s="106"/>
      <c r="AD1492" s="106"/>
      <c r="AE1492" s="106"/>
      <c r="AF1492" s="106"/>
      <c r="AG1492" s="106"/>
      <c r="AH1492" s="106"/>
      <c r="AI1492" s="106"/>
    </row>
    <row r="1493" spans="22:35">
      <c r="V1493" s="106"/>
      <c r="W1493" s="106"/>
      <c r="X1493" s="106"/>
      <c r="Y1493" s="106"/>
      <c r="Z1493" s="106"/>
      <c r="AA1493" s="106"/>
      <c r="AB1493" s="106"/>
      <c r="AC1493" s="106"/>
      <c r="AD1493" s="106"/>
      <c r="AE1493" s="106"/>
      <c r="AF1493" s="106"/>
      <c r="AG1493" s="106"/>
      <c r="AH1493" s="106"/>
      <c r="AI1493" s="106"/>
    </row>
    <row r="1494" spans="22:35">
      <c r="V1494" s="106"/>
      <c r="W1494" s="106"/>
      <c r="X1494" s="106"/>
      <c r="Y1494" s="106"/>
      <c r="Z1494" s="106"/>
      <c r="AA1494" s="106"/>
      <c r="AB1494" s="106"/>
      <c r="AC1494" s="106"/>
      <c r="AD1494" s="106"/>
      <c r="AE1494" s="106"/>
      <c r="AF1494" s="106"/>
      <c r="AG1494" s="106"/>
      <c r="AH1494" s="106"/>
      <c r="AI1494" s="106"/>
    </row>
    <row r="1495" spans="22:35">
      <c r="V1495" s="106"/>
      <c r="W1495" s="106"/>
      <c r="X1495" s="106"/>
      <c r="Y1495" s="106"/>
      <c r="Z1495" s="106"/>
      <c r="AA1495" s="106"/>
      <c r="AB1495" s="106"/>
      <c r="AC1495" s="106"/>
      <c r="AD1495" s="106"/>
      <c r="AE1495" s="106"/>
      <c r="AF1495" s="106"/>
      <c r="AG1495" s="106"/>
      <c r="AH1495" s="106"/>
      <c r="AI1495" s="106"/>
    </row>
    <row r="1496" spans="22:35">
      <c r="V1496" s="106"/>
      <c r="W1496" s="106"/>
      <c r="X1496" s="106"/>
      <c r="Y1496" s="106"/>
      <c r="Z1496" s="106"/>
      <c r="AA1496" s="106"/>
      <c r="AB1496" s="106"/>
      <c r="AC1496" s="106"/>
      <c r="AD1496" s="106"/>
      <c r="AE1496" s="106"/>
      <c r="AF1496" s="106"/>
      <c r="AG1496" s="106"/>
      <c r="AH1496" s="106"/>
      <c r="AI1496" s="106"/>
    </row>
    <row r="1497" spans="22:35">
      <c r="V1497" s="106"/>
      <c r="W1497" s="106"/>
      <c r="X1497" s="106"/>
      <c r="Y1497" s="106"/>
      <c r="Z1497" s="106"/>
      <c r="AA1497" s="106"/>
      <c r="AB1497" s="106"/>
      <c r="AC1497" s="106"/>
      <c r="AD1497" s="106"/>
      <c r="AE1497" s="106"/>
      <c r="AF1497" s="106"/>
      <c r="AG1497" s="106"/>
      <c r="AH1497" s="106"/>
      <c r="AI1497" s="106"/>
    </row>
    <row r="1498" spans="22:35">
      <c r="V1498" s="106"/>
      <c r="W1498" s="106"/>
      <c r="X1498" s="106"/>
      <c r="Y1498" s="106"/>
      <c r="Z1498" s="106"/>
      <c r="AA1498" s="106"/>
      <c r="AB1498" s="106"/>
      <c r="AC1498" s="106"/>
      <c r="AD1498" s="106"/>
      <c r="AE1498" s="106"/>
      <c r="AF1498" s="106"/>
      <c r="AG1498" s="106"/>
      <c r="AH1498" s="106"/>
      <c r="AI1498" s="106"/>
    </row>
    <row r="1499" spans="22:35">
      <c r="V1499" s="106"/>
      <c r="W1499" s="106"/>
      <c r="X1499" s="106"/>
      <c r="Y1499" s="106"/>
      <c r="Z1499" s="106"/>
      <c r="AA1499" s="106"/>
      <c r="AB1499" s="106"/>
      <c r="AC1499" s="106"/>
      <c r="AD1499" s="106"/>
      <c r="AE1499" s="106"/>
      <c r="AF1499" s="106"/>
      <c r="AG1499" s="106"/>
      <c r="AH1499" s="106"/>
      <c r="AI1499" s="106"/>
    </row>
    <row r="1500" spans="22:35">
      <c r="V1500" s="106"/>
      <c r="W1500" s="106"/>
      <c r="X1500" s="106"/>
      <c r="Y1500" s="106"/>
      <c r="Z1500" s="106"/>
      <c r="AA1500" s="106"/>
      <c r="AB1500" s="106"/>
      <c r="AC1500" s="106"/>
      <c r="AD1500" s="106"/>
      <c r="AE1500" s="106"/>
      <c r="AF1500" s="106"/>
      <c r="AG1500" s="106"/>
      <c r="AH1500" s="106"/>
      <c r="AI1500" s="106"/>
    </row>
    <row r="1501" spans="22:35">
      <c r="V1501" s="106"/>
      <c r="W1501" s="106"/>
      <c r="X1501" s="106"/>
      <c r="Y1501" s="106"/>
      <c r="Z1501" s="106"/>
      <c r="AA1501" s="106"/>
      <c r="AB1501" s="106"/>
      <c r="AC1501" s="106"/>
      <c r="AD1501" s="106"/>
      <c r="AE1501" s="106"/>
      <c r="AF1501" s="106"/>
      <c r="AG1501" s="106"/>
      <c r="AH1501" s="106"/>
      <c r="AI1501" s="106"/>
    </row>
    <row r="1502" spans="22:35">
      <c r="V1502" s="106"/>
      <c r="W1502" s="106"/>
      <c r="X1502" s="106"/>
      <c r="Y1502" s="106"/>
      <c r="Z1502" s="106"/>
      <c r="AA1502" s="106"/>
      <c r="AB1502" s="106"/>
      <c r="AC1502" s="106"/>
      <c r="AD1502" s="106"/>
      <c r="AE1502" s="106"/>
      <c r="AF1502" s="106"/>
      <c r="AG1502" s="106"/>
      <c r="AH1502" s="106"/>
      <c r="AI1502" s="106"/>
    </row>
    <row r="1503" spans="22:35">
      <c r="V1503" s="106"/>
      <c r="W1503" s="106"/>
      <c r="X1503" s="106"/>
      <c r="Y1503" s="106"/>
      <c r="Z1503" s="106"/>
      <c r="AA1503" s="106"/>
      <c r="AB1503" s="106"/>
      <c r="AC1503" s="106"/>
      <c r="AD1503" s="106"/>
      <c r="AE1503" s="106"/>
      <c r="AF1503" s="106"/>
      <c r="AG1503" s="106"/>
      <c r="AH1503" s="106"/>
      <c r="AI1503" s="106"/>
    </row>
    <row r="1504" spans="22:35">
      <c r="V1504" s="106"/>
      <c r="W1504" s="106"/>
      <c r="X1504" s="106"/>
      <c r="Y1504" s="106"/>
      <c r="Z1504" s="106"/>
      <c r="AA1504" s="106"/>
      <c r="AB1504" s="106"/>
      <c r="AC1504" s="106"/>
      <c r="AD1504" s="106"/>
      <c r="AE1504" s="106"/>
      <c r="AF1504" s="106"/>
      <c r="AG1504" s="106"/>
      <c r="AH1504" s="106"/>
      <c r="AI1504" s="106"/>
    </row>
    <row r="1505" spans="22:35">
      <c r="V1505" s="106"/>
      <c r="W1505" s="106"/>
      <c r="X1505" s="106"/>
      <c r="Y1505" s="106"/>
      <c r="Z1505" s="106"/>
      <c r="AA1505" s="106"/>
      <c r="AB1505" s="106"/>
      <c r="AC1505" s="106"/>
      <c r="AD1505" s="106"/>
      <c r="AE1505" s="106"/>
      <c r="AF1505" s="106"/>
      <c r="AG1505" s="106"/>
      <c r="AH1505" s="106"/>
      <c r="AI1505" s="106"/>
    </row>
    <row r="1506" spans="22:35">
      <c r="V1506" s="106"/>
      <c r="W1506" s="106"/>
      <c r="X1506" s="106"/>
      <c r="Y1506" s="106"/>
      <c r="Z1506" s="106"/>
      <c r="AA1506" s="106"/>
      <c r="AB1506" s="106"/>
      <c r="AC1506" s="106"/>
      <c r="AD1506" s="106"/>
      <c r="AE1506" s="106"/>
      <c r="AF1506" s="106"/>
      <c r="AG1506" s="106"/>
      <c r="AH1506" s="106"/>
      <c r="AI1506" s="106"/>
    </row>
    <row r="1507" spans="22:35">
      <c r="V1507" s="106"/>
      <c r="W1507" s="106"/>
      <c r="X1507" s="106"/>
      <c r="Y1507" s="106"/>
      <c r="Z1507" s="106"/>
      <c r="AA1507" s="106"/>
      <c r="AB1507" s="106"/>
      <c r="AC1507" s="106"/>
      <c r="AD1507" s="106"/>
      <c r="AE1507" s="106"/>
      <c r="AF1507" s="106"/>
      <c r="AG1507" s="106"/>
      <c r="AH1507" s="106"/>
      <c r="AI1507" s="106"/>
    </row>
    <row r="1508" spans="22:35">
      <c r="V1508" s="106"/>
      <c r="W1508" s="106"/>
      <c r="X1508" s="106"/>
      <c r="Y1508" s="106"/>
      <c r="Z1508" s="106"/>
      <c r="AA1508" s="106"/>
      <c r="AB1508" s="106"/>
      <c r="AC1508" s="106"/>
      <c r="AD1508" s="106"/>
      <c r="AE1508" s="106"/>
      <c r="AF1508" s="106"/>
      <c r="AG1508" s="106"/>
      <c r="AH1508" s="106"/>
      <c r="AI1508" s="106"/>
    </row>
    <row r="1509" spans="22:35">
      <c r="V1509" s="106"/>
      <c r="W1509" s="106"/>
      <c r="X1509" s="106"/>
      <c r="Y1509" s="106"/>
      <c r="Z1509" s="106"/>
      <c r="AA1509" s="106"/>
      <c r="AB1509" s="106"/>
      <c r="AC1509" s="106"/>
      <c r="AD1509" s="106"/>
      <c r="AE1509" s="106"/>
      <c r="AF1509" s="106"/>
      <c r="AG1509" s="106"/>
      <c r="AH1509" s="106"/>
      <c r="AI1509" s="106"/>
    </row>
    <row r="1510" spans="22:35">
      <c r="V1510" s="106"/>
      <c r="W1510" s="106"/>
      <c r="X1510" s="106"/>
      <c r="Y1510" s="106"/>
      <c r="Z1510" s="106"/>
      <c r="AA1510" s="106"/>
      <c r="AB1510" s="106"/>
      <c r="AC1510" s="106"/>
      <c r="AD1510" s="106"/>
      <c r="AE1510" s="106"/>
      <c r="AF1510" s="106"/>
      <c r="AG1510" s="106"/>
      <c r="AH1510" s="106"/>
      <c r="AI1510" s="106"/>
    </row>
    <row r="1511" spans="22:35">
      <c r="V1511" s="106"/>
      <c r="W1511" s="106"/>
      <c r="X1511" s="106"/>
      <c r="Y1511" s="106"/>
      <c r="Z1511" s="106"/>
      <c r="AA1511" s="106"/>
      <c r="AB1511" s="106"/>
      <c r="AC1511" s="106"/>
      <c r="AD1511" s="106"/>
      <c r="AE1511" s="106"/>
      <c r="AF1511" s="106"/>
      <c r="AG1511" s="106"/>
      <c r="AH1511" s="106"/>
      <c r="AI1511" s="106"/>
    </row>
    <row r="1512" spans="22:35">
      <c r="V1512" s="106"/>
      <c r="W1512" s="106"/>
      <c r="X1512" s="106"/>
      <c r="Y1512" s="106"/>
      <c r="Z1512" s="106"/>
      <c r="AA1512" s="106"/>
      <c r="AB1512" s="106"/>
      <c r="AC1512" s="106"/>
      <c r="AD1512" s="106"/>
      <c r="AE1512" s="106"/>
      <c r="AF1512" s="106"/>
      <c r="AG1512" s="106"/>
      <c r="AH1512" s="106"/>
      <c r="AI1512" s="106"/>
    </row>
    <row r="1513" spans="22:35">
      <c r="V1513" s="106"/>
      <c r="W1513" s="106"/>
      <c r="X1513" s="106"/>
      <c r="Y1513" s="106"/>
      <c r="Z1513" s="106"/>
      <c r="AA1513" s="106"/>
      <c r="AB1513" s="106"/>
      <c r="AC1513" s="106"/>
      <c r="AD1513" s="106"/>
      <c r="AE1513" s="106"/>
      <c r="AF1513" s="106"/>
      <c r="AG1513" s="106"/>
      <c r="AH1513" s="106"/>
      <c r="AI1513" s="106"/>
    </row>
    <row r="1514" spans="22:35">
      <c r="V1514" s="106"/>
      <c r="W1514" s="106"/>
      <c r="X1514" s="106"/>
      <c r="Y1514" s="106"/>
      <c r="Z1514" s="106"/>
      <c r="AA1514" s="106"/>
      <c r="AB1514" s="106"/>
      <c r="AC1514" s="106"/>
      <c r="AD1514" s="106"/>
      <c r="AE1514" s="106"/>
      <c r="AF1514" s="106"/>
      <c r="AG1514" s="106"/>
      <c r="AH1514" s="106"/>
      <c r="AI1514" s="106"/>
    </row>
    <row r="1515" spans="22:35">
      <c r="V1515" s="106"/>
      <c r="W1515" s="106"/>
      <c r="X1515" s="106"/>
      <c r="Y1515" s="106"/>
      <c r="Z1515" s="106"/>
      <c r="AA1515" s="106"/>
      <c r="AB1515" s="106"/>
      <c r="AC1515" s="106"/>
      <c r="AD1515" s="106"/>
      <c r="AE1515" s="106"/>
      <c r="AF1515" s="106"/>
      <c r="AG1515" s="106"/>
      <c r="AH1515" s="106"/>
      <c r="AI1515" s="106"/>
    </row>
    <row r="1516" spans="22:35">
      <c r="V1516" s="106"/>
      <c r="W1516" s="106"/>
      <c r="X1516" s="106"/>
      <c r="Y1516" s="106"/>
      <c r="Z1516" s="106"/>
      <c r="AA1516" s="106"/>
      <c r="AB1516" s="106"/>
      <c r="AC1516" s="106"/>
      <c r="AD1516" s="106"/>
      <c r="AE1516" s="106"/>
      <c r="AF1516" s="106"/>
      <c r="AG1516" s="106"/>
      <c r="AH1516" s="106"/>
      <c r="AI1516" s="106"/>
    </row>
    <row r="1517" spans="22:35">
      <c r="V1517" s="106"/>
      <c r="W1517" s="106"/>
      <c r="X1517" s="106"/>
      <c r="Y1517" s="106"/>
      <c r="Z1517" s="106"/>
      <c r="AA1517" s="106"/>
      <c r="AB1517" s="106"/>
      <c r="AC1517" s="106"/>
      <c r="AD1517" s="106"/>
      <c r="AE1517" s="106"/>
      <c r="AF1517" s="106"/>
      <c r="AG1517" s="106"/>
      <c r="AH1517" s="106"/>
      <c r="AI1517" s="106"/>
    </row>
    <row r="1518" spans="22:35">
      <c r="V1518" s="106"/>
      <c r="W1518" s="106"/>
      <c r="X1518" s="106"/>
      <c r="Y1518" s="106"/>
      <c r="Z1518" s="106"/>
      <c r="AA1518" s="106"/>
      <c r="AB1518" s="106"/>
      <c r="AC1518" s="106"/>
      <c r="AD1518" s="106"/>
      <c r="AE1518" s="106"/>
      <c r="AF1518" s="106"/>
      <c r="AG1518" s="106"/>
      <c r="AH1518" s="106"/>
      <c r="AI1518" s="106"/>
    </row>
    <row r="1519" spans="22:35">
      <c r="V1519" s="106"/>
      <c r="W1519" s="106"/>
      <c r="X1519" s="106"/>
      <c r="Y1519" s="106"/>
      <c r="Z1519" s="106"/>
      <c r="AA1519" s="106"/>
      <c r="AB1519" s="106"/>
      <c r="AC1519" s="106"/>
      <c r="AD1519" s="106"/>
      <c r="AE1519" s="106"/>
      <c r="AF1519" s="106"/>
      <c r="AG1519" s="106"/>
      <c r="AH1519" s="106"/>
      <c r="AI1519" s="106"/>
    </row>
    <row r="1520" spans="22:35">
      <c r="V1520" s="106"/>
      <c r="W1520" s="106"/>
      <c r="X1520" s="106"/>
      <c r="Y1520" s="106"/>
      <c r="Z1520" s="106"/>
      <c r="AA1520" s="106"/>
      <c r="AB1520" s="106"/>
      <c r="AC1520" s="106"/>
      <c r="AD1520" s="106"/>
      <c r="AE1520" s="106"/>
      <c r="AF1520" s="106"/>
      <c r="AG1520" s="106"/>
      <c r="AH1520" s="106"/>
      <c r="AI1520" s="106"/>
    </row>
    <row r="1521" spans="22:35">
      <c r="V1521" s="106"/>
      <c r="W1521" s="106"/>
      <c r="X1521" s="106"/>
      <c r="Y1521" s="106"/>
      <c r="Z1521" s="106"/>
      <c r="AA1521" s="106"/>
      <c r="AB1521" s="106"/>
      <c r="AC1521" s="106"/>
      <c r="AD1521" s="106"/>
      <c r="AE1521" s="106"/>
      <c r="AF1521" s="106"/>
      <c r="AG1521" s="106"/>
      <c r="AH1521" s="106"/>
      <c r="AI1521" s="106"/>
    </row>
    <row r="1522" spans="22:35">
      <c r="V1522" s="106"/>
      <c r="W1522" s="106"/>
      <c r="X1522" s="106"/>
      <c r="Y1522" s="106"/>
      <c r="Z1522" s="106"/>
      <c r="AA1522" s="106"/>
      <c r="AB1522" s="106"/>
      <c r="AC1522" s="106"/>
      <c r="AD1522" s="106"/>
      <c r="AE1522" s="106"/>
      <c r="AF1522" s="106"/>
      <c r="AG1522" s="106"/>
      <c r="AH1522" s="106"/>
      <c r="AI1522" s="106"/>
    </row>
    <row r="1523" spans="22:35">
      <c r="V1523" s="106"/>
      <c r="W1523" s="106"/>
      <c r="X1523" s="106"/>
      <c r="Y1523" s="106"/>
      <c r="Z1523" s="106"/>
      <c r="AA1523" s="106"/>
      <c r="AB1523" s="106"/>
      <c r="AC1523" s="106"/>
      <c r="AD1523" s="106"/>
      <c r="AE1523" s="106"/>
      <c r="AF1523" s="106"/>
      <c r="AG1523" s="106"/>
      <c r="AH1523" s="106"/>
      <c r="AI1523" s="106"/>
    </row>
    <row r="1524" spans="22:35">
      <c r="V1524" s="106"/>
      <c r="W1524" s="106"/>
      <c r="X1524" s="106"/>
      <c r="Y1524" s="106"/>
      <c r="Z1524" s="106"/>
      <c r="AA1524" s="106"/>
      <c r="AB1524" s="106"/>
      <c r="AC1524" s="106"/>
      <c r="AD1524" s="106"/>
      <c r="AE1524" s="106"/>
      <c r="AF1524" s="106"/>
      <c r="AG1524" s="106"/>
      <c r="AH1524" s="106"/>
      <c r="AI1524" s="106"/>
    </row>
    <row r="1525" spans="22:35">
      <c r="V1525" s="106"/>
      <c r="W1525" s="106"/>
      <c r="X1525" s="106"/>
      <c r="Y1525" s="106"/>
      <c r="Z1525" s="106"/>
      <c r="AA1525" s="106"/>
      <c r="AB1525" s="106"/>
      <c r="AC1525" s="106"/>
      <c r="AD1525" s="106"/>
      <c r="AE1525" s="106"/>
      <c r="AF1525" s="106"/>
      <c r="AG1525" s="106"/>
      <c r="AH1525" s="106"/>
      <c r="AI1525" s="106"/>
    </row>
    <row r="1526" spans="22:35">
      <c r="V1526" s="106"/>
      <c r="W1526" s="106"/>
      <c r="X1526" s="106"/>
      <c r="Y1526" s="106"/>
      <c r="Z1526" s="106"/>
      <c r="AA1526" s="106"/>
      <c r="AB1526" s="106"/>
      <c r="AC1526" s="106"/>
      <c r="AD1526" s="106"/>
      <c r="AE1526" s="106"/>
      <c r="AF1526" s="106"/>
      <c r="AG1526" s="106"/>
      <c r="AH1526" s="106"/>
      <c r="AI1526" s="106"/>
    </row>
    <row r="1527" spans="22:35">
      <c r="V1527" s="106"/>
      <c r="W1527" s="106"/>
      <c r="X1527" s="106"/>
      <c r="Y1527" s="106"/>
      <c r="Z1527" s="106"/>
      <c r="AA1527" s="106"/>
      <c r="AB1527" s="106"/>
      <c r="AC1527" s="106"/>
      <c r="AD1527" s="106"/>
      <c r="AE1527" s="106"/>
      <c r="AF1527" s="106"/>
      <c r="AG1527" s="106"/>
      <c r="AH1527" s="106"/>
      <c r="AI1527" s="106"/>
    </row>
    <row r="1528" spans="22:35">
      <c r="V1528" s="106"/>
      <c r="W1528" s="106"/>
      <c r="X1528" s="106"/>
      <c r="Y1528" s="106"/>
      <c r="Z1528" s="106"/>
      <c r="AA1528" s="106"/>
      <c r="AB1528" s="106"/>
      <c r="AC1528" s="106"/>
      <c r="AD1528" s="106"/>
      <c r="AE1528" s="106"/>
      <c r="AF1528" s="106"/>
      <c r="AG1528" s="106"/>
      <c r="AH1528" s="106"/>
      <c r="AI1528" s="106"/>
    </row>
    <row r="1529" spans="22:35">
      <c r="V1529" s="106"/>
      <c r="W1529" s="106"/>
      <c r="X1529" s="106"/>
      <c r="Y1529" s="106"/>
      <c r="Z1529" s="106"/>
      <c r="AA1529" s="106"/>
      <c r="AB1529" s="106"/>
      <c r="AC1529" s="106"/>
      <c r="AD1529" s="106"/>
      <c r="AE1529" s="106"/>
      <c r="AF1529" s="106"/>
      <c r="AG1529" s="106"/>
      <c r="AH1529" s="106"/>
      <c r="AI1529" s="106"/>
    </row>
    <row r="1530" spans="22:35">
      <c r="V1530" s="106"/>
      <c r="W1530" s="106"/>
      <c r="X1530" s="106"/>
      <c r="Y1530" s="106"/>
      <c r="Z1530" s="106"/>
      <c r="AA1530" s="106"/>
      <c r="AB1530" s="106"/>
      <c r="AC1530" s="106"/>
      <c r="AD1530" s="106"/>
      <c r="AE1530" s="106"/>
      <c r="AF1530" s="106"/>
      <c r="AG1530" s="106"/>
      <c r="AH1530" s="106"/>
      <c r="AI1530" s="106"/>
    </row>
    <row r="1531" spans="22:35">
      <c r="V1531" s="106"/>
      <c r="W1531" s="106"/>
      <c r="X1531" s="106"/>
      <c r="Y1531" s="106"/>
      <c r="Z1531" s="106"/>
      <c r="AA1531" s="106"/>
      <c r="AB1531" s="106"/>
      <c r="AC1531" s="106"/>
      <c r="AD1531" s="106"/>
      <c r="AE1531" s="106"/>
      <c r="AF1531" s="106"/>
      <c r="AG1531" s="106"/>
      <c r="AH1531" s="106"/>
      <c r="AI1531" s="106"/>
    </row>
    <row r="1532" spans="22:35">
      <c r="V1532" s="106"/>
      <c r="W1532" s="106"/>
      <c r="X1532" s="106"/>
      <c r="Y1532" s="106"/>
      <c r="Z1532" s="106"/>
      <c r="AA1532" s="106"/>
      <c r="AB1532" s="106"/>
      <c r="AC1532" s="106"/>
      <c r="AD1532" s="106"/>
      <c r="AE1532" s="106"/>
      <c r="AF1532" s="106"/>
      <c r="AG1532" s="106"/>
      <c r="AH1532" s="106"/>
      <c r="AI1532" s="106"/>
    </row>
    <row r="1533" spans="22:35">
      <c r="V1533" s="106"/>
      <c r="W1533" s="106"/>
      <c r="X1533" s="106"/>
      <c r="Y1533" s="106"/>
      <c r="Z1533" s="106"/>
      <c r="AA1533" s="106"/>
      <c r="AB1533" s="106"/>
      <c r="AC1533" s="106"/>
      <c r="AD1533" s="106"/>
      <c r="AE1533" s="106"/>
      <c r="AF1533" s="106"/>
      <c r="AG1533" s="106"/>
      <c r="AH1533" s="106"/>
      <c r="AI1533" s="106"/>
    </row>
    <row r="1534" spans="22:35">
      <c r="V1534" s="106"/>
      <c r="W1534" s="106"/>
      <c r="X1534" s="106"/>
      <c r="Y1534" s="106"/>
      <c r="Z1534" s="106"/>
      <c r="AA1534" s="106"/>
      <c r="AB1534" s="106"/>
      <c r="AC1534" s="106"/>
      <c r="AD1534" s="106"/>
      <c r="AE1534" s="106"/>
      <c r="AF1534" s="106"/>
      <c r="AG1534" s="106"/>
      <c r="AH1534" s="106"/>
      <c r="AI1534" s="106"/>
    </row>
    <row r="1535" spans="22:35">
      <c r="V1535" s="106"/>
      <c r="W1535" s="106"/>
      <c r="X1535" s="106"/>
      <c r="Y1535" s="106"/>
      <c r="Z1535" s="106"/>
      <c r="AA1535" s="106"/>
      <c r="AB1535" s="106"/>
      <c r="AC1535" s="106"/>
      <c r="AD1535" s="106"/>
      <c r="AE1535" s="106"/>
      <c r="AF1535" s="106"/>
      <c r="AG1535" s="106"/>
      <c r="AH1535" s="106"/>
      <c r="AI1535" s="106"/>
    </row>
    <row r="1536" spans="22:35">
      <c r="V1536" s="106"/>
      <c r="W1536" s="106"/>
      <c r="X1536" s="106"/>
      <c r="Y1536" s="106"/>
      <c r="Z1536" s="106"/>
      <c r="AA1536" s="106"/>
      <c r="AB1536" s="106"/>
      <c r="AC1536" s="106"/>
      <c r="AD1536" s="106"/>
      <c r="AE1536" s="106"/>
      <c r="AF1536" s="106"/>
      <c r="AG1536" s="106"/>
      <c r="AH1536" s="106"/>
      <c r="AI1536" s="106"/>
    </row>
    <row r="1537" spans="22:35">
      <c r="V1537" s="106"/>
      <c r="W1537" s="106"/>
      <c r="X1537" s="106"/>
      <c r="Y1537" s="106"/>
      <c r="Z1537" s="106"/>
      <c r="AA1537" s="106"/>
      <c r="AB1537" s="106"/>
      <c r="AC1537" s="106"/>
      <c r="AD1537" s="106"/>
      <c r="AE1537" s="106"/>
      <c r="AF1537" s="106"/>
      <c r="AG1537" s="106"/>
      <c r="AH1537" s="106"/>
      <c r="AI1537" s="106"/>
    </row>
    <row r="1538" spans="22:35">
      <c r="V1538" s="106"/>
      <c r="W1538" s="106"/>
      <c r="X1538" s="106"/>
      <c r="Y1538" s="106"/>
      <c r="Z1538" s="106"/>
      <c r="AA1538" s="106"/>
      <c r="AB1538" s="106"/>
      <c r="AC1538" s="106"/>
      <c r="AD1538" s="106"/>
      <c r="AE1538" s="106"/>
      <c r="AF1538" s="106"/>
      <c r="AG1538" s="106"/>
      <c r="AH1538" s="106"/>
      <c r="AI1538" s="106"/>
    </row>
    <row r="1539" spans="22:35">
      <c r="V1539" s="106"/>
      <c r="W1539" s="106"/>
      <c r="X1539" s="106"/>
      <c r="Y1539" s="106"/>
      <c r="Z1539" s="106"/>
      <c r="AA1539" s="106"/>
      <c r="AB1539" s="106"/>
      <c r="AC1539" s="106"/>
      <c r="AD1539" s="106"/>
      <c r="AE1539" s="106"/>
      <c r="AF1539" s="106"/>
      <c r="AG1539" s="106"/>
      <c r="AH1539" s="106"/>
      <c r="AI1539" s="106"/>
    </row>
    <row r="1540" spans="22:35">
      <c r="V1540" s="106"/>
      <c r="W1540" s="106"/>
      <c r="X1540" s="106"/>
      <c r="Y1540" s="106"/>
      <c r="Z1540" s="106"/>
      <c r="AA1540" s="106"/>
      <c r="AB1540" s="106"/>
      <c r="AC1540" s="106"/>
      <c r="AD1540" s="106"/>
      <c r="AE1540" s="106"/>
      <c r="AF1540" s="106"/>
      <c r="AG1540" s="106"/>
      <c r="AH1540" s="106"/>
      <c r="AI1540" s="106"/>
    </row>
    <row r="1541" spans="22:35">
      <c r="V1541" s="106"/>
      <c r="W1541" s="106"/>
      <c r="X1541" s="106"/>
      <c r="Y1541" s="106"/>
      <c r="Z1541" s="106"/>
      <c r="AA1541" s="106"/>
      <c r="AB1541" s="106"/>
      <c r="AC1541" s="106"/>
      <c r="AD1541" s="106"/>
      <c r="AE1541" s="106"/>
      <c r="AF1541" s="106"/>
      <c r="AG1541" s="106"/>
      <c r="AH1541" s="106"/>
      <c r="AI1541" s="106"/>
    </row>
    <row r="1542" spans="22:35">
      <c r="V1542" s="106"/>
      <c r="W1542" s="106"/>
      <c r="X1542" s="106"/>
      <c r="Y1542" s="106"/>
      <c r="Z1542" s="106"/>
      <c r="AA1542" s="106"/>
      <c r="AB1542" s="106"/>
      <c r="AC1542" s="106"/>
      <c r="AD1542" s="106"/>
      <c r="AE1542" s="106"/>
      <c r="AF1542" s="106"/>
      <c r="AG1542" s="106"/>
      <c r="AH1542" s="106"/>
      <c r="AI1542" s="106"/>
    </row>
    <row r="1543" spans="22:35">
      <c r="V1543" s="106"/>
      <c r="W1543" s="106"/>
      <c r="X1543" s="106"/>
      <c r="Y1543" s="106"/>
      <c r="Z1543" s="106"/>
      <c r="AA1543" s="106"/>
      <c r="AB1543" s="106"/>
      <c r="AC1543" s="106"/>
      <c r="AD1543" s="106"/>
      <c r="AE1543" s="106"/>
      <c r="AF1543" s="106"/>
      <c r="AG1543" s="106"/>
      <c r="AH1543" s="106"/>
      <c r="AI1543" s="106"/>
    </row>
    <row r="1544" spans="22:35">
      <c r="V1544" s="106"/>
      <c r="W1544" s="106"/>
      <c r="X1544" s="106"/>
      <c r="Y1544" s="106"/>
      <c r="Z1544" s="106"/>
      <c r="AA1544" s="106"/>
      <c r="AB1544" s="106"/>
      <c r="AC1544" s="106"/>
      <c r="AD1544" s="106"/>
      <c r="AE1544" s="106"/>
      <c r="AF1544" s="106"/>
      <c r="AG1544" s="106"/>
      <c r="AH1544" s="106"/>
      <c r="AI1544" s="106"/>
    </row>
    <row r="1545" spans="22:35">
      <c r="V1545" s="106"/>
      <c r="W1545" s="106"/>
      <c r="X1545" s="106"/>
      <c r="Y1545" s="106"/>
      <c r="Z1545" s="106"/>
      <c r="AA1545" s="106"/>
      <c r="AB1545" s="106"/>
      <c r="AC1545" s="106"/>
      <c r="AD1545" s="106"/>
      <c r="AE1545" s="106"/>
      <c r="AF1545" s="106"/>
      <c r="AG1545" s="106"/>
      <c r="AH1545" s="106"/>
      <c r="AI1545" s="106"/>
    </row>
    <row r="1546" spans="22:35">
      <c r="V1546" s="106"/>
      <c r="W1546" s="106"/>
      <c r="X1546" s="106"/>
      <c r="Y1546" s="106"/>
      <c r="Z1546" s="106"/>
      <c r="AA1546" s="106"/>
      <c r="AB1546" s="106"/>
      <c r="AC1546" s="106"/>
      <c r="AD1546" s="106"/>
      <c r="AE1546" s="106"/>
      <c r="AF1546" s="106"/>
      <c r="AG1546" s="106"/>
      <c r="AH1546" s="106"/>
      <c r="AI1546" s="106"/>
    </row>
    <row r="1547" spans="22:35">
      <c r="V1547" s="106"/>
      <c r="W1547" s="106"/>
      <c r="X1547" s="106"/>
      <c r="Y1547" s="106"/>
      <c r="Z1547" s="106"/>
      <c r="AA1547" s="106"/>
      <c r="AB1547" s="106"/>
      <c r="AC1547" s="106"/>
      <c r="AD1547" s="106"/>
      <c r="AE1547" s="106"/>
      <c r="AF1547" s="106"/>
      <c r="AG1547" s="106"/>
      <c r="AH1547" s="106"/>
      <c r="AI1547" s="106"/>
    </row>
    <row r="1548" spans="22:35">
      <c r="V1548" s="106"/>
      <c r="W1548" s="106"/>
      <c r="X1548" s="106"/>
      <c r="Y1548" s="106"/>
      <c r="Z1548" s="106"/>
      <c r="AA1548" s="106"/>
      <c r="AB1548" s="106"/>
      <c r="AC1548" s="106"/>
      <c r="AD1548" s="106"/>
      <c r="AE1548" s="106"/>
      <c r="AF1548" s="106"/>
      <c r="AG1548" s="106"/>
      <c r="AH1548" s="106"/>
      <c r="AI1548" s="106"/>
    </row>
    <row r="1549" spans="22:35">
      <c r="V1549" s="106"/>
      <c r="W1549" s="106"/>
      <c r="X1549" s="106"/>
      <c r="Y1549" s="106"/>
      <c r="Z1549" s="106"/>
      <c r="AA1549" s="106"/>
      <c r="AB1549" s="106"/>
      <c r="AC1549" s="106"/>
      <c r="AD1549" s="106"/>
      <c r="AE1549" s="106"/>
      <c r="AF1549" s="106"/>
      <c r="AG1549" s="106"/>
      <c r="AH1549" s="106"/>
      <c r="AI1549" s="106"/>
    </row>
    <row r="1550" spans="22:35">
      <c r="V1550" s="106"/>
      <c r="W1550" s="106"/>
      <c r="X1550" s="106"/>
      <c r="Y1550" s="106"/>
      <c r="Z1550" s="106"/>
      <c r="AA1550" s="106"/>
      <c r="AB1550" s="106"/>
      <c r="AC1550" s="106"/>
      <c r="AD1550" s="106"/>
      <c r="AE1550" s="106"/>
      <c r="AF1550" s="106"/>
      <c r="AG1550" s="106"/>
      <c r="AH1550" s="106"/>
      <c r="AI1550" s="106"/>
    </row>
    <row r="1551" spans="22:35">
      <c r="V1551" s="106"/>
      <c r="W1551" s="106"/>
      <c r="X1551" s="106"/>
      <c r="Y1551" s="106"/>
      <c r="Z1551" s="106"/>
      <c r="AA1551" s="106"/>
      <c r="AB1551" s="106"/>
      <c r="AC1551" s="106"/>
      <c r="AD1551" s="106"/>
      <c r="AE1551" s="106"/>
      <c r="AF1551" s="106"/>
      <c r="AG1551" s="106"/>
      <c r="AH1551" s="106"/>
      <c r="AI1551" s="106"/>
    </row>
    <row r="1552" spans="22:35">
      <c r="V1552" s="106"/>
      <c r="W1552" s="106"/>
      <c r="X1552" s="106"/>
      <c r="Y1552" s="106"/>
      <c r="Z1552" s="106"/>
      <c r="AA1552" s="106"/>
      <c r="AB1552" s="106"/>
      <c r="AC1552" s="106"/>
      <c r="AD1552" s="106"/>
      <c r="AE1552" s="106"/>
      <c r="AF1552" s="106"/>
      <c r="AG1552" s="106"/>
      <c r="AH1552" s="106"/>
      <c r="AI1552" s="106"/>
    </row>
    <row r="1553" spans="22:35">
      <c r="V1553" s="106"/>
      <c r="W1553" s="106"/>
      <c r="X1553" s="106"/>
      <c r="Y1553" s="106"/>
      <c r="Z1553" s="106"/>
      <c r="AA1553" s="106"/>
      <c r="AB1553" s="106"/>
      <c r="AC1553" s="106"/>
      <c r="AD1553" s="106"/>
      <c r="AE1553" s="106"/>
      <c r="AF1553" s="106"/>
      <c r="AG1553" s="106"/>
      <c r="AH1553" s="106"/>
      <c r="AI1553" s="106"/>
    </row>
    <row r="1554" spans="22:35">
      <c r="V1554" s="106"/>
      <c r="W1554" s="106"/>
      <c r="X1554" s="106"/>
      <c r="Y1554" s="106"/>
      <c r="Z1554" s="106"/>
      <c r="AA1554" s="106"/>
      <c r="AB1554" s="106"/>
      <c r="AC1554" s="106"/>
      <c r="AD1554" s="106"/>
      <c r="AE1554" s="106"/>
      <c r="AF1554" s="106"/>
      <c r="AG1554" s="106"/>
      <c r="AH1554" s="106"/>
      <c r="AI1554" s="106"/>
    </row>
    <row r="1555" spans="22:35">
      <c r="V1555" s="106"/>
      <c r="W1555" s="106"/>
      <c r="X1555" s="106"/>
      <c r="Y1555" s="106"/>
      <c r="Z1555" s="106"/>
      <c r="AA1555" s="106"/>
      <c r="AB1555" s="106"/>
      <c r="AC1555" s="106"/>
      <c r="AD1555" s="106"/>
      <c r="AE1555" s="106"/>
      <c r="AF1555" s="106"/>
      <c r="AG1555" s="106"/>
      <c r="AH1555" s="106"/>
      <c r="AI1555" s="106"/>
    </row>
    <row r="1556" spans="22:35">
      <c r="V1556" s="106"/>
      <c r="W1556" s="106"/>
      <c r="X1556" s="106"/>
      <c r="Y1556" s="106"/>
      <c r="Z1556" s="106"/>
      <c r="AA1556" s="106"/>
      <c r="AB1556" s="106"/>
      <c r="AC1556" s="106"/>
      <c r="AD1556" s="106"/>
      <c r="AE1556" s="106"/>
      <c r="AF1556" s="106"/>
      <c r="AG1556" s="106"/>
      <c r="AH1556" s="106"/>
      <c r="AI1556" s="106"/>
    </row>
    <row r="1557" spans="22:35">
      <c r="V1557" s="106"/>
      <c r="W1557" s="106"/>
      <c r="X1557" s="106"/>
      <c r="Y1557" s="106"/>
      <c r="Z1557" s="106"/>
      <c r="AA1557" s="106"/>
      <c r="AB1557" s="106"/>
      <c r="AC1557" s="106"/>
      <c r="AD1557" s="106"/>
      <c r="AE1557" s="106"/>
      <c r="AF1557" s="106"/>
      <c r="AG1557" s="106"/>
      <c r="AH1557" s="106"/>
      <c r="AI1557" s="106"/>
    </row>
    <row r="1558" spans="22:35">
      <c r="V1558" s="106"/>
      <c r="W1558" s="106"/>
      <c r="X1558" s="106"/>
      <c r="Y1558" s="106"/>
      <c r="Z1558" s="106"/>
      <c r="AA1558" s="106"/>
      <c r="AB1558" s="106"/>
      <c r="AC1558" s="106"/>
      <c r="AD1558" s="106"/>
      <c r="AE1558" s="106"/>
      <c r="AF1558" s="106"/>
      <c r="AG1558" s="106"/>
      <c r="AH1558" s="106"/>
      <c r="AI1558" s="106"/>
    </row>
    <row r="1559" spans="22:35">
      <c r="V1559" s="106"/>
      <c r="W1559" s="106"/>
      <c r="X1559" s="106"/>
      <c r="Y1559" s="106"/>
      <c r="Z1559" s="106"/>
      <c r="AA1559" s="106"/>
      <c r="AB1559" s="106"/>
      <c r="AC1559" s="106"/>
      <c r="AD1559" s="106"/>
      <c r="AE1559" s="106"/>
      <c r="AF1559" s="106"/>
      <c r="AG1559" s="106"/>
      <c r="AH1559" s="106"/>
      <c r="AI1559" s="106"/>
    </row>
    <row r="1560" spans="22:35">
      <c r="V1560" s="106"/>
      <c r="W1560" s="106"/>
      <c r="X1560" s="106"/>
      <c r="Y1560" s="106"/>
      <c r="Z1560" s="106"/>
      <c r="AA1560" s="106"/>
      <c r="AB1560" s="106"/>
      <c r="AC1560" s="106"/>
      <c r="AD1560" s="106"/>
      <c r="AE1560" s="106"/>
      <c r="AF1560" s="106"/>
      <c r="AG1560" s="106"/>
      <c r="AH1560" s="106"/>
      <c r="AI1560" s="106"/>
    </row>
    <row r="1561" spans="22:35">
      <c r="V1561" s="106"/>
      <c r="W1561" s="106"/>
      <c r="X1561" s="106"/>
      <c r="Y1561" s="106"/>
      <c r="Z1561" s="106"/>
      <c r="AA1561" s="106"/>
      <c r="AB1561" s="106"/>
      <c r="AC1561" s="106"/>
      <c r="AD1561" s="106"/>
      <c r="AE1561" s="106"/>
      <c r="AF1561" s="106"/>
      <c r="AG1561" s="106"/>
      <c r="AH1561" s="106"/>
      <c r="AI1561" s="106"/>
    </row>
    <row r="1562" spans="22:35">
      <c r="V1562" s="106"/>
      <c r="W1562" s="106"/>
      <c r="X1562" s="106"/>
      <c r="Y1562" s="106"/>
      <c r="Z1562" s="106"/>
      <c r="AA1562" s="106"/>
      <c r="AB1562" s="106"/>
      <c r="AC1562" s="106"/>
      <c r="AD1562" s="106"/>
      <c r="AE1562" s="106"/>
      <c r="AF1562" s="106"/>
      <c r="AG1562" s="106"/>
      <c r="AH1562" s="106"/>
      <c r="AI1562" s="106"/>
    </row>
    <row r="1563" spans="22:35">
      <c r="V1563" s="106"/>
      <c r="W1563" s="106"/>
      <c r="X1563" s="106"/>
      <c r="Y1563" s="106"/>
      <c r="Z1563" s="106"/>
      <c r="AA1563" s="106"/>
      <c r="AB1563" s="106"/>
      <c r="AC1563" s="106"/>
      <c r="AD1563" s="106"/>
      <c r="AE1563" s="106"/>
      <c r="AF1563" s="106"/>
      <c r="AG1563" s="106"/>
      <c r="AH1563" s="106"/>
      <c r="AI1563" s="106"/>
    </row>
    <row r="1564" spans="22:35">
      <c r="V1564" s="106"/>
      <c r="W1564" s="106"/>
      <c r="X1564" s="106"/>
      <c r="Y1564" s="106"/>
      <c r="Z1564" s="106"/>
      <c r="AA1564" s="106"/>
      <c r="AB1564" s="106"/>
      <c r="AC1564" s="106"/>
      <c r="AD1564" s="106"/>
      <c r="AE1564" s="106"/>
      <c r="AF1564" s="106"/>
      <c r="AG1564" s="106"/>
      <c r="AH1564" s="106"/>
      <c r="AI1564" s="106"/>
    </row>
    <row r="1565" spans="22:35">
      <c r="V1565" s="106"/>
      <c r="W1565" s="106"/>
      <c r="X1565" s="106"/>
      <c r="Y1565" s="106"/>
      <c r="Z1565" s="106"/>
      <c r="AA1565" s="106"/>
      <c r="AB1565" s="106"/>
      <c r="AC1565" s="106"/>
      <c r="AD1565" s="106"/>
      <c r="AE1565" s="106"/>
      <c r="AF1565" s="106"/>
      <c r="AG1565" s="106"/>
      <c r="AH1565" s="106"/>
      <c r="AI1565" s="106"/>
    </row>
    <row r="1566" spans="22:35">
      <c r="V1566" s="106"/>
      <c r="W1566" s="106"/>
      <c r="X1566" s="106"/>
      <c r="Y1566" s="106"/>
      <c r="Z1566" s="106"/>
      <c r="AA1566" s="106"/>
      <c r="AB1566" s="106"/>
      <c r="AC1566" s="106"/>
      <c r="AD1566" s="106"/>
      <c r="AE1566" s="106"/>
      <c r="AF1566" s="106"/>
      <c r="AG1566" s="106"/>
      <c r="AH1566" s="106"/>
      <c r="AI1566" s="106"/>
    </row>
    <row r="1567" spans="22:35">
      <c r="V1567" s="106"/>
      <c r="W1567" s="106"/>
      <c r="X1567" s="106"/>
      <c r="Y1567" s="106"/>
      <c r="Z1567" s="106"/>
      <c r="AA1567" s="106"/>
      <c r="AB1567" s="106"/>
      <c r="AC1567" s="106"/>
      <c r="AD1567" s="106"/>
      <c r="AE1567" s="106"/>
      <c r="AF1567" s="106"/>
      <c r="AG1567" s="106"/>
      <c r="AH1567" s="106"/>
      <c r="AI1567" s="106"/>
    </row>
    <row r="1568" spans="22:35">
      <c r="V1568" s="106"/>
      <c r="W1568" s="106"/>
      <c r="X1568" s="106"/>
      <c r="Y1568" s="106"/>
      <c r="Z1568" s="106"/>
      <c r="AA1568" s="106"/>
      <c r="AB1568" s="106"/>
      <c r="AC1568" s="106"/>
      <c r="AD1568" s="106"/>
      <c r="AE1568" s="106"/>
      <c r="AF1568" s="106"/>
      <c r="AG1568" s="106"/>
      <c r="AH1568" s="106"/>
      <c r="AI1568" s="106"/>
    </row>
    <row r="1569" spans="22:35">
      <c r="V1569" s="106"/>
      <c r="W1569" s="106"/>
      <c r="X1569" s="106"/>
      <c r="Y1569" s="106"/>
      <c r="Z1569" s="106"/>
      <c r="AA1569" s="106"/>
      <c r="AB1569" s="106"/>
      <c r="AC1569" s="106"/>
      <c r="AD1569" s="106"/>
      <c r="AE1569" s="106"/>
      <c r="AF1569" s="106"/>
      <c r="AG1569" s="106"/>
      <c r="AH1569" s="106"/>
      <c r="AI1569" s="106"/>
    </row>
    <row r="1570" spans="22:35">
      <c r="V1570" s="106"/>
      <c r="W1570" s="106"/>
      <c r="X1570" s="106"/>
      <c r="Y1570" s="106"/>
      <c r="Z1570" s="106"/>
      <c r="AA1570" s="106"/>
      <c r="AB1570" s="106"/>
      <c r="AC1570" s="106"/>
      <c r="AD1570" s="106"/>
      <c r="AE1570" s="106"/>
      <c r="AF1570" s="106"/>
      <c r="AG1570" s="106"/>
      <c r="AH1570" s="106"/>
      <c r="AI1570" s="106"/>
    </row>
    <row r="1571" spans="22:35">
      <c r="V1571" s="106"/>
      <c r="W1571" s="106"/>
      <c r="X1571" s="106"/>
      <c r="Y1571" s="106"/>
      <c r="Z1571" s="106"/>
      <c r="AA1571" s="106"/>
      <c r="AB1571" s="106"/>
      <c r="AC1571" s="106"/>
      <c r="AD1571" s="106"/>
      <c r="AE1571" s="106"/>
      <c r="AF1571" s="106"/>
      <c r="AG1571" s="106"/>
      <c r="AH1571" s="106"/>
      <c r="AI1571" s="106"/>
    </row>
    <row r="1572" spans="22:35">
      <c r="V1572" s="106"/>
      <c r="W1572" s="106"/>
      <c r="X1572" s="106"/>
      <c r="Y1572" s="106"/>
      <c r="Z1572" s="106"/>
      <c r="AA1572" s="106"/>
      <c r="AB1572" s="106"/>
      <c r="AC1572" s="106"/>
      <c r="AD1572" s="106"/>
      <c r="AE1572" s="106"/>
      <c r="AF1572" s="106"/>
      <c r="AG1572" s="106"/>
      <c r="AH1572" s="106"/>
      <c r="AI1572" s="106"/>
    </row>
    <row r="1573" spans="22:35">
      <c r="V1573" s="106"/>
      <c r="W1573" s="106"/>
      <c r="X1573" s="106"/>
      <c r="Y1573" s="106"/>
      <c r="Z1573" s="106"/>
      <c r="AA1573" s="106"/>
      <c r="AB1573" s="106"/>
      <c r="AC1573" s="106"/>
      <c r="AD1573" s="106"/>
      <c r="AE1573" s="106"/>
      <c r="AF1573" s="106"/>
      <c r="AG1573" s="106"/>
      <c r="AH1573" s="106"/>
      <c r="AI1573" s="106"/>
    </row>
    <row r="1574" spans="22:35">
      <c r="V1574" s="106"/>
      <c r="W1574" s="106"/>
      <c r="X1574" s="106"/>
      <c r="Y1574" s="106"/>
      <c r="Z1574" s="106"/>
      <c r="AA1574" s="106"/>
      <c r="AB1574" s="106"/>
      <c r="AC1574" s="106"/>
      <c r="AD1574" s="106"/>
      <c r="AE1574" s="106"/>
      <c r="AF1574" s="106"/>
      <c r="AG1574" s="106"/>
      <c r="AH1574" s="106"/>
      <c r="AI1574" s="106"/>
    </row>
    <row r="1575" spans="22:35">
      <c r="V1575" s="106"/>
      <c r="W1575" s="106"/>
      <c r="X1575" s="106"/>
      <c r="Y1575" s="106"/>
      <c r="Z1575" s="106"/>
      <c r="AA1575" s="106"/>
      <c r="AB1575" s="106"/>
      <c r="AC1575" s="106"/>
      <c r="AD1575" s="106"/>
      <c r="AE1575" s="106"/>
      <c r="AF1575" s="106"/>
      <c r="AG1575" s="106"/>
      <c r="AH1575" s="106"/>
      <c r="AI1575" s="106"/>
    </row>
    <row r="1576" spans="22:35">
      <c r="V1576" s="106"/>
      <c r="W1576" s="106"/>
      <c r="X1576" s="106"/>
      <c r="Y1576" s="106"/>
      <c r="Z1576" s="106"/>
      <c r="AA1576" s="106"/>
      <c r="AB1576" s="106"/>
      <c r="AC1576" s="106"/>
      <c r="AD1576" s="106"/>
      <c r="AE1576" s="106"/>
      <c r="AF1576" s="106"/>
      <c r="AG1576" s="106"/>
      <c r="AH1576" s="106"/>
      <c r="AI1576" s="106"/>
    </row>
    <row r="1577" spans="22:35">
      <c r="V1577" s="106"/>
      <c r="W1577" s="106"/>
      <c r="X1577" s="106"/>
      <c r="Y1577" s="106"/>
      <c r="Z1577" s="106"/>
      <c r="AA1577" s="106"/>
      <c r="AB1577" s="106"/>
      <c r="AC1577" s="106"/>
      <c r="AD1577" s="106"/>
      <c r="AE1577" s="106"/>
      <c r="AF1577" s="106"/>
      <c r="AG1577" s="106"/>
      <c r="AH1577" s="106"/>
      <c r="AI1577" s="106"/>
    </row>
    <row r="1578" spans="22:35">
      <c r="V1578" s="106"/>
      <c r="W1578" s="106"/>
      <c r="X1578" s="106"/>
      <c r="Y1578" s="106"/>
      <c r="Z1578" s="106"/>
      <c r="AA1578" s="106"/>
      <c r="AB1578" s="106"/>
      <c r="AC1578" s="106"/>
      <c r="AD1578" s="106"/>
      <c r="AE1578" s="106"/>
      <c r="AF1578" s="106"/>
      <c r="AG1578" s="106"/>
      <c r="AH1578" s="106"/>
      <c r="AI1578" s="106"/>
    </row>
    <row r="1579" spans="22:35">
      <c r="V1579" s="106"/>
      <c r="W1579" s="106"/>
      <c r="X1579" s="106"/>
      <c r="Y1579" s="106"/>
      <c r="Z1579" s="106"/>
      <c r="AA1579" s="106"/>
      <c r="AB1579" s="106"/>
      <c r="AC1579" s="106"/>
      <c r="AD1579" s="106"/>
      <c r="AE1579" s="106"/>
      <c r="AF1579" s="106"/>
      <c r="AG1579" s="106"/>
      <c r="AH1579" s="106"/>
      <c r="AI1579" s="106"/>
    </row>
    <row r="1580" spans="22:35">
      <c r="V1580" s="106"/>
      <c r="W1580" s="106"/>
      <c r="X1580" s="106"/>
      <c r="Y1580" s="106"/>
      <c r="Z1580" s="106"/>
      <c r="AA1580" s="106"/>
      <c r="AB1580" s="106"/>
      <c r="AC1580" s="106"/>
      <c r="AD1580" s="106"/>
      <c r="AE1580" s="106"/>
      <c r="AF1580" s="106"/>
      <c r="AG1580" s="106"/>
      <c r="AH1580" s="106"/>
      <c r="AI1580" s="106"/>
    </row>
    <row r="1581" spans="22:35">
      <c r="V1581" s="106"/>
      <c r="W1581" s="106"/>
      <c r="X1581" s="106"/>
      <c r="Y1581" s="106"/>
      <c r="Z1581" s="106"/>
      <c r="AA1581" s="106"/>
      <c r="AB1581" s="106"/>
      <c r="AC1581" s="106"/>
      <c r="AD1581" s="106"/>
      <c r="AE1581" s="106"/>
      <c r="AF1581" s="106"/>
      <c r="AG1581" s="106"/>
      <c r="AH1581" s="106"/>
      <c r="AI1581" s="106"/>
    </row>
    <row r="1582" spans="22:35">
      <c r="V1582" s="106"/>
      <c r="W1582" s="106"/>
      <c r="X1582" s="106"/>
      <c r="Y1582" s="106"/>
      <c r="Z1582" s="106"/>
      <c r="AA1582" s="106"/>
      <c r="AB1582" s="106"/>
      <c r="AC1582" s="106"/>
      <c r="AD1582" s="106"/>
      <c r="AE1582" s="106"/>
      <c r="AF1582" s="106"/>
      <c r="AG1582" s="106"/>
      <c r="AH1582" s="106"/>
      <c r="AI1582" s="106"/>
    </row>
    <row r="1583" spans="22:35">
      <c r="V1583" s="106"/>
      <c r="W1583" s="106"/>
      <c r="X1583" s="106"/>
      <c r="Y1583" s="106"/>
      <c r="Z1583" s="106"/>
      <c r="AA1583" s="106"/>
      <c r="AB1583" s="106"/>
      <c r="AC1583" s="106"/>
      <c r="AD1583" s="106"/>
      <c r="AE1583" s="106"/>
      <c r="AF1583" s="106"/>
      <c r="AG1583" s="106"/>
      <c r="AH1583" s="106"/>
      <c r="AI1583" s="106"/>
    </row>
    <row r="1584" spans="22:35">
      <c r="V1584" s="106"/>
      <c r="W1584" s="106"/>
      <c r="X1584" s="106"/>
      <c r="Y1584" s="106"/>
      <c r="Z1584" s="106"/>
      <c r="AA1584" s="106"/>
      <c r="AB1584" s="106"/>
      <c r="AC1584" s="106"/>
      <c r="AD1584" s="106"/>
      <c r="AE1584" s="106"/>
      <c r="AF1584" s="106"/>
      <c r="AG1584" s="106"/>
      <c r="AH1584" s="106"/>
      <c r="AI1584" s="106"/>
    </row>
    <row r="1585" spans="22:35">
      <c r="V1585" s="106"/>
      <c r="W1585" s="106"/>
      <c r="X1585" s="106"/>
      <c r="Y1585" s="106"/>
      <c r="Z1585" s="106"/>
      <c r="AA1585" s="106"/>
      <c r="AB1585" s="106"/>
      <c r="AC1585" s="106"/>
      <c r="AD1585" s="106"/>
      <c r="AE1585" s="106"/>
      <c r="AF1585" s="106"/>
      <c r="AG1585" s="106"/>
      <c r="AH1585" s="106"/>
      <c r="AI1585" s="106"/>
    </row>
    <row r="1586" spans="22:35">
      <c r="V1586" s="106"/>
      <c r="W1586" s="106"/>
      <c r="X1586" s="106"/>
      <c r="Y1586" s="106"/>
      <c r="Z1586" s="106"/>
      <c r="AA1586" s="106"/>
      <c r="AB1586" s="106"/>
      <c r="AC1586" s="106"/>
      <c r="AD1586" s="106"/>
      <c r="AE1586" s="106"/>
      <c r="AF1586" s="106"/>
      <c r="AG1586" s="106"/>
      <c r="AH1586" s="106"/>
      <c r="AI1586" s="106"/>
    </row>
    <row r="1587" spans="22:35">
      <c r="V1587" s="106"/>
      <c r="W1587" s="106"/>
      <c r="X1587" s="106"/>
      <c r="Y1587" s="106"/>
      <c r="Z1587" s="106"/>
      <c r="AA1587" s="106"/>
      <c r="AB1587" s="106"/>
      <c r="AC1587" s="106"/>
      <c r="AD1587" s="106"/>
      <c r="AE1587" s="106"/>
      <c r="AF1587" s="106"/>
      <c r="AG1587" s="106"/>
      <c r="AH1587" s="106"/>
      <c r="AI1587" s="106"/>
    </row>
    <row r="1588" spans="22:35">
      <c r="V1588" s="106"/>
      <c r="W1588" s="106"/>
      <c r="X1588" s="106"/>
      <c r="Y1588" s="106"/>
      <c r="Z1588" s="106"/>
      <c r="AA1588" s="106"/>
      <c r="AB1588" s="106"/>
      <c r="AC1588" s="106"/>
      <c r="AD1588" s="106"/>
      <c r="AE1588" s="106"/>
      <c r="AF1588" s="106"/>
      <c r="AG1588" s="106"/>
      <c r="AH1588" s="106"/>
      <c r="AI1588" s="106"/>
    </row>
    <row r="1589" spans="22:35">
      <c r="V1589" s="106"/>
      <c r="W1589" s="106"/>
      <c r="X1589" s="106"/>
      <c r="Y1589" s="106"/>
      <c r="Z1589" s="106"/>
      <c r="AA1589" s="106"/>
      <c r="AB1589" s="106"/>
      <c r="AC1589" s="106"/>
      <c r="AD1589" s="106"/>
      <c r="AE1589" s="106"/>
      <c r="AF1589" s="106"/>
      <c r="AG1589" s="106"/>
      <c r="AH1589" s="106"/>
      <c r="AI1589" s="106"/>
    </row>
    <row r="1590" spans="22:35">
      <c r="V1590" s="106"/>
      <c r="W1590" s="106"/>
      <c r="X1590" s="106"/>
      <c r="Y1590" s="106"/>
      <c r="Z1590" s="106"/>
      <c r="AA1590" s="106"/>
      <c r="AB1590" s="106"/>
      <c r="AC1590" s="106"/>
      <c r="AD1590" s="106"/>
      <c r="AE1590" s="106"/>
      <c r="AF1590" s="106"/>
      <c r="AG1590" s="106"/>
      <c r="AH1590" s="106"/>
      <c r="AI1590" s="106"/>
    </row>
    <row r="1591" spans="22:35">
      <c r="V1591" s="106"/>
      <c r="W1591" s="106"/>
      <c r="X1591" s="106"/>
      <c r="Y1591" s="106"/>
      <c r="Z1591" s="106"/>
      <c r="AA1591" s="106"/>
      <c r="AB1591" s="106"/>
      <c r="AC1591" s="106"/>
      <c r="AD1591" s="106"/>
      <c r="AE1591" s="106"/>
      <c r="AF1591" s="106"/>
      <c r="AG1591" s="106"/>
      <c r="AH1591" s="106"/>
      <c r="AI1591" s="106"/>
    </row>
  </sheetData>
  <sheetProtection deleteColumns="0" deleteRows="0" selectLockedCells="1" selectUnlockedCells="1"/>
  <mergeCells count="340">
    <mergeCell ref="B218:I218"/>
    <mergeCell ref="B224:I225"/>
    <mergeCell ref="J224:J225"/>
    <mergeCell ref="K224:N224"/>
    <mergeCell ref="O224:Q224"/>
    <mergeCell ref="A237:B237"/>
    <mergeCell ref="A223:U223"/>
    <mergeCell ref="O221:Q221"/>
    <mergeCell ref="A219:I219"/>
    <mergeCell ref="A220:J221"/>
    <mergeCell ref="R220:U221"/>
    <mergeCell ref="K221:N221"/>
    <mergeCell ref="A224:A225"/>
    <mergeCell ref="B228:I228"/>
    <mergeCell ref="B227:I227"/>
    <mergeCell ref="A234:J235"/>
    <mergeCell ref="R234:U235"/>
    <mergeCell ref="K235:N235"/>
    <mergeCell ref="O235:Q235"/>
    <mergeCell ref="B188:I188"/>
    <mergeCell ref="B183:I183"/>
    <mergeCell ref="B184:I184"/>
    <mergeCell ref="B185:I185"/>
    <mergeCell ref="B209:I209"/>
    <mergeCell ref="B210:I210"/>
    <mergeCell ref="B211:I211"/>
    <mergeCell ref="B212:I212"/>
    <mergeCell ref="B213:I213"/>
    <mergeCell ref="K195:N195"/>
    <mergeCell ref="O195:Q195"/>
    <mergeCell ref="A199:U199"/>
    <mergeCell ref="A200:A201"/>
    <mergeCell ref="B200:I201"/>
    <mergeCell ref="J200:J201"/>
    <mergeCell ref="K200:N200"/>
    <mergeCell ref="A190:U190"/>
    <mergeCell ref="O200:Q200"/>
    <mergeCell ref="R200:T200"/>
    <mergeCell ref="U200:U201"/>
    <mergeCell ref="A1:K1"/>
    <mergeCell ref="A3:K3"/>
    <mergeCell ref="M19:U19"/>
    <mergeCell ref="M1:U1"/>
    <mergeCell ref="M14:U14"/>
    <mergeCell ref="A4:K5"/>
    <mergeCell ref="A35:U35"/>
    <mergeCell ref="A19:K19"/>
    <mergeCell ref="A17:K17"/>
    <mergeCell ref="M3:O3"/>
    <mergeCell ref="M5:O5"/>
    <mergeCell ref="D27:F27"/>
    <mergeCell ref="A18:K18"/>
    <mergeCell ref="S3:U3"/>
    <mergeCell ref="S4:U4"/>
    <mergeCell ref="S5:U5"/>
    <mergeCell ref="A2:K2"/>
    <mergeCell ref="A6:K6"/>
    <mergeCell ref="P5:R5"/>
    <mergeCell ref="P6:R6"/>
    <mergeCell ref="P3:R3"/>
    <mergeCell ref="P4:R4"/>
    <mergeCell ref="M4:O4"/>
    <mergeCell ref="A10:K10"/>
    <mergeCell ref="M25:U25"/>
    <mergeCell ref="M27:U28"/>
    <mergeCell ref="A38:A39"/>
    <mergeCell ref="B56:I56"/>
    <mergeCell ref="J49:J50"/>
    <mergeCell ref="A49:A50"/>
    <mergeCell ref="B46:I46"/>
    <mergeCell ref="A61:A62"/>
    <mergeCell ref="O49:Q49"/>
    <mergeCell ref="R49:T49"/>
    <mergeCell ref="U38:U39"/>
    <mergeCell ref="O38:Q38"/>
    <mergeCell ref="U49:U50"/>
    <mergeCell ref="R38:T38"/>
    <mergeCell ref="B42:I42"/>
    <mergeCell ref="B40:I40"/>
    <mergeCell ref="B41:I41"/>
    <mergeCell ref="B27:C27"/>
    <mergeCell ref="H27:H28"/>
    <mergeCell ref="M26:U26"/>
    <mergeCell ref="K38:N38"/>
    <mergeCell ref="K49:N49"/>
    <mergeCell ref="K61:N61"/>
    <mergeCell ref="I27:K27"/>
    <mergeCell ref="A13:K13"/>
    <mergeCell ref="A14:K14"/>
    <mergeCell ref="A16:K16"/>
    <mergeCell ref="A20:K24"/>
    <mergeCell ref="M6:O6"/>
    <mergeCell ref="A7:K7"/>
    <mergeCell ref="A8:K8"/>
    <mergeCell ref="A9:K9"/>
    <mergeCell ref="M17:U17"/>
    <mergeCell ref="M18:U18"/>
    <mergeCell ref="M12:U12"/>
    <mergeCell ref="M16:U16"/>
    <mergeCell ref="A11:K11"/>
    <mergeCell ref="M13:U13"/>
    <mergeCell ref="M20:U20"/>
    <mergeCell ref="M22:U22"/>
    <mergeCell ref="M23:U23"/>
    <mergeCell ref="M24:U24"/>
    <mergeCell ref="M21:U21"/>
    <mergeCell ref="A15:K15"/>
    <mergeCell ref="B64:I64"/>
    <mergeCell ref="A83:U83"/>
    <mergeCell ref="J84:J85"/>
    <mergeCell ref="O84:Q84"/>
    <mergeCell ref="R84:T84"/>
    <mergeCell ref="A84:A85"/>
    <mergeCell ref="U84:U85"/>
    <mergeCell ref="B84:I85"/>
    <mergeCell ref="O95:Q95"/>
    <mergeCell ref="B95:I96"/>
    <mergeCell ref="B86:I86"/>
    <mergeCell ref="U73:U74"/>
    <mergeCell ref="B69:I69"/>
    <mergeCell ref="B73:I74"/>
    <mergeCell ref="B65:I65"/>
    <mergeCell ref="B66:I66"/>
    <mergeCell ref="B67:I67"/>
    <mergeCell ref="B68:I68"/>
    <mergeCell ref="A72:U72"/>
    <mergeCell ref="J73:J74"/>
    <mergeCell ref="O73:Q73"/>
    <mergeCell ref="R73:T73"/>
    <mergeCell ref="A73:A74"/>
    <mergeCell ref="K95:N95"/>
    <mergeCell ref="A95:A96"/>
    <mergeCell ref="A141:U141"/>
    <mergeCell ref="B139:I139"/>
    <mergeCell ref="R106:T106"/>
    <mergeCell ref="K106:N106"/>
    <mergeCell ref="A129:I129"/>
    <mergeCell ref="R95:T95"/>
    <mergeCell ref="A120:U120"/>
    <mergeCell ref="B112:I112"/>
    <mergeCell ref="B115:I115"/>
    <mergeCell ref="B119:I119"/>
    <mergeCell ref="B100:I100"/>
    <mergeCell ref="B101:I101"/>
    <mergeCell ref="B122:I122"/>
    <mergeCell ref="B123:I123"/>
    <mergeCell ref="A124:U124"/>
    <mergeCell ref="B109:I109"/>
    <mergeCell ref="B111:I111"/>
    <mergeCell ref="B106:I107"/>
    <mergeCell ref="K131:N131"/>
    <mergeCell ref="K136:N136"/>
    <mergeCell ref="A106:A107"/>
    <mergeCell ref="A108:U108"/>
    <mergeCell ref="A113:U113"/>
    <mergeCell ref="B97:I97"/>
    <mergeCell ref="B91:I91"/>
    <mergeCell ref="B92:I92"/>
    <mergeCell ref="B98:I98"/>
    <mergeCell ref="B102:I102"/>
    <mergeCell ref="B142:I142"/>
    <mergeCell ref="B143:I143"/>
    <mergeCell ref="B140:I140"/>
    <mergeCell ref="B99:I99"/>
    <mergeCell ref="B121:I121"/>
    <mergeCell ref="B125:I125"/>
    <mergeCell ref="B126:I126"/>
    <mergeCell ref="B127:I127"/>
    <mergeCell ref="B128:I128"/>
    <mergeCell ref="B110:I110"/>
    <mergeCell ref="B117:I117"/>
    <mergeCell ref="A130:J131"/>
    <mergeCell ref="O240:P240"/>
    <mergeCell ref="Q240:R240"/>
    <mergeCell ref="O242:P242"/>
    <mergeCell ref="Q242:R242"/>
    <mergeCell ref="H241:I241"/>
    <mergeCell ref="H242:I242"/>
    <mergeCell ref="B238:G239"/>
    <mergeCell ref="A105:U105"/>
    <mergeCell ref="J106:J107"/>
    <mergeCell ref="O106:Q106"/>
    <mergeCell ref="U106:U107"/>
    <mergeCell ref="A152:A153"/>
    <mergeCell ref="B152:I153"/>
    <mergeCell ref="J152:J153"/>
    <mergeCell ref="A146:I146"/>
    <mergeCell ref="A144:U144"/>
    <mergeCell ref="B145:I145"/>
    <mergeCell ref="O131:Q131"/>
    <mergeCell ref="R130:U131"/>
    <mergeCell ref="A181:U181"/>
    <mergeCell ref="B182:I182"/>
    <mergeCell ref="B189:I189"/>
    <mergeCell ref="A194:J195"/>
    <mergeCell ref="R194:U195"/>
    <mergeCell ref="A242:G242"/>
    <mergeCell ref="H238:I239"/>
    <mergeCell ref="A238:A239"/>
    <mergeCell ref="H240:I240"/>
    <mergeCell ref="J242:K242"/>
    <mergeCell ref="L242:M242"/>
    <mergeCell ref="B118:I118"/>
    <mergeCell ref="B156:I156"/>
    <mergeCell ref="B157:I157"/>
    <mergeCell ref="B158:I158"/>
    <mergeCell ref="B155:I155"/>
    <mergeCell ref="A154:U154"/>
    <mergeCell ref="U152:U153"/>
    <mergeCell ref="A150:U150"/>
    <mergeCell ref="R136:T136"/>
    <mergeCell ref="U136:U137"/>
    <mergeCell ref="B162:I162"/>
    <mergeCell ref="O241:P241"/>
    <mergeCell ref="Q241:R241"/>
    <mergeCell ref="Q238:R239"/>
    <mergeCell ref="J239:K239"/>
    <mergeCell ref="L239:M239"/>
    <mergeCell ref="O239:P239"/>
    <mergeCell ref="J238:P238"/>
    <mergeCell ref="S6:U6"/>
    <mergeCell ref="M8:U11"/>
    <mergeCell ref="O136:Q136"/>
    <mergeCell ref="J38:J39"/>
    <mergeCell ref="A37:U37"/>
    <mergeCell ref="B159:I159"/>
    <mergeCell ref="B240:G240"/>
    <mergeCell ref="B241:G241"/>
    <mergeCell ref="S238:U238"/>
    <mergeCell ref="B168:I168"/>
    <mergeCell ref="R152:T152"/>
    <mergeCell ref="A147:J148"/>
    <mergeCell ref="B191:I191"/>
    <mergeCell ref="B192:I192"/>
    <mergeCell ref="A202:U202"/>
    <mergeCell ref="B203:I203"/>
    <mergeCell ref="B187:I187"/>
    <mergeCell ref="A193:I193"/>
    <mergeCell ref="K148:N148"/>
    <mergeCell ref="K152:N152"/>
    <mergeCell ref="B169:I169"/>
    <mergeCell ref="A170:U170"/>
    <mergeCell ref="A174:I174"/>
    <mergeCell ref="A175:J176"/>
    <mergeCell ref="B171:I171"/>
    <mergeCell ref="J241:K241"/>
    <mergeCell ref="L241:M241"/>
    <mergeCell ref="A12:K12"/>
    <mergeCell ref="A60:U60"/>
    <mergeCell ref="J61:J62"/>
    <mergeCell ref="O61:Q61"/>
    <mergeCell ref="R61:T61"/>
    <mergeCell ref="U61:U62"/>
    <mergeCell ref="B63:I63"/>
    <mergeCell ref="M15:U15"/>
    <mergeCell ref="R175:U176"/>
    <mergeCell ref="K176:N176"/>
    <mergeCell ref="B58:I58"/>
    <mergeCell ref="O176:Q176"/>
    <mergeCell ref="K73:N73"/>
    <mergeCell ref="K84:N84"/>
    <mergeCell ref="B89:I89"/>
    <mergeCell ref="B87:I87"/>
    <mergeCell ref="B88:I88"/>
    <mergeCell ref="A116:U116"/>
    <mergeCell ref="B114:I114"/>
    <mergeCell ref="J240:K240"/>
    <mergeCell ref="L240:M240"/>
    <mergeCell ref="A151:U151"/>
    <mergeCell ref="B61:I62"/>
    <mergeCell ref="B51:I51"/>
    <mergeCell ref="B52:I52"/>
    <mergeCell ref="B57:I57"/>
    <mergeCell ref="B43:I43"/>
    <mergeCell ref="B44:I44"/>
    <mergeCell ref="B49:I50"/>
    <mergeCell ref="B45:I45"/>
    <mergeCell ref="B55:I55"/>
    <mergeCell ref="B53:I53"/>
    <mergeCell ref="B54:I54"/>
    <mergeCell ref="A48:U48"/>
    <mergeCell ref="B75:I75"/>
    <mergeCell ref="B76:I76"/>
    <mergeCell ref="B77:I77"/>
    <mergeCell ref="B78:I78"/>
    <mergeCell ref="B79:I79"/>
    <mergeCell ref="B80:I80"/>
    <mergeCell ref="B81:I81"/>
    <mergeCell ref="J95:J96"/>
    <mergeCell ref="B90:I90"/>
    <mergeCell ref="A94:U94"/>
    <mergeCell ref="U95:U96"/>
    <mergeCell ref="B206:I206"/>
    <mergeCell ref="B207:I207"/>
    <mergeCell ref="B204:I204"/>
    <mergeCell ref="B205:I205"/>
    <mergeCell ref="B38:I39"/>
    <mergeCell ref="M30:U33"/>
    <mergeCell ref="M29:U29"/>
    <mergeCell ref="A26:G26"/>
    <mergeCell ref="G27:G28"/>
    <mergeCell ref="A135:U135"/>
    <mergeCell ref="J136:J137"/>
    <mergeCell ref="O179:Q179"/>
    <mergeCell ref="R179:T179"/>
    <mergeCell ref="U179:U180"/>
    <mergeCell ref="B172:I172"/>
    <mergeCell ref="R147:U148"/>
    <mergeCell ref="O148:Q148"/>
    <mergeCell ref="O152:Q152"/>
    <mergeCell ref="B173:I173"/>
    <mergeCell ref="B160:I160"/>
    <mergeCell ref="B161:I161"/>
    <mergeCell ref="A138:U138"/>
    <mergeCell ref="A136:A137"/>
    <mergeCell ref="B136:I137"/>
    <mergeCell ref="R224:T224"/>
    <mergeCell ref="U224:U225"/>
    <mergeCell ref="A226:U226"/>
    <mergeCell ref="A233:I233"/>
    <mergeCell ref="B231:I231"/>
    <mergeCell ref="B232:I232"/>
    <mergeCell ref="B229:I229"/>
    <mergeCell ref="B230:I230"/>
    <mergeCell ref="B163:I163"/>
    <mergeCell ref="B166:I166"/>
    <mergeCell ref="B167:I167"/>
    <mergeCell ref="B186:I186"/>
    <mergeCell ref="A178:U178"/>
    <mergeCell ref="A179:A180"/>
    <mergeCell ref="B179:I180"/>
    <mergeCell ref="J179:J180"/>
    <mergeCell ref="K179:N179"/>
    <mergeCell ref="B164:I164"/>
    <mergeCell ref="B165:I165"/>
    <mergeCell ref="B208:I208"/>
    <mergeCell ref="B214:I214"/>
    <mergeCell ref="A215:U215"/>
    <mergeCell ref="B216:I216"/>
    <mergeCell ref="B217:I217"/>
  </mergeCells>
  <phoneticPr fontId="5" type="noConversion"/>
  <conditionalFormatting sqref="L30:L31">
    <cfRule type="cellIs" dxfId="1" priority="149" operator="equal">
      <formula>"E bine"</formula>
    </cfRule>
  </conditionalFormatting>
  <dataValidations count="8">
    <dataValidation type="list" allowBlank="1" showInputMessage="1" showErrorMessage="1" sqref="S40:S45 S125:S128 S117:S119 S122:S123 T109:T112 T63:T68 T75:T80 T86:T91 S228:S231 S114:S115 T51:T57 S142:S143 S145 S140 T97:T101">
      <formula1>$S$39</formula1>
    </dataValidation>
    <dataValidation type="list" allowBlank="1" showInputMessage="1" showErrorMessage="1" sqref="R40:R45 R125:R128 R117:R119 R228:R231 S110:S112 S63:S68 S75:S80 S86:S91 R121:R123 R114:R115 S51:S57 R142:R143 R145 R140 S97:S101">
      <formula1>$R$39</formula1>
    </dataValidation>
    <dataValidation type="list" allowBlank="1" showInputMessage="1" showErrorMessage="1" sqref="T40:T45 T125:T128 T114:T115 T117:T119 T121:T123 T145 T140 T142:T143 T228:T231">
      <formula1>$T$39</formula1>
    </dataValidation>
    <dataValidation type="list" allowBlank="1" showInputMessage="1" showErrorMessage="1" sqref="U40:U45 U121:U123 U145 U140 U142:U143 U125:U128 U114:U115 U117:U119 U228:U231 U216:U217 U191 U155:U168 U182:U188 U171:U172 U203:U213">
      <formula1>$P$36:$T$36</formula1>
    </dataValidation>
    <dataValidation type="list" allowBlank="1" showInputMessage="1" showErrorMessage="1" sqref="U232 U214 U189 U169">
      <formula1>$Q$36:$T$36</formula1>
    </dataValidation>
    <dataValidation type="list" allowBlank="1" showInputMessage="1" showErrorMessage="1" sqref="R51:R57 R63:R68 R75:R80 R86:R91 R97:R101 R110:R112">
      <formula1>$Q$39</formula1>
    </dataValidation>
    <dataValidation type="list" allowBlank="1" showInputMessage="1" showErrorMessage="1" sqref="U51:U57 U63:U68 U75:U80 U86:U91 U97:U101 U109:U112">
      <formula1>$O$36:$S$36</formula1>
    </dataValidation>
    <dataValidation type="list" allowBlank="1" showInputMessage="1" showErrorMessage="1" sqref="B216:I217">
      <formula1>$B$39:$B$157</formula1>
    </dataValidation>
  </dataValidations>
  <pageMargins left="0.55118110236220474" right="0.47244094488188981" top="0.55118110236220474" bottom="0.74803149606299213" header="0.35433070866141736" footer="0.31496062992125984"/>
  <pageSetup paperSize="9" orientation="landscape" blackAndWhite="1" r:id="rId1"/>
  <headerFooter>
    <oddFooter>&amp;LRECTOR,
Acad. Prof. univ. dr. Ioan Aurel POP&amp;CPag. &amp;P/&amp;N&amp;RDECAN,
Prof.univ.dr. Adrian Olimpiu  PETRUŞEL</oddFooter>
  </headerFooter>
  <ignoredErrors>
    <ignoredError sqref="J241 L240:M241" unlockedFormula="1"/>
    <ignoredError sqref="N1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I325"/>
  <sheetViews>
    <sheetView zoomScaleNormal="100" zoomScalePageLayoutView="90" workbookViewId="0">
      <selection sqref="A1:K1"/>
    </sheetView>
  </sheetViews>
  <sheetFormatPr defaultRowHeight="12.75"/>
  <cols>
    <col min="1" max="1" width="9.28515625" style="87" customWidth="1"/>
    <col min="2" max="2" width="7.140625" style="87" customWidth="1"/>
    <col min="3" max="3" width="7.28515625" style="87" customWidth="1"/>
    <col min="4" max="5" width="4.7109375" style="87" customWidth="1"/>
    <col min="6" max="6" width="4.5703125" style="87" customWidth="1"/>
    <col min="7" max="7" width="8.140625" style="87" customWidth="1"/>
    <col min="8" max="8" width="8.28515625" style="87" customWidth="1"/>
    <col min="9" max="9" width="5.85546875" style="87" customWidth="1"/>
    <col min="10" max="10" width="7.28515625" style="87" customWidth="1"/>
    <col min="11" max="11" width="5.7109375" style="87" customWidth="1"/>
    <col min="12" max="12" width="6.140625" style="87" customWidth="1"/>
    <col min="13" max="14" width="5.5703125" style="87" customWidth="1"/>
    <col min="15" max="19" width="6" style="87" customWidth="1"/>
    <col min="20" max="20" width="6.140625" style="87" customWidth="1"/>
    <col min="21" max="21" width="9.5703125" style="87" customWidth="1"/>
    <col min="22" max="16384" width="9.140625" style="87"/>
  </cols>
  <sheetData>
    <row r="1" spans="1:35" ht="15.75" customHeight="1">
      <c r="A1" s="242" t="s">
        <v>271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M1" s="245" t="s">
        <v>23</v>
      </c>
      <c r="N1" s="245"/>
      <c r="O1" s="245"/>
      <c r="P1" s="245"/>
      <c r="Q1" s="245"/>
      <c r="R1" s="245"/>
      <c r="S1" s="245"/>
      <c r="T1" s="245"/>
      <c r="U1" s="24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</row>
    <row r="2" spans="1:35" ht="6.75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</row>
    <row r="3" spans="1:35" ht="18" customHeight="1">
      <c r="A3" s="243" t="s">
        <v>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M3" s="247"/>
      <c r="N3" s="248"/>
      <c r="O3" s="249"/>
      <c r="P3" s="196" t="s">
        <v>39</v>
      </c>
      <c r="Q3" s="197"/>
      <c r="R3" s="198"/>
      <c r="S3" s="196" t="s">
        <v>40</v>
      </c>
      <c r="T3" s="197"/>
      <c r="U3" s="198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</row>
    <row r="4" spans="1:35" ht="17.25" customHeight="1">
      <c r="A4" s="243" t="s">
        <v>80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M4" s="233" t="s">
        <v>16</v>
      </c>
      <c r="N4" s="234"/>
      <c r="O4" s="235"/>
      <c r="P4" s="179">
        <v>24</v>
      </c>
      <c r="Q4" s="180"/>
      <c r="R4" s="181"/>
      <c r="S4" s="179">
        <v>26</v>
      </c>
      <c r="T4" s="180"/>
      <c r="U4" s="181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ht="16.5" customHeight="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M5" s="233" t="s">
        <v>17</v>
      </c>
      <c r="N5" s="234"/>
      <c r="O5" s="235"/>
      <c r="P5" s="179">
        <v>27</v>
      </c>
      <c r="Q5" s="180"/>
      <c r="R5" s="181"/>
      <c r="S5" s="179">
        <v>26</v>
      </c>
      <c r="T5" s="180"/>
      <c r="U5" s="181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</row>
    <row r="6" spans="1:35" ht="15" customHeight="1">
      <c r="A6" s="145" t="s">
        <v>81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M6" s="233" t="s">
        <v>18</v>
      </c>
      <c r="N6" s="234"/>
      <c r="O6" s="235"/>
      <c r="P6" s="179">
        <v>25</v>
      </c>
      <c r="Q6" s="180"/>
      <c r="R6" s="181"/>
      <c r="S6" s="179">
        <v>23</v>
      </c>
      <c r="T6" s="180"/>
      <c r="U6" s="181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</row>
    <row r="7" spans="1:35" ht="18" customHeight="1">
      <c r="A7" s="182" t="s">
        <v>227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</row>
    <row r="8" spans="1:35" ht="18.75" customHeight="1">
      <c r="A8" s="171" t="s">
        <v>83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M8" s="182" t="s">
        <v>88</v>
      </c>
      <c r="N8" s="182"/>
      <c r="O8" s="182"/>
      <c r="P8" s="182"/>
      <c r="Q8" s="182"/>
      <c r="R8" s="182"/>
      <c r="S8" s="182"/>
      <c r="T8" s="182"/>
      <c r="U8" s="182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</row>
    <row r="9" spans="1:35" ht="15" customHeight="1">
      <c r="A9" s="171" t="s">
        <v>84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M9" s="182"/>
      <c r="N9" s="182"/>
      <c r="O9" s="182"/>
      <c r="P9" s="182"/>
      <c r="Q9" s="182"/>
      <c r="R9" s="182"/>
      <c r="S9" s="182"/>
      <c r="T9" s="182"/>
      <c r="U9" s="182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</row>
    <row r="10" spans="1:35" ht="16.5" customHeight="1">
      <c r="A10" s="171" t="s">
        <v>20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M10" s="182"/>
      <c r="N10" s="182"/>
      <c r="O10" s="182"/>
      <c r="P10" s="182"/>
      <c r="Q10" s="182"/>
      <c r="R10" s="182"/>
      <c r="S10" s="182"/>
      <c r="T10" s="182"/>
      <c r="U10" s="182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</row>
    <row r="11" spans="1:35">
      <c r="A11" s="171" t="s">
        <v>21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M11" s="182"/>
      <c r="N11" s="182"/>
      <c r="O11" s="182"/>
      <c r="P11" s="182"/>
      <c r="Q11" s="182"/>
      <c r="R11" s="182"/>
      <c r="S11" s="182"/>
      <c r="T11" s="182"/>
      <c r="U11" s="182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</row>
    <row r="12" spans="1:35" ht="10.5" customHeight="1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M12" s="238" t="s">
        <v>24</v>
      </c>
      <c r="N12" s="238"/>
      <c r="O12" s="238"/>
      <c r="P12" s="238"/>
      <c r="Q12" s="238"/>
      <c r="R12" s="238"/>
      <c r="S12" s="238"/>
      <c r="T12" s="238"/>
      <c r="U12" s="238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</row>
    <row r="13" spans="1:35">
      <c r="A13" s="232" t="s">
        <v>1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M13" s="146" t="s">
        <v>92</v>
      </c>
      <c r="N13" s="146"/>
      <c r="O13" s="178"/>
      <c r="P13" s="178"/>
      <c r="Q13" s="178"/>
      <c r="R13" s="178"/>
      <c r="S13" s="178"/>
      <c r="T13" s="178"/>
      <c r="U13" s="178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</row>
    <row r="14" spans="1:35" ht="12.75" customHeight="1">
      <c r="A14" s="232" t="s">
        <v>2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M14" s="178" t="s">
        <v>93</v>
      </c>
      <c r="N14" s="178"/>
      <c r="O14" s="178"/>
      <c r="P14" s="178"/>
      <c r="Q14" s="178"/>
      <c r="R14" s="178"/>
      <c r="S14" s="178"/>
      <c r="T14" s="178"/>
      <c r="U14" s="178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</row>
    <row r="15" spans="1:35" ht="15" customHeight="1">
      <c r="A15" s="171" t="s">
        <v>270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M15" s="146" t="s">
        <v>94</v>
      </c>
      <c r="N15" s="146"/>
      <c r="O15" s="146"/>
      <c r="P15" s="146"/>
      <c r="Q15" s="146"/>
      <c r="R15" s="146"/>
      <c r="S15" s="146"/>
      <c r="T15" s="146"/>
      <c r="U15" s="146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</row>
    <row r="16" spans="1:35" ht="15" customHeight="1">
      <c r="A16" s="232" t="s">
        <v>228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M16" s="239" t="s">
        <v>95</v>
      </c>
      <c r="N16" s="239"/>
      <c r="O16" s="239"/>
      <c r="P16" s="239"/>
      <c r="Q16" s="239"/>
      <c r="R16" s="239"/>
      <c r="S16" s="239"/>
      <c r="T16" s="239"/>
      <c r="U16" s="239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</row>
    <row r="17" spans="1:35">
      <c r="A17" s="171" t="s">
        <v>79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M17" s="236" t="s">
        <v>96</v>
      </c>
      <c r="N17" s="236"/>
      <c r="O17" s="236"/>
      <c r="P17" s="236"/>
      <c r="Q17" s="236"/>
      <c r="R17" s="236"/>
      <c r="S17" s="236"/>
      <c r="T17" s="236"/>
      <c r="U17" s="236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</row>
    <row r="18" spans="1:35">
      <c r="A18" s="250" t="s">
        <v>229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M18" s="237" t="s">
        <v>97</v>
      </c>
      <c r="N18" s="237"/>
      <c r="O18" s="237"/>
      <c r="P18" s="237"/>
      <c r="Q18" s="237"/>
      <c r="R18" s="237"/>
      <c r="S18" s="237"/>
      <c r="T18" s="237"/>
      <c r="U18" s="237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</row>
    <row r="19" spans="1:35">
      <c r="A19" s="171" t="s">
        <v>3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M19" s="244" t="s">
        <v>98</v>
      </c>
      <c r="N19" s="244"/>
      <c r="O19" s="244"/>
      <c r="P19" s="244"/>
      <c r="Q19" s="244"/>
      <c r="R19" s="244"/>
      <c r="S19" s="244"/>
      <c r="T19" s="244"/>
      <c r="U19" s="244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</row>
    <row r="20" spans="1:35">
      <c r="A20" s="145" t="s">
        <v>272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M20" s="240" t="s">
        <v>99</v>
      </c>
      <c r="N20" s="240"/>
      <c r="O20" s="240"/>
      <c r="P20" s="240"/>
      <c r="Q20" s="240"/>
      <c r="R20" s="240"/>
      <c r="S20" s="240"/>
      <c r="T20" s="240"/>
      <c r="U20" s="240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</row>
    <row r="21" spans="1:35" ht="15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M21" s="146" t="s">
        <v>230</v>
      </c>
      <c r="N21" s="146"/>
      <c r="O21" s="146"/>
      <c r="P21" s="146"/>
      <c r="Q21" s="146"/>
      <c r="R21" s="146"/>
      <c r="S21" s="146"/>
      <c r="T21" s="146"/>
      <c r="U21" s="146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</row>
    <row r="22" spans="1:35" ht="15" customHeight="1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M22" s="178" t="s">
        <v>101</v>
      </c>
      <c r="N22" s="178"/>
      <c r="O22" s="178"/>
      <c r="P22" s="178"/>
      <c r="Q22" s="178"/>
      <c r="R22" s="178"/>
      <c r="S22" s="178"/>
      <c r="T22" s="178"/>
      <c r="U22" s="178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</row>
    <row r="23" spans="1:35" ht="13.5" customHeight="1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M23" s="146" t="s">
        <v>102</v>
      </c>
      <c r="N23" s="146"/>
      <c r="O23" s="146"/>
      <c r="P23" s="146"/>
      <c r="Q23" s="146"/>
      <c r="R23" s="146"/>
      <c r="S23" s="146"/>
      <c r="T23" s="146"/>
      <c r="U23" s="146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</row>
    <row r="24" spans="1:35" ht="13.5" customHeight="1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M24" s="178" t="s">
        <v>103</v>
      </c>
      <c r="N24" s="178"/>
      <c r="O24" s="178"/>
      <c r="P24" s="178"/>
      <c r="Q24" s="178"/>
      <c r="R24" s="178"/>
      <c r="S24" s="178"/>
      <c r="T24" s="178"/>
      <c r="U24" s="178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</row>
    <row r="25" spans="1:3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M25" s="146"/>
      <c r="N25" s="146"/>
      <c r="O25" s="146"/>
      <c r="P25" s="146"/>
      <c r="Q25" s="146"/>
      <c r="R25" s="146"/>
      <c r="S25" s="146"/>
      <c r="T25" s="146"/>
      <c r="U25" s="146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</row>
    <row r="26" spans="1:35" ht="15" customHeight="1">
      <c r="A26" s="147" t="s">
        <v>19</v>
      </c>
      <c r="B26" s="147"/>
      <c r="C26" s="147"/>
      <c r="D26" s="147"/>
      <c r="E26" s="147"/>
      <c r="F26" s="147"/>
      <c r="G26" s="147"/>
      <c r="M26" s="241"/>
      <c r="N26" s="241"/>
      <c r="O26" s="241"/>
      <c r="P26" s="241"/>
      <c r="Q26" s="241"/>
      <c r="R26" s="241"/>
      <c r="S26" s="241"/>
      <c r="T26" s="241"/>
      <c r="U26" s="241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</row>
    <row r="27" spans="1:35" ht="26.25" customHeight="1">
      <c r="A27" s="3"/>
      <c r="B27" s="196" t="s">
        <v>4</v>
      </c>
      <c r="C27" s="198"/>
      <c r="D27" s="196" t="s">
        <v>5</v>
      </c>
      <c r="E27" s="197"/>
      <c r="F27" s="198"/>
      <c r="G27" s="148" t="s">
        <v>22</v>
      </c>
      <c r="H27" s="148" t="s">
        <v>12</v>
      </c>
      <c r="I27" s="196" t="s">
        <v>6</v>
      </c>
      <c r="J27" s="197"/>
      <c r="K27" s="198"/>
      <c r="M27" s="145" t="s">
        <v>89</v>
      </c>
      <c r="N27" s="145"/>
      <c r="O27" s="145"/>
      <c r="P27" s="145"/>
      <c r="Q27" s="145"/>
      <c r="R27" s="145"/>
      <c r="S27" s="145"/>
      <c r="T27" s="145"/>
      <c r="U27" s="14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</row>
    <row r="28" spans="1:35" ht="16.5" customHeight="1">
      <c r="A28" s="3"/>
      <c r="B28" s="82" t="s">
        <v>7</v>
      </c>
      <c r="C28" s="82" t="s">
        <v>8</v>
      </c>
      <c r="D28" s="82" t="s">
        <v>9</v>
      </c>
      <c r="E28" s="82" t="s">
        <v>10</v>
      </c>
      <c r="F28" s="82" t="s">
        <v>11</v>
      </c>
      <c r="G28" s="149"/>
      <c r="H28" s="149"/>
      <c r="I28" s="39" t="s">
        <v>13</v>
      </c>
      <c r="J28" s="82" t="s">
        <v>14</v>
      </c>
      <c r="K28" s="82" t="s">
        <v>15</v>
      </c>
      <c r="M28" s="145"/>
      <c r="N28" s="145"/>
      <c r="O28" s="145"/>
      <c r="P28" s="145"/>
      <c r="Q28" s="145"/>
      <c r="R28" s="145"/>
      <c r="S28" s="145"/>
      <c r="T28" s="145"/>
      <c r="U28" s="14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</row>
    <row r="29" spans="1:35" ht="17.25" customHeight="1">
      <c r="A29" s="5" t="s">
        <v>16</v>
      </c>
      <c r="B29" s="6">
        <v>14</v>
      </c>
      <c r="C29" s="6">
        <v>14</v>
      </c>
      <c r="D29" s="28">
        <v>3</v>
      </c>
      <c r="E29" s="28">
        <v>3</v>
      </c>
      <c r="F29" s="28">
        <v>2</v>
      </c>
      <c r="G29" s="28"/>
      <c r="H29" s="38">
        <v>0</v>
      </c>
      <c r="I29" s="28">
        <v>3</v>
      </c>
      <c r="J29" s="28">
        <v>1</v>
      </c>
      <c r="K29" s="28">
        <v>12</v>
      </c>
      <c r="L29" s="35"/>
      <c r="M29" s="146" t="s">
        <v>91</v>
      </c>
      <c r="N29" s="146"/>
      <c r="O29" s="146"/>
      <c r="P29" s="146"/>
      <c r="Q29" s="146"/>
      <c r="R29" s="146"/>
      <c r="S29" s="146"/>
      <c r="T29" s="146"/>
      <c r="U29" s="146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ht="15" customHeight="1">
      <c r="A30" s="5" t="s">
        <v>17</v>
      </c>
      <c r="B30" s="6">
        <v>14</v>
      </c>
      <c r="C30" s="6">
        <v>14</v>
      </c>
      <c r="D30" s="28">
        <v>3</v>
      </c>
      <c r="E30" s="28">
        <v>3</v>
      </c>
      <c r="F30" s="28">
        <v>2</v>
      </c>
      <c r="G30" s="28"/>
      <c r="H30" s="38">
        <v>3</v>
      </c>
      <c r="I30" s="28">
        <v>3</v>
      </c>
      <c r="J30" s="28">
        <v>1</v>
      </c>
      <c r="K30" s="28">
        <v>9</v>
      </c>
      <c r="M30" s="145" t="s">
        <v>231</v>
      </c>
      <c r="N30" s="145"/>
      <c r="O30" s="145"/>
      <c r="P30" s="145"/>
      <c r="Q30" s="145"/>
      <c r="R30" s="145"/>
      <c r="S30" s="145"/>
      <c r="T30" s="145"/>
      <c r="U30" s="14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</row>
    <row r="31" spans="1:35" ht="15.75" customHeight="1">
      <c r="A31" s="7" t="s">
        <v>18</v>
      </c>
      <c r="B31" s="6">
        <v>14</v>
      </c>
      <c r="C31" s="6">
        <v>12</v>
      </c>
      <c r="D31" s="28">
        <v>3</v>
      </c>
      <c r="E31" s="28">
        <v>3</v>
      </c>
      <c r="F31" s="28">
        <v>2</v>
      </c>
      <c r="G31" s="28">
        <v>2</v>
      </c>
      <c r="H31" s="38">
        <v>0</v>
      </c>
      <c r="I31" s="28">
        <v>3</v>
      </c>
      <c r="J31" s="28">
        <v>1</v>
      </c>
      <c r="K31" s="28">
        <v>12</v>
      </c>
      <c r="M31" s="145"/>
      <c r="N31" s="145"/>
      <c r="O31" s="145"/>
      <c r="P31" s="145"/>
      <c r="Q31" s="145"/>
      <c r="R31" s="145"/>
      <c r="S31" s="145"/>
      <c r="T31" s="145"/>
      <c r="U31" s="14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</row>
    <row r="32" spans="1:35" ht="13.5" customHeight="1">
      <c r="A32" s="8"/>
      <c r="B32" s="8"/>
      <c r="C32" s="8"/>
      <c r="D32" s="8"/>
      <c r="E32" s="8"/>
      <c r="F32" s="8"/>
      <c r="G32" s="8"/>
      <c r="M32" s="145"/>
      <c r="N32" s="145"/>
      <c r="O32" s="145"/>
      <c r="P32" s="145"/>
      <c r="Q32" s="145"/>
      <c r="R32" s="145"/>
      <c r="S32" s="145"/>
      <c r="T32" s="145"/>
      <c r="U32" s="14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</row>
    <row r="33" spans="1:35">
      <c r="B33" s="85"/>
      <c r="C33" s="85"/>
      <c r="D33" s="85"/>
      <c r="E33" s="85"/>
      <c r="F33" s="85"/>
      <c r="G33" s="85"/>
      <c r="M33" s="145"/>
      <c r="N33" s="145"/>
      <c r="O33" s="145"/>
      <c r="P33" s="145"/>
      <c r="Q33" s="145"/>
      <c r="R33" s="145"/>
      <c r="S33" s="145"/>
      <c r="T33" s="145"/>
      <c r="U33" s="14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</row>
    <row r="34" spans="1:35" s="99" customFormat="1">
      <c r="B34" s="97"/>
      <c r="C34" s="97"/>
      <c r="D34" s="97"/>
      <c r="E34" s="97"/>
      <c r="F34" s="97"/>
      <c r="G34" s="97"/>
      <c r="M34" s="98"/>
      <c r="N34" s="98"/>
      <c r="O34" s="98"/>
      <c r="P34" s="98"/>
      <c r="Q34" s="98"/>
      <c r="R34" s="98"/>
      <c r="S34" s="98"/>
      <c r="T34" s="98"/>
      <c r="U34" s="98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</row>
    <row r="35" spans="1:35" s="99" customFormat="1">
      <c r="B35" s="97"/>
      <c r="C35" s="97"/>
      <c r="D35" s="97"/>
      <c r="E35" s="97"/>
      <c r="F35" s="97"/>
      <c r="G35" s="97"/>
      <c r="M35" s="98"/>
      <c r="N35" s="98"/>
      <c r="O35" s="98"/>
      <c r="P35" s="98"/>
      <c r="Q35" s="98"/>
      <c r="R35" s="98"/>
      <c r="S35" s="98"/>
      <c r="T35" s="98"/>
      <c r="U35" s="98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</row>
    <row r="36" spans="1:35"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</row>
    <row r="37" spans="1:35" ht="14.25">
      <c r="A37" s="246" t="s">
        <v>25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</row>
    <row r="38" spans="1:35">
      <c r="O38" s="10"/>
      <c r="P38" s="11" t="s">
        <v>41</v>
      </c>
      <c r="Q38" s="11" t="s">
        <v>42</v>
      </c>
      <c r="R38" s="11" t="s">
        <v>43</v>
      </c>
      <c r="S38" s="11" t="s">
        <v>44</v>
      </c>
      <c r="T38" s="11" t="s">
        <v>62</v>
      </c>
      <c r="U38" s="11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</row>
    <row r="39" spans="1:35">
      <c r="A39" s="167" t="s">
        <v>47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</row>
    <row r="40" spans="1:35">
      <c r="A40" s="162" t="s">
        <v>31</v>
      </c>
      <c r="B40" s="139" t="s">
        <v>30</v>
      </c>
      <c r="C40" s="140"/>
      <c r="D40" s="140"/>
      <c r="E40" s="140"/>
      <c r="F40" s="140"/>
      <c r="G40" s="140"/>
      <c r="H40" s="140"/>
      <c r="I40" s="141"/>
      <c r="J40" s="148" t="s">
        <v>45</v>
      </c>
      <c r="K40" s="196" t="s">
        <v>28</v>
      </c>
      <c r="L40" s="197"/>
      <c r="M40" s="197"/>
      <c r="N40" s="198"/>
      <c r="O40" s="172" t="s">
        <v>46</v>
      </c>
      <c r="P40" s="173"/>
      <c r="Q40" s="174"/>
      <c r="R40" s="172" t="s">
        <v>27</v>
      </c>
      <c r="S40" s="175"/>
      <c r="T40" s="176"/>
      <c r="U40" s="177" t="s">
        <v>26</v>
      </c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</row>
    <row r="41" spans="1:35">
      <c r="A41" s="163"/>
      <c r="B41" s="142"/>
      <c r="C41" s="143"/>
      <c r="D41" s="143"/>
      <c r="E41" s="143"/>
      <c r="F41" s="143"/>
      <c r="G41" s="143"/>
      <c r="H41" s="143"/>
      <c r="I41" s="144"/>
      <c r="J41" s="149"/>
      <c r="K41" s="82" t="s">
        <v>32</v>
      </c>
      <c r="L41" s="82" t="s">
        <v>33</v>
      </c>
      <c r="M41" s="82" t="s">
        <v>34</v>
      </c>
      <c r="N41" s="82" t="s">
        <v>117</v>
      </c>
      <c r="O41" s="82" t="s">
        <v>38</v>
      </c>
      <c r="P41" s="82" t="s">
        <v>9</v>
      </c>
      <c r="Q41" s="82" t="s">
        <v>35</v>
      </c>
      <c r="R41" s="82" t="s">
        <v>36</v>
      </c>
      <c r="S41" s="82" t="s">
        <v>32</v>
      </c>
      <c r="T41" s="82" t="s">
        <v>37</v>
      </c>
      <c r="U41" s="149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</row>
    <row r="42" spans="1:35">
      <c r="A42" s="41" t="s">
        <v>106</v>
      </c>
      <c r="B42" s="132" t="s">
        <v>112</v>
      </c>
      <c r="C42" s="133"/>
      <c r="D42" s="133"/>
      <c r="E42" s="133"/>
      <c r="F42" s="133"/>
      <c r="G42" s="133"/>
      <c r="H42" s="133"/>
      <c r="I42" s="134"/>
      <c r="J42" s="43">
        <v>6</v>
      </c>
      <c r="K42" s="43">
        <v>2</v>
      </c>
      <c r="L42" s="43">
        <v>2</v>
      </c>
      <c r="M42" s="43">
        <v>0</v>
      </c>
      <c r="N42" s="43">
        <v>0</v>
      </c>
      <c r="O42" s="63">
        <f>K42+L42+M42+N42</f>
        <v>4</v>
      </c>
      <c r="P42" s="20">
        <f>Q42-O42</f>
        <v>7</v>
      </c>
      <c r="Q42" s="20">
        <f>ROUND(PRODUCT(J42,25)/14,0)</f>
        <v>11</v>
      </c>
      <c r="R42" s="45" t="s">
        <v>36</v>
      </c>
      <c r="S42" s="43"/>
      <c r="T42" s="46"/>
      <c r="U42" s="43" t="s">
        <v>41</v>
      </c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</row>
    <row r="43" spans="1:35">
      <c r="A43" s="41" t="s">
        <v>107</v>
      </c>
      <c r="B43" s="132" t="s">
        <v>113</v>
      </c>
      <c r="C43" s="133"/>
      <c r="D43" s="133"/>
      <c r="E43" s="133"/>
      <c r="F43" s="133"/>
      <c r="G43" s="133"/>
      <c r="H43" s="133"/>
      <c r="I43" s="134"/>
      <c r="J43" s="43">
        <v>6</v>
      </c>
      <c r="K43" s="43">
        <v>2</v>
      </c>
      <c r="L43" s="43">
        <v>2</v>
      </c>
      <c r="M43" s="43">
        <v>0</v>
      </c>
      <c r="N43" s="43">
        <v>0</v>
      </c>
      <c r="O43" s="63">
        <f t="shared" ref="O43:O46" si="0">K43+L43+M43+N43</f>
        <v>4</v>
      </c>
      <c r="P43" s="20">
        <f t="shared" ref="P43:P47" si="1">Q43-O43</f>
        <v>7</v>
      </c>
      <c r="Q43" s="20">
        <f>ROUND(PRODUCT(J43,25)/14,0)</f>
        <v>11</v>
      </c>
      <c r="R43" s="45"/>
      <c r="S43" s="43"/>
      <c r="T43" s="46" t="s">
        <v>37</v>
      </c>
      <c r="U43" s="43" t="s">
        <v>43</v>
      </c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</row>
    <row r="44" spans="1:35">
      <c r="A44" s="41" t="s">
        <v>108</v>
      </c>
      <c r="B44" s="132" t="s">
        <v>114</v>
      </c>
      <c r="C44" s="133"/>
      <c r="D44" s="133"/>
      <c r="E44" s="133"/>
      <c r="F44" s="133"/>
      <c r="G44" s="133"/>
      <c r="H44" s="133"/>
      <c r="I44" s="134"/>
      <c r="J44" s="43">
        <v>6</v>
      </c>
      <c r="K44" s="43">
        <v>2</v>
      </c>
      <c r="L44" s="43">
        <v>2</v>
      </c>
      <c r="M44" s="43">
        <v>0</v>
      </c>
      <c r="N44" s="43">
        <v>0</v>
      </c>
      <c r="O44" s="63">
        <f t="shared" si="0"/>
        <v>4</v>
      </c>
      <c r="P44" s="20">
        <f t="shared" si="1"/>
        <v>7</v>
      </c>
      <c r="Q44" s="20">
        <f>ROUND(PRODUCT(J44,25)/14,0)</f>
        <v>11</v>
      </c>
      <c r="R44" s="45" t="s">
        <v>36</v>
      </c>
      <c r="S44" s="43"/>
      <c r="T44" s="46"/>
      <c r="U44" s="43" t="s">
        <v>41</v>
      </c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</row>
    <row r="45" spans="1:35">
      <c r="A45" s="41" t="s">
        <v>109</v>
      </c>
      <c r="B45" s="132" t="s">
        <v>115</v>
      </c>
      <c r="C45" s="133"/>
      <c r="D45" s="133"/>
      <c r="E45" s="133"/>
      <c r="F45" s="133"/>
      <c r="G45" s="133"/>
      <c r="H45" s="133"/>
      <c r="I45" s="134"/>
      <c r="J45" s="43">
        <v>6</v>
      </c>
      <c r="K45" s="43">
        <v>2</v>
      </c>
      <c r="L45" s="43">
        <v>2</v>
      </c>
      <c r="M45" s="43">
        <v>0</v>
      </c>
      <c r="N45" s="43">
        <v>0</v>
      </c>
      <c r="O45" s="63">
        <f t="shared" si="0"/>
        <v>4</v>
      </c>
      <c r="P45" s="20">
        <f t="shared" si="1"/>
        <v>7</v>
      </c>
      <c r="Q45" s="20">
        <f>ROUND(PRODUCT(J45,25)/14,0)</f>
        <v>11</v>
      </c>
      <c r="R45" s="45" t="s">
        <v>36</v>
      </c>
      <c r="S45" s="43"/>
      <c r="T45" s="46"/>
      <c r="U45" s="43" t="s">
        <v>41</v>
      </c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35">
      <c r="A46" s="41" t="s">
        <v>110</v>
      </c>
      <c r="B46" s="132" t="s">
        <v>116</v>
      </c>
      <c r="C46" s="133"/>
      <c r="D46" s="133"/>
      <c r="E46" s="133"/>
      <c r="F46" s="133"/>
      <c r="G46" s="133"/>
      <c r="H46" s="133"/>
      <c r="I46" s="134"/>
      <c r="J46" s="43">
        <v>6</v>
      </c>
      <c r="K46" s="43">
        <v>2</v>
      </c>
      <c r="L46" s="43">
        <v>2</v>
      </c>
      <c r="M46" s="43">
        <v>2</v>
      </c>
      <c r="N46" s="43">
        <v>0</v>
      </c>
      <c r="O46" s="63">
        <f t="shared" si="0"/>
        <v>6</v>
      </c>
      <c r="P46" s="20">
        <f t="shared" si="1"/>
        <v>5</v>
      </c>
      <c r="Q46" s="20">
        <f>ROUND(PRODUCT(J46,25)/14,0)</f>
        <v>11</v>
      </c>
      <c r="R46" s="45"/>
      <c r="S46" s="43" t="s">
        <v>32</v>
      </c>
      <c r="T46" s="46"/>
      <c r="U46" s="43" t="s">
        <v>44</v>
      </c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</row>
    <row r="47" spans="1:35">
      <c r="A47" s="42" t="s">
        <v>111</v>
      </c>
      <c r="B47" s="164" t="s">
        <v>77</v>
      </c>
      <c r="C47" s="165"/>
      <c r="D47" s="165"/>
      <c r="E47" s="165"/>
      <c r="F47" s="165"/>
      <c r="G47" s="165"/>
      <c r="H47" s="165"/>
      <c r="I47" s="166"/>
      <c r="J47" s="22">
        <v>0</v>
      </c>
      <c r="K47" s="22">
        <v>0</v>
      </c>
      <c r="L47" s="22">
        <v>2</v>
      </c>
      <c r="M47" s="22">
        <v>0</v>
      </c>
      <c r="N47" s="22">
        <v>0</v>
      </c>
      <c r="O47" s="54">
        <f>K47+L47+M47</f>
        <v>2</v>
      </c>
      <c r="P47" s="20">
        <f t="shared" si="1"/>
        <v>0</v>
      </c>
      <c r="Q47" s="20">
        <v>2</v>
      </c>
      <c r="R47" s="47"/>
      <c r="S47" s="48" t="s">
        <v>32</v>
      </c>
      <c r="T47" s="49"/>
      <c r="U47" s="48" t="s">
        <v>44</v>
      </c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35">
      <c r="A48" s="80" t="s">
        <v>29</v>
      </c>
      <c r="B48" s="124"/>
      <c r="C48" s="125"/>
      <c r="D48" s="125"/>
      <c r="E48" s="125"/>
      <c r="F48" s="125"/>
      <c r="G48" s="125"/>
      <c r="H48" s="125"/>
      <c r="I48" s="126"/>
      <c r="J48" s="80">
        <f t="shared" ref="J48:Q48" si="2">SUM(J42:J47)</f>
        <v>30</v>
      </c>
      <c r="K48" s="80">
        <f t="shared" si="2"/>
        <v>10</v>
      </c>
      <c r="L48" s="80">
        <f t="shared" si="2"/>
        <v>12</v>
      </c>
      <c r="M48" s="80">
        <f t="shared" si="2"/>
        <v>2</v>
      </c>
      <c r="N48" s="80">
        <f t="shared" si="2"/>
        <v>0</v>
      </c>
      <c r="O48" s="80">
        <f t="shared" si="2"/>
        <v>24</v>
      </c>
      <c r="P48" s="80">
        <f t="shared" si="2"/>
        <v>33</v>
      </c>
      <c r="Q48" s="80">
        <f t="shared" si="2"/>
        <v>57</v>
      </c>
      <c r="R48" s="80">
        <f>COUNTIF(R42:R47,"E")</f>
        <v>3</v>
      </c>
      <c r="S48" s="80">
        <f>COUNTIF(S42:S47,"C")</f>
        <v>2</v>
      </c>
      <c r="T48" s="80">
        <f>COUNTIF(T42:T47,"VP")</f>
        <v>1</v>
      </c>
      <c r="U48" s="24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</row>
    <row r="49" spans="1:35"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</row>
    <row r="50" spans="1:35">
      <c r="A50" s="167" t="s">
        <v>48</v>
      </c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</row>
    <row r="51" spans="1:35">
      <c r="A51" s="162" t="s">
        <v>31</v>
      </c>
      <c r="B51" s="139" t="s">
        <v>30</v>
      </c>
      <c r="C51" s="140"/>
      <c r="D51" s="140"/>
      <c r="E51" s="140"/>
      <c r="F51" s="140"/>
      <c r="G51" s="140"/>
      <c r="H51" s="140"/>
      <c r="I51" s="141"/>
      <c r="J51" s="148" t="s">
        <v>45</v>
      </c>
      <c r="K51" s="196" t="s">
        <v>28</v>
      </c>
      <c r="L51" s="197"/>
      <c r="M51" s="197"/>
      <c r="N51" s="198"/>
      <c r="O51" s="172" t="s">
        <v>46</v>
      </c>
      <c r="P51" s="173"/>
      <c r="Q51" s="174"/>
      <c r="R51" s="172" t="s">
        <v>27</v>
      </c>
      <c r="S51" s="175"/>
      <c r="T51" s="176"/>
      <c r="U51" s="177" t="s">
        <v>26</v>
      </c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</row>
    <row r="52" spans="1:35">
      <c r="A52" s="163"/>
      <c r="B52" s="142"/>
      <c r="C52" s="143"/>
      <c r="D52" s="143"/>
      <c r="E52" s="143"/>
      <c r="F52" s="143"/>
      <c r="G52" s="143"/>
      <c r="H52" s="143"/>
      <c r="I52" s="144"/>
      <c r="J52" s="149"/>
      <c r="K52" s="82" t="s">
        <v>32</v>
      </c>
      <c r="L52" s="82" t="s">
        <v>33</v>
      </c>
      <c r="M52" s="82" t="s">
        <v>34</v>
      </c>
      <c r="N52" s="82" t="s">
        <v>117</v>
      </c>
      <c r="O52" s="82" t="s">
        <v>38</v>
      </c>
      <c r="P52" s="82" t="s">
        <v>9</v>
      </c>
      <c r="Q52" s="82" t="s">
        <v>35</v>
      </c>
      <c r="R52" s="82" t="s">
        <v>36</v>
      </c>
      <c r="S52" s="82" t="s">
        <v>32</v>
      </c>
      <c r="T52" s="82" t="s">
        <v>37</v>
      </c>
      <c r="U52" s="149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</row>
    <row r="53" spans="1:35">
      <c r="A53" s="41" t="s">
        <v>118</v>
      </c>
      <c r="B53" s="118" t="s">
        <v>119</v>
      </c>
      <c r="C53" s="119"/>
      <c r="D53" s="119"/>
      <c r="E53" s="119"/>
      <c r="F53" s="119"/>
      <c r="G53" s="119"/>
      <c r="H53" s="119"/>
      <c r="I53" s="120"/>
      <c r="J53" s="43">
        <v>5</v>
      </c>
      <c r="K53" s="43">
        <v>2</v>
      </c>
      <c r="L53" s="43">
        <v>2</v>
      </c>
      <c r="M53" s="43">
        <v>0</v>
      </c>
      <c r="N53" s="44">
        <v>0</v>
      </c>
      <c r="O53" s="54">
        <f>K53+L53+M53+N53</f>
        <v>4</v>
      </c>
      <c r="P53" s="20">
        <f>Q53-O53</f>
        <v>5</v>
      </c>
      <c r="Q53" s="20">
        <f t="shared" ref="Q53:Q58" si="3">ROUND(PRODUCT(J53,25)/14,0)</f>
        <v>9</v>
      </c>
      <c r="R53" s="45" t="s">
        <v>36</v>
      </c>
      <c r="S53" s="43"/>
      <c r="T53" s="46"/>
      <c r="U53" s="43" t="s">
        <v>41</v>
      </c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</row>
    <row r="54" spans="1:35">
      <c r="A54" s="83" t="s">
        <v>120</v>
      </c>
      <c r="B54" s="118" t="s">
        <v>121</v>
      </c>
      <c r="C54" s="119"/>
      <c r="D54" s="119"/>
      <c r="E54" s="119"/>
      <c r="F54" s="119"/>
      <c r="G54" s="119"/>
      <c r="H54" s="119"/>
      <c r="I54" s="120"/>
      <c r="J54" s="43">
        <v>5</v>
      </c>
      <c r="K54" s="43">
        <v>2</v>
      </c>
      <c r="L54" s="43">
        <v>2</v>
      </c>
      <c r="M54" s="43">
        <v>0</v>
      </c>
      <c r="N54" s="44">
        <v>0</v>
      </c>
      <c r="O54" s="54">
        <f t="shared" ref="O54:O58" si="4">K54+L54+M54+N54</f>
        <v>4</v>
      </c>
      <c r="P54" s="20">
        <f t="shared" ref="P54:P59" si="5">Q54-O54</f>
        <v>5</v>
      </c>
      <c r="Q54" s="20">
        <f t="shared" si="3"/>
        <v>9</v>
      </c>
      <c r="R54" s="45" t="s">
        <v>36</v>
      </c>
      <c r="S54" s="43"/>
      <c r="T54" s="46"/>
      <c r="U54" s="43" t="s">
        <v>41</v>
      </c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</row>
    <row r="55" spans="1:35">
      <c r="A55" s="83" t="s">
        <v>122</v>
      </c>
      <c r="B55" s="118" t="s">
        <v>123</v>
      </c>
      <c r="C55" s="119"/>
      <c r="D55" s="119"/>
      <c r="E55" s="119"/>
      <c r="F55" s="119"/>
      <c r="G55" s="119"/>
      <c r="H55" s="119"/>
      <c r="I55" s="120"/>
      <c r="J55" s="43">
        <v>5</v>
      </c>
      <c r="K55" s="43">
        <v>2</v>
      </c>
      <c r="L55" s="43">
        <v>2</v>
      </c>
      <c r="M55" s="43">
        <v>0</v>
      </c>
      <c r="N55" s="44">
        <v>0</v>
      </c>
      <c r="O55" s="54">
        <f t="shared" si="4"/>
        <v>4</v>
      </c>
      <c r="P55" s="20">
        <f t="shared" si="5"/>
        <v>5</v>
      </c>
      <c r="Q55" s="20">
        <f t="shared" si="3"/>
        <v>9</v>
      </c>
      <c r="R55" s="45"/>
      <c r="S55" s="43"/>
      <c r="T55" s="46" t="s">
        <v>37</v>
      </c>
      <c r="U55" s="43" t="s">
        <v>41</v>
      </c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</row>
    <row r="56" spans="1:35">
      <c r="A56" s="83" t="s">
        <v>124</v>
      </c>
      <c r="B56" s="118" t="s">
        <v>125</v>
      </c>
      <c r="C56" s="119"/>
      <c r="D56" s="119"/>
      <c r="E56" s="119"/>
      <c r="F56" s="119"/>
      <c r="G56" s="119"/>
      <c r="H56" s="119"/>
      <c r="I56" s="120"/>
      <c r="J56" s="43">
        <v>5</v>
      </c>
      <c r="K56" s="43">
        <v>2</v>
      </c>
      <c r="L56" s="43">
        <v>2</v>
      </c>
      <c r="M56" s="43">
        <v>0</v>
      </c>
      <c r="N56" s="44">
        <v>0</v>
      </c>
      <c r="O56" s="54">
        <f t="shared" si="4"/>
        <v>4</v>
      </c>
      <c r="P56" s="20">
        <f t="shared" si="5"/>
        <v>5</v>
      </c>
      <c r="Q56" s="20">
        <f t="shared" si="3"/>
        <v>9</v>
      </c>
      <c r="R56" s="45" t="s">
        <v>36</v>
      </c>
      <c r="S56" s="43"/>
      <c r="T56" s="46"/>
      <c r="U56" s="43" t="s">
        <v>41</v>
      </c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</row>
    <row r="57" spans="1:35">
      <c r="A57" s="83" t="s">
        <v>126</v>
      </c>
      <c r="B57" s="118" t="s">
        <v>127</v>
      </c>
      <c r="C57" s="119"/>
      <c r="D57" s="119"/>
      <c r="E57" s="119"/>
      <c r="F57" s="119"/>
      <c r="G57" s="119"/>
      <c r="H57" s="119"/>
      <c r="I57" s="120"/>
      <c r="J57" s="43">
        <v>5</v>
      </c>
      <c r="K57" s="43">
        <v>2</v>
      </c>
      <c r="L57" s="43">
        <v>1</v>
      </c>
      <c r="M57" s="43">
        <v>2</v>
      </c>
      <c r="N57" s="44">
        <v>0</v>
      </c>
      <c r="O57" s="54">
        <f t="shared" si="4"/>
        <v>5</v>
      </c>
      <c r="P57" s="20">
        <f>Q57-O57</f>
        <v>4</v>
      </c>
      <c r="Q57" s="20">
        <f t="shared" si="3"/>
        <v>9</v>
      </c>
      <c r="R57" s="45" t="s">
        <v>36</v>
      </c>
      <c r="S57" s="43"/>
      <c r="T57" s="46"/>
      <c r="U57" s="43" t="s">
        <v>44</v>
      </c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</row>
    <row r="58" spans="1:35">
      <c r="A58" s="41" t="s">
        <v>128</v>
      </c>
      <c r="B58" s="118" t="s">
        <v>129</v>
      </c>
      <c r="C58" s="119"/>
      <c r="D58" s="119"/>
      <c r="E58" s="119"/>
      <c r="F58" s="119"/>
      <c r="G58" s="119"/>
      <c r="H58" s="119"/>
      <c r="I58" s="120"/>
      <c r="J58" s="43">
        <v>5</v>
      </c>
      <c r="K58" s="43">
        <v>2</v>
      </c>
      <c r="L58" s="43">
        <v>1</v>
      </c>
      <c r="M58" s="43">
        <v>0</v>
      </c>
      <c r="N58" s="44">
        <v>0</v>
      </c>
      <c r="O58" s="54">
        <f t="shared" si="4"/>
        <v>3</v>
      </c>
      <c r="P58" s="20">
        <f>Q58-O58</f>
        <v>6</v>
      </c>
      <c r="Q58" s="20">
        <f t="shared" si="3"/>
        <v>9</v>
      </c>
      <c r="R58" s="45"/>
      <c r="S58" s="43" t="s">
        <v>32</v>
      </c>
      <c r="T58" s="46"/>
      <c r="U58" s="43" t="s">
        <v>41</v>
      </c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</row>
    <row r="59" spans="1:35">
      <c r="A59" s="64" t="s">
        <v>130</v>
      </c>
      <c r="B59" s="135" t="s">
        <v>78</v>
      </c>
      <c r="C59" s="136"/>
      <c r="D59" s="136"/>
      <c r="E59" s="136"/>
      <c r="F59" s="136"/>
      <c r="G59" s="136"/>
      <c r="H59" s="136"/>
      <c r="I59" s="137"/>
      <c r="J59" s="54">
        <v>0</v>
      </c>
      <c r="K59" s="54">
        <v>0</v>
      </c>
      <c r="L59" s="54">
        <v>2</v>
      </c>
      <c r="M59" s="54">
        <v>0</v>
      </c>
      <c r="N59" s="54">
        <v>0</v>
      </c>
      <c r="O59" s="54">
        <f>K59+L59+M59</f>
        <v>2</v>
      </c>
      <c r="P59" s="20">
        <f t="shared" si="5"/>
        <v>0</v>
      </c>
      <c r="Q59" s="20">
        <v>2</v>
      </c>
      <c r="R59" s="47"/>
      <c r="S59" s="48" t="s">
        <v>32</v>
      </c>
      <c r="T59" s="49"/>
      <c r="U59" s="48" t="s">
        <v>44</v>
      </c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</row>
    <row r="60" spans="1:35">
      <c r="A60" s="80" t="s">
        <v>29</v>
      </c>
      <c r="B60" s="124"/>
      <c r="C60" s="125"/>
      <c r="D60" s="125"/>
      <c r="E60" s="125"/>
      <c r="F60" s="125"/>
      <c r="G60" s="125"/>
      <c r="H60" s="125"/>
      <c r="I60" s="126"/>
      <c r="J60" s="80">
        <f t="shared" ref="J60:Q60" si="6">SUM(J53:J59)</f>
        <v>30</v>
      </c>
      <c r="K60" s="80">
        <f t="shared" si="6"/>
        <v>12</v>
      </c>
      <c r="L60" s="80">
        <f t="shared" si="6"/>
        <v>12</v>
      </c>
      <c r="M60" s="80">
        <f t="shared" si="6"/>
        <v>2</v>
      </c>
      <c r="N60" s="80">
        <f t="shared" si="6"/>
        <v>0</v>
      </c>
      <c r="O60" s="80">
        <f t="shared" si="6"/>
        <v>26</v>
      </c>
      <c r="P60" s="80">
        <f t="shared" si="6"/>
        <v>30</v>
      </c>
      <c r="Q60" s="80">
        <f t="shared" si="6"/>
        <v>56</v>
      </c>
      <c r="R60" s="80">
        <f>COUNTIF(R53:R59,"E")</f>
        <v>4</v>
      </c>
      <c r="S60" s="80">
        <f>COUNTIF(S53:S59,"C")</f>
        <v>2</v>
      </c>
      <c r="T60" s="80">
        <f>COUNTIF(T53:T59,"VP")</f>
        <v>1</v>
      </c>
      <c r="U60" s="24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</row>
    <row r="61" spans="1:35"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</row>
    <row r="62" spans="1:35">
      <c r="A62" s="167" t="s">
        <v>49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</row>
    <row r="63" spans="1:35">
      <c r="A63" s="162" t="s">
        <v>31</v>
      </c>
      <c r="B63" s="139" t="s">
        <v>30</v>
      </c>
      <c r="C63" s="140"/>
      <c r="D63" s="140"/>
      <c r="E63" s="140"/>
      <c r="F63" s="140"/>
      <c r="G63" s="140"/>
      <c r="H63" s="140"/>
      <c r="I63" s="141"/>
      <c r="J63" s="148" t="s">
        <v>45</v>
      </c>
      <c r="K63" s="196" t="s">
        <v>28</v>
      </c>
      <c r="L63" s="197"/>
      <c r="M63" s="197"/>
      <c r="N63" s="198"/>
      <c r="O63" s="172" t="s">
        <v>46</v>
      </c>
      <c r="P63" s="173"/>
      <c r="Q63" s="174"/>
      <c r="R63" s="172" t="s">
        <v>27</v>
      </c>
      <c r="S63" s="175"/>
      <c r="T63" s="176"/>
      <c r="U63" s="177" t="s">
        <v>26</v>
      </c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</row>
    <row r="64" spans="1:35">
      <c r="A64" s="163"/>
      <c r="B64" s="142"/>
      <c r="C64" s="143"/>
      <c r="D64" s="143"/>
      <c r="E64" s="143"/>
      <c r="F64" s="143"/>
      <c r="G64" s="143"/>
      <c r="H64" s="143"/>
      <c r="I64" s="144"/>
      <c r="J64" s="149"/>
      <c r="K64" s="82" t="s">
        <v>32</v>
      </c>
      <c r="L64" s="82" t="s">
        <v>33</v>
      </c>
      <c r="M64" s="82" t="s">
        <v>34</v>
      </c>
      <c r="N64" s="82" t="s">
        <v>117</v>
      </c>
      <c r="O64" s="82" t="s">
        <v>38</v>
      </c>
      <c r="P64" s="82" t="s">
        <v>9</v>
      </c>
      <c r="Q64" s="82" t="s">
        <v>35</v>
      </c>
      <c r="R64" s="82" t="s">
        <v>36</v>
      </c>
      <c r="S64" s="82" t="s">
        <v>32</v>
      </c>
      <c r="T64" s="82" t="s">
        <v>37</v>
      </c>
      <c r="U64" s="149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</row>
    <row r="65" spans="1:35">
      <c r="A65" s="83" t="s">
        <v>232</v>
      </c>
      <c r="B65" s="118" t="s">
        <v>233</v>
      </c>
      <c r="C65" s="119"/>
      <c r="D65" s="119"/>
      <c r="E65" s="119"/>
      <c r="F65" s="119"/>
      <c r="G65" s="119"/>
      <c r="H65" s="119"/>
      <c r="I65" s="120"/>
      <c r="J65" s="43">
        <v>5</v>
      </c>
      <c r="K65" s="43">
        <v>2</v>
      </c>
      <c r="L65" s="43">
        <v>1</v>
      </c>
      <c r="M65" s="43">
        <v>1</v>
      </c>
      <c r="N65" s="44">
        <v>0</v>
      </c>
      <c r="O65" s="54">
        <f>K65+L65+M65+N65</f>
        <v>4</v>
      </c>
      <c r="P65" s="20">
        <f>Q65-O65</f>
        <v>5</v>
      </c>
      <c r="Q65" s="20">
        <f t="shared" ref="Q65:Q71" si="7">ROUND(PRODUCT(J65,25)/14,0)</f>
        <v>9</v>
      </c>
      <c r="R65" s="45"/>
      <c r="S65" s="43" t="s">
        <v>32</v>
      </c>
      <c r="T65" s="46"/>
      <c r="U65" s="43" t="s">
        <v>41</v>
      </c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</row>
    <row r="66" spans="1:35">
      <c r="A66" s="83" t="s">
        <v>131</v>
      </c>
      <c r="B66" s="118" t="s">
        <v>132</v>
      </c>
      <c r="C66" s="119"/>
      <c r="D66" s="119"/>
      <c r="E66" s="119"/>
      <c r="F66" s="119"/>
      <c r="G66" s="119"/>
      <c r="H66" s="119"/>
      <c r="I66" s="120"/>
      <c r="J66" s="43">
        <v>5</v>
      </c>
      <c r="K66" s="43">
        <v>2</v>
      </c>
      <c r="L66" s="43">
        <v>2</v>
      </c>
      <c r="M66" s="43">
        <v>0</v>
      </c>
      <c r="N66" s="44">
        <v>0</v>
      </c>
      <c r="O66" s="54">
        <f t="shared" ref="O66:O71" si="8">K66+L66+M66+N66</f>
        <v>4</v>
      </c>
      <c r="P66" s="20">
        <f t="shared" ref="P66:P71" si="9">Q66-O66</f>
        <v>5</v>
      </c>
      <c r="Q66" s="20">
        <f t="shared" si="7"/>
        <v>9</v>
      </c>
      <c r="R66" s="45" t="s">
        <v>36</v>
      </c>
      <c r="S66" s="43"/>
      <c r="T66" s="46"/>
      <c r="U66" s="43" t="s">
        <v>41</v>
      </c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</row>
    <row r="67" spans="1:35">
      <c r="A67" s="83" t="s">
        <v>135</v>
      </c>
      <c r="B67" s="118" t="s">
        <v>136</v>
      </c>
      <c r="C67" s="119"/>
      <c r="D67" s="119"/>
      <c r="E67" s="119"/>
      <c r="F67" s="119"/>
      <c r="G67" s="119"/>
      <c r="H67" s="119"/>
      <c r="I67" s="120"/>
      <c r="J67" s="43">
        <v>5</v>
      </c>
      <c r="K67" s="43">
        <v>2</v>
      </c>
      <c r="L67" s="43">
        <v>2</v>
      </c>
      <c r="M67" s="43">
        <v>0</v>
      </c>
      <c r="N67" s="44">
        <v>0</v>
      </c>
      <c r="O67" s="54">
        <v>4</v>
      </c>
      <c r="P67" s="20">
        <v>5</v>
      </c>
      <c r="Q67" s="20">
        <f t="shared" si="7"/>
        <v>9</v>
      </c>
      <c r="R67" s="45"/>
      <c r="S67" s="43"/>
      <c r="T67" s="46" t="s">
        <v>37</v>
      </c>
      <c r="U67" s="43" t="s">
        <v>43</v>
      </c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</row>
    <row r="68" spans="1:35">
      <c r="A68" s="83" t="s">
        <v>133</v>
      </c>
      <c r="B68" s="118" t="s">
        <v>134</v>
      </c>
      <c r="C68" s="119"/>
      <c r="D68" s="119"/>
      <c r="E68" s="119"/>
      <c r="F68" s="119"/>
      <c r="G68" s="119"/>
      <c r="H68" s="119"/>
      <c r="I68" s="120"/>
      <c r="J68" s="43">
        <v>5</v>
      </c>
      <c r="K68" s="43">
        <v>2</v>
      </c>
      <c r="L68" s="43">
        <v>2</v>
      </c>
      <c r="M68" s="43">
        <v>1</v>
      </c>
      <c r="N68" s="44">
        <v>0</v>
      </c>
      <c r="O68" s="54">
        <f t="shared" si="8"/>
        <v>5</v>
      </c>
      <c r="P68" s="20">
        <f t="shared" si="9"/>
        <v>4</v>
      </c>
      <c r="Q68" s="20">
        <f t="shared" si="7"/>
        <v>9</v>
      </c>
      <c r="R68" s="45" t="s">
        <v>36</v>
      </c>
      <c r="S68" s="43"/>
      <c r="T68" s="46"/>
      <c r="U68" s="43" t="s">
        <v>41</v>
      </c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</row>
    <row r="69" spans="1:35">
      <c r="A69" s="83" t="s">
        <v>234</v>
      </c>
      <c r="B69" s="118" t="s">
        <v>235</v>
      </c>
      <c r="C69" s="119"/>
      <c r="D69" s="119"/>
      <c r="E69" s="119"/>
      <c r="F69" s="119"/>
      <c r="G69" s="119"/>
      <c r="H69" s="119"/>
      <c r="I69" s="120"/>
      <c r="J69" s="43">
        <v>5</v>
      </c>
      <c r="K69" s="43">
        <v>2</v>
      </c>
      <c r="L69" s="43">
        <v>1</v>
      </c>
      <c r="M69" s="43">
        <v>1</v>
      </c>
      <c r="N69" s="44">
        <v>0</v>
      </c>
      <c r="O69" s="54">
        <f t="shared" si="8"/>
        <v>4</v>
      </c>
      <c r="P69" s="20">
        <f t="shared" si="9"/>
        <v>5</v>
      </c>
      <c r="Q69" s="20">
        <f t="shared" si="7"/>
        <v>9</v>
      </c>
      <c r="R69" s="45" t="s">
        <v>36</v>
      </c>
      <c r="S69" s="43"/>
      <c r="T69" s="46"/>
      <c r="U69" s="43" t="s">
        <v>43</v>
      </c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</row>
    <row r="70" spans="1:35">
      <c r="A70" s="83" t="s">
        <v>236</v>
      </c>
      <c r="B70" s="118" t="s">
        <v>237</v>
      </c>
      <c r="C70" s="119"/>
      <c r="D70" s="119"/>
      <c r="E70" s="119"/>
      <c r="F70" s="119"/>
      <c r="G70" s="119"/>
      <c r="H70" s="119"/>
      <c r="I70" s="120"/>
      <c r="J70" s="43">
        <v>5</v>
      </c>
      <c r="K70" s="43">
        <v>2</v>
      </c>
      <c r="L70" s="43">
        <v>1</v>
      </c>
      <c r="M70" s="43">
        <v>1</v>
      </c>
      <c r="N70" s="44">
        <v>0</v>
      </c>
      <c r="O70" s="54">
        <f t="shared" si="8"/>
        <v>4</v>
      </c>
      <c r="P70" s="20">
        <f t="shared" si="9"/>
        <v>5</v>
      </c>
      <c r="Q70" s="20">
        <f t="shared" si="7"/>
        <v>9</v>
      </c>
      <c r="R70" s="45" t="s">
        <v>36</v>
      </c>
      <c r="S70" s="43"/>
      <c r="T70" s="46"/>
      <c r="U70" s="43" t="s">
        <v>43</v>
      </c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</row>
    <row r="71" spans="1:35">
      <c r="A71" s="83" t="s">
        <v>141</v>
      </c>
      <c r="B71" s="118" t="s">
        <v>142</v>
      </c>
      <c r="C71" s="119"/>
      <c r="D71" s="119"/>
      <c r="E71" s="119"/>
      <c r="F71" s="119"/>
      <c r="G71" s="119"/>
      <c r="H71" s="119"/>
      <c r="I71" s="120"/>
      <c r="J71" s="43">
        <v>3</v>
      </c>
      <c r="K71" s="43">
        <v>0</v>
      </c>
      <c r="L71" s="43">
        <v>2</v>
      </c>
      <c r="M71" s="43">
        <v>0</v>
      </c>
      <c r="N71" s="44">
        <v>0</v>
      </c>
      <c r="O71" s="54">
        <f t="shared" si="8"/>
        <v>2</v>
      </c>
      <c r="P71" s="20">
        <f t="shared" si="9"/>
        <v>3</v>
      </c>
      <c r="Q71" s="20">
        <f t="shared" si="7"/>
        <v>5</v>
      </c>
      <c r="R71" s="45"/>
      <c r="S71" s="43" t="s">
        <v>32</v>
      </c>
      <c r="T71" s="46"/>
      <c r="U71" s="43" t="s">
        <v>44</v>
      </c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</row>
    <row r="72" spans="1:35">
      <c r="A72" s="80" t="s">
        <v>29</v>
      </c>
      <c r="B72" s="124"/>
      <c r="C72" s="125"/>
      <c r="D72" s="125"/>
      <c r="E72" s="125"/>
      <c r="F72" s="125"/>
      <c r="G72" s="125"/>
      <c r="H72" s="125"/>
      <c r="I72" s="126"/>
      <c r="J72" s="80">
        <f t="shared" ref="J72:Q72" si="10">SUM(J65:J71)</f>
        <v>33</v>
      </c>
      <c r="K72" s="80">
        <f t="shared" si="10"/>
        <v>12</v>
      </c>
      <c r="L72" s="80">
        <f t="shared" si="10"/>
        <v>11</v>
      </c>
      <c r="M72" s="80">
        <f t="shared" si="10"/>
        <v>4</v>
      </c>
      <c r="N72" s="80">
        <f t="shared" si="10"/>
        <v>0</v>
      </c>
      <c r="O72" s="80">
        <f t="shared" si="10"/>
        <v>27</v>
      </c>
      <c r="P72" s="80">
        <f t="shared" si="10"/>
        <v>32</v>
      </c>
      <c r="Q72" s="80">
        <f t="shared" si="10"/>
        <v>59</v>
      </c>
      <c r="R72" s="80">
        <f>COUNTIF(R65:R71,"E")</f>
        <v>4</v>
      </c>
      <c r="S72" s="80">
        <f>COUNTIF(S65:S71,"C")</f>
        <v>2</v>
      </c>
      <c r="T72" s="80">
        <f>COUNTIF(T65:T71,"VP")</f>
        <v>1</v>
      </c>
      <c r="U72" s="24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</row>
    <row r="73" spans="1:35" s="99" customFormat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1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</row>
    <row r="74" spans="1:35" s="99" customFormat="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1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</row>
    <row r="75" spans="1:35" s="99" customFormat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1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</row>
    <row r="76" spans="1:35"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</row>
    <row r="77" spans="1:35">
      <c r="A77" s="219" t="s">
        <v>50</v>
      </c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1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</row>
    <row r="78" spans="1:35">
      <c r="A78" s="162" t="s">
        <v>31</v>
      </c>
      <c r="B78" s="139" t="s">
        <v>30</v>
      </c>
      <c r="C78" s="140"/>
      <c r="D78" s="140"/>
      <c r="E78" s="140"/>
      <c r="F78" s="140"/>
      <c r="G78" s="140"/>
      <c r="H78" s="140"/>
      <c r="I78" s="141"/>
      <c r="J78" s="148" t="s">
        <v>45</v>
      </c>
      <c r="K78" s="196" t="s">
        <v>28</v>
      </c>
      <c r="L78" s="197"/>
      <c r="M78" s="197"/>
      <c r="N78" s="198"/>
      <c r="O78" s="172" t="s">
        <v>46</v>
      </c>
      <c r="P78" s="173"/>
      <c r="Q78" s="174"/>
      <c r="R78" s="172" t="s">
        <v>27</v>
      </c>
      <c r="S78" s="175"/>
      <c r="T78" s="176"/>
      <c r="U78" s="177" t="s">
        <v>26</v>
      </c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</row>
    <row r="79" spans="1:35">
      <c r="A79" s="163"/>
      <c r="B79" s="142"/>
      <c r="C79" s="143"/>
      <c r="D79" s="143"/>
      <c r="E79" s="143"/>
      <c r="F79" s="143"/>
      <c r="G79" s="143"/>
      <c r="H79" s="143"/>
      <c r="I79" s="144"/>
      <c r="J79" s="149"/>
      <c r="K79" s="82" t="s">
        <v>32</v>
      </c>
      <c r="L79" s="82" t="s">
        <v>33</v>
      </c>
      <c r="M79" s="82" t="s">
        <v>34</v>
      </c>
      <c r="N79" s="82" t="s">
        <v>117</v>
      </c>
      <c r="O79" s="82" t="s">
        <v>38</v>
      </c>
      <c r="P79" s="82" t="s">
        <v>9</v>
      </c>
      <c r="Q79" s="82" t="s">
        <v>35</v>
      </c>
      <c r="R79" s="82" t="s">
        <v>36</v>
      </c>
      <c r="S79" s="82" t="s">
        <v>32</v>
      </c>
      <c r="T79" s="82" t="s">
        <v>37</v>
      </c>
      <c r="U79" s="149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</row>
    <row r="80" spans="1:35">
      <c r="A80" s="83" t="s">
        <v>143</v>
      </c>
      <c r="B80" s="118" t="s">
        <v>144</v>
      </c>
      <c r="C80" s="119"/>
      <c r="D80" s="119"/>
      <c r="E80" s="119"/>
      <c r="F80" s="119"/>
      <c r="G80" s="119"/>
      <c r="H80" s="119"/>
      <c r="I80" s="120"/>
      <c r="J80" s="12">
        <v>6</v>
      </c>
      <c r="K80" s="12">
        <v>2</v>
      </c>
      <c r="L80" s="12">
        <v>1</v>
      </c>
      <c r="M80" s="12">
        <v>2</v>
      </c>
      <c r="N80" s="44">
        <v>0</v>
      </c>
      <c r="O80" s="54">
        <f>K80+L80+M80+N80</f>
        <v>5</v>
      </c>
      <c r="P80" s="20">
        <f>Q80-O80</f>
        <v>6</v>
      </c>
      <c r="Q80" s="20">
        <f t="shared" ref="Q80:Q86" si="11">ROUND(PRODUCT(J80,25)/14,0)</f>
        <v>11</v>
      </c>
      <c r="R80" s="45" t="s">
        <v>36</v>
      </c>
      <c r="S80" s="43"/>
      <c r="T80" s="46"/>
      <c r="U80" s="43" t="s">
        <v>43</v>
      </c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</row>
    <row r="81" spans="1:35">
      <c r="A81" s="83" t="s">
        <v>145</v>
      </c>
      <c r="B81" s="118" t="s">
        <v>146</v>
      </c>
      <c r="C81" s="119"/>
      <c r="D81" s="119"/>
      <c r="E81" s="119"/>
      <c r="F81" s="119"/>
      <c r="G81" s="119"/>
      <c r="H81" s="119"/>
      <c r="I81" s="120"/>
      <c r="J81" s="12">
        <v>5</v>
      </c>
      <c r="K81" s="12">
        <v>2</v>
      </c>
      <c r="L81" s="12">
        <v>2</v>
      </c>
      <c r="M81" s="12">
        <v>0</v>
      </c>
      <c r="N81" s="44">
        <v>0</v>
      </c>
      <c r="O81" s="54">
        <f>K81+L81+M81</f>
        <v>4</v>
      </c>
      <c r="P81" s="20">
        <f t="shared" ref="P81:P86" si="12">Q81-O81</f>
        <v>5</v>
      </c>
      <c r="Q81" s="20">
        <f t="shared" si="11"/>
        <v>9</v>
      </c>
      <c r="R81" s="45"/>
      <c r="S81" s="43" t="s">
        <v>32</v>
      </c>
      <c r="T81" s="46"/>
      <c r="U81" s="43" t="s">
        <v>41</v>
      </c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</row>
    <row r="82" spans="1:35">
      <c r="A82" s="83" t="s">
        <v>147</v>
      </c>
      <c r="B82" s="118" t="s">
        <v>148</v>
      </c>
      <c r="C82" s="119"/>
      <c r="D82" s="119"/>
      <c r="E82" s="119"/>
      <c r="F82" s="119"/>
      <c r="G82" s="119"/>
      <c r="H82" s="119"/>
      <c r="I82" s="120"/>
      <c r="J82" s="12">
        <v>5</v>
      </c>
      <c r="K82" s="12">
        <v>2</v>
      </c>
      <c r="L82" s="12">
        <v>2</v>
      </c>
      <c r="M82" s="12">
        <v>0</v>
      </c>
      <c r="N82" s="44">
        <v>0</v>
      </c>
      <c r="O82" s="54">
        <f>K82+L82+M82</f>
        <v>4</v>
      </c>
      <c r="P82" s="20">
        <f t="shared" si="12"/>
        <v>5</v>
      </c>
      <c r="Q82" s="20">
        <f t="shared" si="11"/>
        <v>9</v>
      </c>
      <c r="R82" s="45" t="s">
        <v>36</v>
      </c>
      <c r="S82" s="43"/>
      <c r="T82" s="46"/>
      <c r="U82" s="43" t="s">
        <v>41</v>
      </c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</row>
    <row r="83" spans="1:35">
      <c r="A83" s="83" t="s">
        <v>149</v>
      </c>
      <c r="B83" s="118" t="s">
        <v>150</v>
      </c>
      <c r="C83" s="119"/>
      <c r="D83" s="119"/>
      <c r="E83" s="119"/>
      <c r="F83" s="119"/>
      <c r="G83" s="119"/>
      <c r="H83" s="119"/>
      <c r="I83" s="120"/>
      <c r="J83" s="12">
        <v>5</v>
      </c>
      <c r="K83" s="12">
        <v>2</v>
      </c>
      <c r="L83" s="12">
        <v>2</v>
      </c>
      <c r="M83" s="12">
        <v>0</v>
      </c>
      <c r="N83" s="44">
        <v>0</v>
      </c>
      <c r="O83" s="54">
        <f>K83+L83+M83</f>
        <v>4</v>
      </c>
      <c r="P83" s="20">
        <f t="shared" si="12"/>
        <v>5</v>
      </c>
      <c r="Q83" s="20">
        <f t="shared" si="11"/>
        <v>9</v>
      </c>
      <c r="R83" s="45" t="s">
        <v>36</v>
      </c>
      <c r="S83" s="43"/>
      <c r="T83" s="46"/>
      <c r="U83" s="43" t="s">
        <v>41</v>
      </c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</row>
    <row r="84" spans="1:35">
      <c r="A84" s="83" t="s">
        <v>238</v>
      </c>
      <c r="B84" s="118" t="s">
        <v>239</v>
      </c>
      <c r="C84" s="119"/>
      <c r="D84" s="119"/>
      <c r="E84" s="119"/>
      <c r="F84" s="119"/>
      <c r="G84" s="119"/>
      <c r="H84" s="119"/>
      <c r="I84" s="120"/>
      <c r="J84" s="12">
        <v>5</v>
      </c>
      <c r="K84" s="12">
        <v>2</v>
      </c>
      <c r="L84" s="12">
        <v>0</v>
      </c>
      <c r="M84" s="12">
        <v>2</v>
      </c>
      <c r="N84" s="44">
        <v>0</v>
      </c>
      <c r="O84" s="54">
        <v>4</v>
      </c>
      <c r="P84" s="20">
        <v>5</v>
      </c>
      <c r="Q84" s="20">
        <f t="shared" si="11"/>
        <v>9</v>
      </c>
      <c r="R84" s="45" t="s">
        <v>36</v>
      </c>
      <c r="S84" s="43"/>
      <c r="T84" s="46"/>
      <c r="U84" s="43" t="s">
        <v>41</v>
      </c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</row>
    <row r="85" spans="1:35">
      <c r="A85" s="83" t="s">
        <v>265</v>
      </c>
      <c r="B85" s="118" t="s">
        <v>152</v>
      </c>
      <c r="C85" s="119"/>
      <c r="D85" s="119"/>
      <c r="E85" s="119"/>
      <c r="F85" s="119"/>
      <c r="G85" s="119"/>
      <c r="H85" s="119"/>
      <c r="I85" s="120"/>
      <c r="J85" s="12">
        <v>4</v>
      </c>
      <c r="K85" s="12">
        <v>2</v>
      </c>
      <c r="L85" s="12">
        <v>1</v>
      </c>
      <c r="M85" s="12">
        <v>0</v>
      </c>
      <c r="N85" s="44">
        <v>0</v>
      </c>
      <c r="O85" s="54">
        <f>K85+L85+M85</f>
        <v>3</v>
      </c>
      <c r="P85" s="20">
        <f t="shared" si="12"/>
        <v>4</v>
      </c>
      <c r="Q85" s="20">
        <f t="shared" si="11"/>
        <v>7</v>
      </c>
      <c r="R85" s="45"/>
      <c r="S85" s="43"/>
      <c r="T85" s="46" t="s">
        <v>37</v>
      </c>
      <c r="U85" s="43" t="s">
        <v>41</v>
      </c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</row>
    <row r="86" spans="1:35">
      <c r="A86" s="83" t="s">
        <v>153</v>
      </c>
      <c r="B86" s="118" t="s">
        <v>154</v>
      </c>
      <c r="C86" s="119"/>
      <c r="D86" s="119"/>
      <c r="E86" s="119"/>
      <c r="F86" s="119"/>
      <c r="G86" s="119"/>
      <c r="H86" s="119"/>
      <c r="I86" s="120"/>
      <c r="J86" s="12">
        <v>3</v>
      </c>
      <c r="K86" s="12">
        <v>0</v>
      </c>
      <c r="L86" s="12">
        <v>2</v>
      </c>
      <c r="M86" s="12">
        <v>0</v>
      </c>
      <c r="N86" s="44">
        <v>0</v>
      </c>
      <c r="O86" s="54">
        <f>K86+L86+M86</f>
        <v>2</v>
      </c>
      <c r="P86" s="20">
        <f t="shared" si="12"/>
        <v>3</v>
      </c>
      <c r="Q86" s="20">
        <f t="shared" si="11"/>
        <v>5</v>
      </c>
      <c r="R86" s="45"/>
      <c r="S86" s="43" t="s">
        <v>32</v>
      </c>
      <c r="T86" s="46"/>
      <c r="U86" s="43" t="s">
        <v>44</v>
      </c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</row>
    <row r="87" spans="1:35">
      <c r="A87" s="80" t="s">
        <v>29</v>
      </c>
      <c r="B87" s="124"/>
      <c r="C87" s="125"/>
      <c r="D87" s="125"/>
      <c r="E87" s="125"/>
      <c r="F87" s="125"/>
      <c r="G87" s="125"/>
      <c r="H87" s="125"/>
      <c r="I87" s="126"/>
      <c r="J87" s="80">
        <f t="shared" ref="J87:Q87" si="13">SUM(J80:J86)</f>
        <v>33</v>
      </c>
      <c r="K87" s="80">
        <f t="shared" si="13"/>
        <v>12</v>
      </c>
      <c r="L87" s="80">
        <f t="shared" si="13"/>
        <v>10</v>
      </c>
      <c r="M87" s="80">
        <f t="shared" si="13"/>
        <v>4</v>
      </c>
      <c r="N87" s="80">
        <f t="shared" si="13"/>
        <v>0</v>
      </c>
      <c r="O87" s="80">
        <f t="shared" si="13"/>
        <v>26</v>
      </c>
      <c r="P87" s="80">
        <f t="shared" si="13"/>
        <v>33</v>
      </c>
      <c r="Q87" s="80">
        <f t="shared" si="13"/>
        <v>59</v>
      </c>
      <c r="R87" s="80">
        <f>COUNTIF(R80:R86,"E")</f>
        <v>4</v>
      </c>
      <c r="S87" s="80">
        <f>COUNTIF(S80:S86,"C")</f>
        <v>2</v>
      </c>
      <c r="T87" s="80">
        <f>COUNTIF(T80:T86,"VP")</f>
        <v>1</v>
      </c>
      <c r="U87" s="24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</row>
    <row r="88" spans="1:35"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</row>
    <row r="89" spans="1:35">
      <c r="A89" s="219" t="s">
        <v>51</v>
      </c>
      <c r="B89" s="220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1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</row>
    <row r="90" spans="1:35">
      <c r="A90" s="162" t="s">
        <v>31</v>
      </c>
      <c r="B90" s="139" t="s">
        <v>30</v>
      </c>
      <c r="C90" s="140"/>
      <c r="D90" s="140"/>
      <c r="E90" s="140"/>
      <c r="F90" s="140"/>
      <c r="G90" s="140"/>
      <c r="H90" s="140"/>
      <c r="I90" s="141"/>
      <c r="J90" s="148" t="s">
        <v>45</v>
      </c>
      <c r="K90" s="196" t="s">
        <v>28</v>
      </c>
      <c r="L90" s="197"/>
      <c r="M90" s="197"/>
      <c r="N90" s="198"/>
      <c r="O90" s="196" t="s">
        <v>46</v>
      </c>
      <c r="P90" s="197"/>
      <c r="Q90" s="198"/>
      <c r="R90" s="196" t="s">
        <v>27</v>
      </c>
      <c r="S90" s="197"/>
      <c r="T90" s="198"/>
      <c r="U90" s="148" t="s">
        <v>26</v>
      </c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</row>
    <row r="91" spans="1:35">
      <c r="A91" s="163"/>
      <c r="B91" s="142"/>
      <c r="C91" s="143"/>
      <c r="D91" s="143"/>
      <c r="E91" s="143"/>
      <c r="F91" s="143"/>
      <c r="G91" s="143"/>
      <c r="H91" s="143"/>
      <c r="I91" s="144"/>
      <c r="J91" s="149"/>
      <c r="K91" s="82" t="s">
        <v>32</v>
      </c>
      <c r="L91" s="82" t="s">
        <v>33</v>
      </c>
      <c r="M91" s="82" t="s">
        <v>34</v>
      </c>
      <c r="N91" s="82" t="s">
        <v>117</v>
      </c>
      <c r="O91" s="82" t="s">
        <v>38</v>
      </c>
      <c r="P91" s="82" t="s">
        <v>9</v>
      </c>
      <c r="Q91" s="82" t="s">
        <v>35</v>
      </c>
      <c r="R91" s="82" t="s">
        <v>36</v>
      </c>
      <c r="S91" s="82" t="s">
        <v>32</v>
      </c>
      <c r="T91" s="82" t="s">
        <v>37</v>
      </c>
      <c r="U91" s="149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</row>
    <row r="92" spans="1:35">
      <c r="A92" s="83" t="s">
        <v>157</v>
      </c>
      <c r="B92" s="118" t="s">
        <v>158</v>
      </c>
      <c r="C92" s="119"/>
      <c r="D92" s="119"/>
      <c r="E92" s="119"/>
      <c r="F92" s="119"/>
      <c r="G92" s="119"/>
      <c r="H92" s="119"/>
      <c r="I92" s="120"/>
      <c r="J92" s="12">
        <v>5</v>
      </c>
      <c r="K92" s="12">
        <v>2</v>
      </c>
      <c r="L92" s="12">
        <v>2</v>
      </c>
      <c r="M92" s="12">
        <v>1</v>
      </c>
      <c r="N92" s="44">
        <v>0</v>
      </c>
      <c r="O92" s="54">
        <f>K92+L92+M92+N92</f>
        <v>5</v>
      </c>
      <c r="P92" s="20">
        <f>Q92-O92</f>
        <v>4</v>
      </c>
      <c r="Q92" s="20">
        <f t="shared" ref="Q92:Q98" si="14">ROUND(PRODUCT(J92,25)/14,0)</f>
        <v>9</v>
      </c>
      <c r="R92" s="45" t="s">
        <v>36</v>
      </c>
      <c r="S92" s="43"/>
      <c r="T92" s="46"/>
      <c r="U92" s="43" t="s">
        <v>43</v>
      </c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</row>
    <row r="93" spans="1:35">
      <c r="A93" s="83" t="s">
        <v>240</v>
      </c>
      <c r="B93" s="118" t="s">
        <v>241</v>
      </c>
      <c r="C93" s="119"/>
      <c r="D93" s="119"/>
      <c r="E93" s="119"/>
      <c r="F93" s="119"/>
      <c r="G93" s="119"/>
      <c r="H93" s="119"/>
      <c r="I93" s="120"/>
      <c r="J93" s="12">
        <v>5</v>
      </c>
      <c r="K93" s="12">
        <v>2</v>
      </c>
      <c r="L93" s="12">
        <v>1</v>
      </c>
      <c r="M93" s="12">
        <v>1</v>
      </c>
      <c r="N93" s="44">
        <v>0</v>
      </c>
      <c r="O93" s="54">
        <f t="shared" ref="O93:O98" si="15">K93+L93+M93+N93</f>
        <v>4</v>
      </c>
      <c r="P93" s="20">
        <f>Q93-O93</f>
        <v>5</v>
      </c>
      <c r="Q93" s="20">
        <f>ROUND(PRODUCT(J93,25)/14,0)</f>
        <v>9</v>
      </c>
      <c r="R93" s="45" t="s">
        <v>36</v>
      </c>
      <c r="S93" s="43"/>
      <c r="T93" s="46"/>
      <c r="U93" s="43" t="s">
        <v>43</v>
      </c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</row>
    <row r="94" spans="1:35">
      <c r="A94" s="83" t="s">
        <v>137</v>
      </c>
      <c r="B94" s="118" t="s">
        <v>138</v>
      </c>
      <c r="C94" s="119"/>
      <c r="D94" s="119"/>
      <c r="E94" s="119"/>
      <c r="F94" s="119"/>
      <c r="G94" s="119"/>
      <c r="H94" s="119"/>
      <c r="I94" s="120"/>
      <c r="J94" s="12">
        <v>4</v>
      </c>
      <c r="K94" s="12">
        <v>2</v>
      </c>
      <c r="L94" s="12">
        <v>2</v>
      </c>
      <c r="M94" s="12">
        <v>0</v>
      </c>
      <c r="N94" s="44">
        <v>0</v>
      </c>
      <c r="O94" s="54">
        <v>4</v>
      </c>
      <c r="P94" s="20">
        <v>3</v>
      </c>
      <c r="Q94" s="20">
        <f>ROUND(PRODUCT(J94,25)/14,0)</f>
        <v>7</v>
      </c>
      <c r="R94" s="45" t="s">
        <v>36</v>
      </c>
      <c r="S94" s="43"/>
      <c r="T94" s="46"/>
      <c r="U94" s="43" t="s">
        <v>41</v>
      </c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</row>
    <row r="95" spans="1:35" s="103" customFormat="1">
      <c r="A95" s="102" t="s">
        <v>244</v>
      </c>
      <c r="B95" s="118" t="s">
        <v>245</v>
      </c>
      <c r="C95" s="119"/>
      <c r="D95" s="119"/>
      <c r="E95" s="119"/>
      <c r="F95" s="119"/>
      <c r="G95" s="119"/>
      <c r="H95" s="119"/>
      <c r="I95" s="120"/>
      <c r="J95" s="12">
        <v>5</v>
      </c>
      <c r="K95" s="12">
        <v>2</v>
      </c>
      <c r="L95" s="12">
        <v>1</v>
      </c>
      <c r="M95" s="12">
        <v>1</v>
      </c>
      <c r="N95" s="44">
        <v>0</v>
      </c>
      <c r="O95" s="54">
        <v>4</v>
      </c>
      <c r="P95" s="20">
        <v>9</v>
      </c>
      <c r="Q95" s="20">
        <v>13</v>
      </c>
      <c r="R95" s="45" t="s">
        <v>36</v>
      </c>
      <c r="S95" s="43"/>
      <c r="T95" s="46"/>
      <c r="U95" s="43" t="s">
        <v>43</v>
      </c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</row>
    <row r="96" spans="1:35">
      <c r="A96" s="83" t="s">
        <v>159</v>
      </c>
      <c r="B96" s="118" t="s">
        <v>160</v>
      </c>
      <c r="C96" s="119"/>
      <c r="D96" s="119"/>
      <c r="E96" s="119"/>
      <c r="F96" s="119"/>
      <c r="G96" s="119"/>
      <c r="H96" s="119"/>
      <c r="I96" s="120"/>
      <c r="J96" s="12">
        <v>4</v>
      </c>
      <c r="K96" s="12">
        <v>2</v>
      </c>
      <c r="L96" s="12">
        <v>2</v>
      </c>
      <c r="M96" s="12">
        <v>0</v>
      </c>
      <c r="N96" s="44">
        <v>0</v>
      </c>
      <c r="O96" s="54">
        <f t="shared" si="15"/>
        <v>4</v>
      </c>
      <c r="P96" s="20">
        <f t="shared" ref="P96:P98" si="16">Q96-O96</f>
        <v>3</v>
      </c>
      <c r="Q96" s="20">
        <f t="shared" si="14"/>
        <v>7</v>
      </c>
      <c r="R96" s="45"/>
      <c r="S96" s="43" t="s">
        <v>32</v>
      </c>
      <c r="T96" s="46"/>
      <c r="U96" s="43" t="s">
        <v>43</v>
      </c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</row>
    <row r="97" spans="1:35">
      <c r="A97" s="83" t="s">
        <v>242</v>
      </c>
      <c r="B97" s="118" t="s">
        <v>164</v>
      </c>
      <c r="C97" s="119"/>
      <c r="D97" s="119"/>
      <c r="E97" s="119"/>
      <c r="F97" s="119"/>
      <c r="G97" s="119"/>
      <c r="H97" s="119"/>
      <c r="I97" s="120"/>
      <c r="J97" s="12">
        <v>4</v>
      </c>
      <c r="K97" s="12">
        <v>2</v>
      </c>
      <c r="L97" s="12">
        <v>1</v>
      </c>
      <c r="M97" s="12">
        <v>0</v>
      </c>
      <c r="N97" s="44">
        <v>0</v>
      </c>
      <c r="O97" s="54">
        <f t="shared" si="15"/>
        <v>3</v>
      </c>
      <c r="P97" s="20">
        <f t="shared" si="16"/>
        <v>4</v>
      </c>
      <c r="Q97" s="20">
        <f t="shared" si="14"/>
        <v>7</v>
      </c>
      <c r="R97" s="45"/>
      <c r="S97" s="43" t="s">
        <v>32</v>
      </c>
      <c r="T97" s="46"/>
      <c r="U97" s="43" t="s">
        <v>43</v>
      </c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</row>
    <row r="98" spans="1:35">
      <c r="A98" s="83" t="s">
        <v>165</v>
      </c>
      <c r="B98" s="118" t="s">
        <v>166</v>
      </c>
      <c r="C98" s="119"/>
      <c r="D98" s="119"/>
      <c r="E98" s="119"/>
      <c r="F98" s="119"/>
      <c r="G98" s="119"/>
      <c r="H98" s="119"/>
      <c r="I98" s="120"/>
      <c r="J98" s="12">
        <v>3</v>
      </c>
      <c r="K98" s="12">
        <v>0</v>
      </c>
      <c r="L98" s="12">
        <v>0</v>
      </c>
      <c r="M98" s="12">
        <v>1</v>
      </c>
      <c r="N98" s="44">
        <v>0</v>
      </c>
      <c r="O98" s="54">
        <f t="shared" si="15"/>
        <v>1</v>
      </c>
      <c r="P98" s="20">
        <f t="shared" si="16"/>
        <v>4</v>
      </c>
      <c r="Q98" s="20">
        <f t="shared" si="14"/>
        <v>5</v>
      </c>
      <c r="R98" s="45"/>
      <c r="S98" s="43" t="s">
        <v>32</v>
      </c>
      <c r="T98" s="46"/>
      <c r="U98" s="43" t="s">
        <v>44</v>
      </c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</row>
    <row r="99" spans="1:35">
      <c r="A99" s="80" t="s">
        <v>29</v>
      </c>
      <c r="B99" s="124"/>
      <c r="C99" s="125"/>
      <c r="D99" s="125"/>
      <c r="E99" s="125"/>
      <c r="F99" s="125"/>
      <c r="G99" s="125"/>
      <c r="H99" s="125"/>
      <c r="I99" s="126"/>
      <c r="J99" s="80">
        <f t="shared" ref="J99:Q99" si="17">SUM(J92:J98)</f>
        <v>30</v>
      </c>
      <c r="K99" s="80">
        <f t="shared" si="17"/>
        <v>12</v>
      </c>
      <c r="L99" s="80">
        <f t="shared" si="17"/>
        <v>9</v>
      </c>
      <c r="M99" s="80">
        <f t="shared" si="17"/>
        <v>4</v>
      </c>
      <c r="N99" s="80">
        <f t="shared" si="17"/>
        <v>0</v>
      </c>
      <c r="O99" s="80">
        <f t="shared" si="17"/>
        <v>25</v>
      </c>
      <c r="P99" s="80">
        <f t="shared" si="17"/>
        <v>32</v>
      </c>
      <c r="Q99" s="80">
        <f t="shared" si="17"/>
        <v>57</v>
      </c>
      <c r="R99" s="80">
        <f>COUNTIF(R92:R98,"E")</f>
        <v>4</v>
      </c>
      <c r="S99" s="80">
        <f>COUNTIF(S92:S98,"C")</f>
        <v>3</v>
      </c>
      <c r="T99" s="80">
        <f>COUNTIF(T92:T98,"VP")</f>
        <v>0</v>
      </c>
      <c r="U99" s="24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</row>
    <row r="100" spans="1:35"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</row>
    <row r="101" spans="1:35">
      <c r="A101" s="219" t="s">
        <v>52</v>
      </c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1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</row>
    <row r="102" spans="1:35">
      <c r="A102" s="162" t="s">
        <v>31</v>
      </c>
      <c r="B102" s="139" t="s">
        <v>30</v>
      </c>
      <c r="C102" s="140"/>
      <c r="D102" s="140"/>
      <c r="E102" s="140"/>
      <c r="F102" s="140"/>
      <c r="G102" s="140"/>
      <c r="H102" s="140"/>
      <c r="I102" s="141"/>
      <c r="J102" s="148" t="s">
        <v>45</v>
      </c>
      <c r="K102" s="196" t="s">
        <v>28</v>
      </c>
      <c r="L102" s="197"/>
      <c r="M102" s="197"/>
      <c r="N102" s="198"/>
      <c r="O102" s="196" t="s">
        <v>46</v>
      </c>
      <c r="P102" s="197"/>
      <c r="Q102" s="198"/>
      <c r="R102" s="196" t="s">
        <v>27</v>
      </c>
      <c r="S102" s="197"/>
      <c r="T102" s="198"/>
      <c r="U102" s="148" t="s">
        <v>26</v>
      </c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</row>
    <row r="103" spans="1:35">
      <c r="A103" s="163"/>
      <c r="B103" s="142"/>
      <c r="C103" s="143"/>
      <c r="D103" s="143"/>
      <c r="E103" s="143"/>
      <c r="F103" s="143"/>
      <c r="G103" s="143"/>
      <c r="H103" s="143"/>
      <c r="I103" s="144"/>
      <c r="J103" s="149"/>
      <c r="K103" s="82" t="s">
        <v>32</v>
      </c>
      <c r="L103" s="82" t="s">
        <v>33</v>
      </c>
      <c r="M103" s="82" t="s">
        <v>34</v>
      </c>
      <c r="N103" s="82" t="s">
        <v>117</v>
      </c>
      <c r="O103" s="82" t="s">
        <v>38</v>
      </c>
      <c r="P103" s="82" t="s">
        <v>9</v>
      </c>
      <c r="Q103" s="82" t="s">
        <v>35</v>
      </c>
      <c r="R103" s="82" t="s">
        <v>36</v>
      </c>
      <c r="S103" s="82" t="s">
        <v>32</v>
      </c>
      <c r="T103" s="82" t="s">
        <v>37</v>
      </c>
      <c r="U103" s="149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</row>
    <row r="104" spans="1:35">
      <c r="A104" s="83" t="s">
        <v>167</v>
      </c>
      <c r="B104" s="118" t="s">
        <v>168</v>
      </c>
      <c r="C104" s="119"/>
      <c r="D104" s="119"/>
      <c r="E104" s="119"/>
      <c r="F104" s="119"/>
      <c r="G104" s="119"/>
      <c r="H104" s="119"/>
      <c r="I104" s="120"/>
      <c r="J104" s="12">
        <v>5</v>
      </c>
      <c r="K104" s="12">
        <v>2</v>
      </c>
      <c r="L104" s="12">
        <v>1</v>
      </c>
      <c r="M104" s="12">
        <v>0</v>
      </c>
      <c r="N104" s="44">
        <v>1</v>
      </c>
      <c r="O104" s="54">
        <f>K104+L104+M104+N104</f>
        <v>4</v>
      </c>
      <c r="P104" s="20">
        <f>Q104-O104</f>
        <v>6</v>
      </c>
      <c r="Q104" s="20">
        <f>ROUND(PRODUCT(J104,25)/12,0)</f>
        <v>10</v>
      </c>
      <c r="R104" s="45" t="s">
        <v>36</v>
      </c>
      <c r="S104" s="43"/>
      <c r="T104" s="46"/>
      <c r="U104" s="43" t="s">
        <v>43</v>
      </c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</row>
    <row r="105" spans="1:35">
      <c r="A105" s="83" t="s">
        <v>246</v>
      </c>
      <c r="B105" s="118" t="s">
        <v>247</v>
      </c>
      <c r="C105" s="119"/>
      <c r="D105" s="119"/>
      <c r="E105" s="119"/>
      <c r="F105" s="119"/>
      <c r="G105" s="119"/>
      <c r="H105" s="119"/>
      <c r="I105" s="120"/>
      <c r="J105" s="12">
        <v>6</v>
      </c>
      <c r="K105" s="12">
        <v>2</v>
      </c>
      <c r="L105" s="12">
        <v>1</v>
      </c>
      <c r="M105" s="12">
        <v>1</v>
      </c>
      <c r="N105" s="44">
        <v>0</v>
      </c>
      <c r="O105" s="54">
        <v>4</v>
      </c>
      <c r="P105" s="20">
        <v>9</v>
      </c>
      <c r="Q105" s="20">
        <f t="shared" ref="Q105:Q106" si="18">ROUND(PRODUCT(J105,25)/12,0)</f>
        <v>13</v>
      </c>
      <c r="R105" s="45" t="s">
        <v>36</v>
      </c>
      <c r="S105" s="43"/>
      <c r="T105" s="46"/>
      <c r="U105" s="43" t="s">
        <v>43</v>
      </c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</row>
    <row r="106" spans="1:35">
      <c r="A106" s="83" t="s">
        <v>248</v>
      </c>
      <c r="B106" s="118" t="s">
        <v>249</v>
      </c>
      <c r="C106" s="119"/>
      <c r="D106" s="119"/>
      <c r="E106" s="119"/>
      <c r="F106" s="119"/>
      <c r="G106" s="119"/>
      <c r="H106" s="119"/>
      <c r="I106" s="120"/>
      <c r="J106" s="12">
        <v>5</v>
      </c>
      <c r="K106" s="12">
        <v>2</v>
      </c>
      <c r="L106" s="12">
        <v>0</v>
      </c>
      <c r="M106" s="12">
        <v>2</v>
      </c>
      <c r="N106" s="44">
        <v>0</v>
      </c>
      <c r="O106" s="54">
        <v>4</v>
      </c>
      <c r="P106" s="20">
        <v>6</v>
      </c>
      <c r="Q106" s="20">
        <f t="shared" si="18"/>
        <v>10</v>
      </c>
      <c r="R106" s="45" t="s">
        <v>36</v>
      </c>
      <c r="S106" s="43"/>
      <c r="T106" s="46"/>
      <c r="U106" s="43" t="s">
        <v>43</v>
      </c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</row>
    <row r="107" spans="1:35">
      <c r="A107" s="83" t="s">
        <v>250</v>
      </c>
      <c r="B107" s="118" t="s">
        <v>251</v>
      </c>
      <c r="C107" s="119"/>
      <c r="D107" s="119"/>
      <c r="E107" s="119"/>
      <c r="F107" s="119"/>
      <c r="G107" s="119"/>
      <c r="H107" s="119"/>
      <c r="I107" s="120"/>
      <c r="J107" s="12">
        <v>3</v>
      </c>
      <c r="K107" s="12">
        <v>0</v>
      </c>
      <c r="L107" s="12">
        <v>0</v>
      </c>
      <c r="M107" s="12">
        <v>2</v>
      </c>
      <c r="N107" s="44">
        <v>0</v>
      </c>
      <c r="O107" s="54">
        <f t="shared" ref="O107:O110" si="19">K107+L107+M107+N107</f>
        <v>2</v>
      </c>
      <c r="P107" s="20">
        <f t="shared" ref="P107:P110" si="20">Q107-O107</f>
        <v>4</v>
      </c>
      <c r="Q107" s="20">
        <f>ROUND(PRODUCT(J107,25)/12,0)</f>
        <v>6</v>
      </c>
      <c r="R107" s="45"/>
      <c r="S107" s="43" t="s">
        <v>32</v>
      </c>
      <c r="T107" s="46"/>
      <c r="U107" s="43" t="s">
        <v>43</v>
      </c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</row>
    <row r="108" spans="1:35">
      <c r="A108" s="83" t="s">
        <v>169</v>
      </c>
      <c r="B108" s="118" t="s">
        <v>170</v>
      </c>
      <c r="C108" s="119"/>
      <c r="D108" s="119"/>
      <c r="E108" s="119"/>
      <c r="F108" s="119"/>
      <c r="G108" s="119"/>
      <c r="H108" s="119"/>
      <c r="I108" s="120"/>
      <c r="J108" s="12">
        <v>3</v>
      </c>
      <c r="K108" s="12">
        <v>0</v>
      </c>
      <c r="L108" s="12">
        <v>0</v>
      </c>
      <c r="M108" s="12">
        <v>0</v>
      </c>
      <c r="N108" s="44">
        <v>2</v>
      </c>
      <c r="O108" s="54">
        <f t="shared" si="19"/>
        <v>2</v>
      </c>
      <c r="P108" s="20">
        <f t="shared" si="20"/>
        <v>4</v>
      </c>
      <c r="Q108" s="20">
        <f>ROUND(PRODUCT(J108,25)/12,0)</f>
        <v>6</v>
      </c>
      <c r="R108" s="45"/>
      <c r="S108" s="43"/>
      <c r="T108" s="46" t="s">
        <v>37</v>
      </c>
      <c r="U108" s="43" t="s">
        <v>43</v>
      </c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</row>
    <row r="109" spans="1:35" s="103" customFormat="1">
      <c r="A109" s="102" t="s">
        <v>243</v>
      </c>
      <c r="B109" s="118" t="s">
        <v>223</v>
      </c>
      <c r="C109" s="119"/>
      <c r="D109" s="119"/>
      <c r="E109" s="119"/>
      <c r="F109" s="119"/>
      <c r="G109" s="119"/>
      <c r="H109" s="119"/>
      <c r="I109" s="120"/>
      <c r="J109" s="12">
        <v>4</v>
      </c>
      <c r="K109" s="12">
        <v>2</v>
      </c>
      <c r="L109" s="12">
        <v>0</v>
      </c>
      <c r="M109" s="12">
        <v>1</v>
      </c>
      <c r="N109" s="44">
        <v>2</v>
      </c>
      <c r="O109" s="54">
        <f t="shared" si="19"/>
        <v>5</v>
      </c>
      <c r="P109" s="20">
        <f t="shared" si="20"/>
        <v>2</v>
      </c>
      <c r="Q109" s="20">
        <f t="shared" ref="Q109" si="21">ROUND(PRODUCT(J109,25)/14,0)</f>
        <v>7</v>
      </c>
      <c r="R109" s="45" t="s">
        <v>36</v>
      </c>
      <c r="S109" s="43"/>
      <c r="T109" s="46"/>
      <c r="U109" s="43" t="s">
        <v>43</v>
      </c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</row>
    <row r="110" spans="1:35">
      <c r="A110" s="83" t="s">
        <v>252</v>
      </c>
      <c r="B110" s="118" t="s">
        <v>174</v>
      </c>
      <c r="C110" s="119"/>
      <c r="D110" s="119"/>
      <c r="E110" s="119"/>
      <c r="F110" s="119"/>
      <c r="G110" s="119"/>
      <c r="H110" s="119"/>
      <c r="I110" s="120"/>
      <c r="J110" s="12">
        <v>4</v>
      </c>
      <c r="K110" s="12">
        <v>2</v>
      </c>
      <c r="L110" s="12">
        <v>0</v>
      </c>
      <c r="M110" s="12">
        <v>0</v>
      </c>
      <c r="N110" s="44">
        <v>0</v>
      </c>
      <c r="O110" s="54">
        <f t="shared" si="19"/>
        <v>2</v>
      </c>
      <c r="P110" s="20">
        <f t="shared" si="20"/>
        <v>6</v>
      </c>
      <c r="Q110" s="20">
        <f>ROUND(PRODUCT(J110,25)/12,0)</f>
        <v>8</v>
      </c>
      <c r="R110" s="45"/>
      <c r="S110" s="43" t="s">
        <v>32</v>
      </c>
      <c r="T110" s="46"/>
      <c r="U110" s="43" t="s">
        <v>44</v>
      </c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</row>
    <row r="111" spans="1:35">
      <c r="A111" s="80" t="s">
        <v>29</v>
      </c>
      <c r="B111" s="124"/>
      <c r="C111" s="125"/>
      <c r="D111" s="125"/>
      <c r="E111" s="125"/>
      <c r="F111" s="125"/>
      <c r="G111" s="125"/>
      <c r="H111" s="125"/>
      <c r="I111" s="126"/>
      <c r="J111" s="80">
        <f t="shared" ref="J111:Q111" si="22">SUM(J104:J110)</f>
        <v>30</v>
      </c>
      <c r="K111" s="80">
        <f t="shared" si="22"/>
        <v>10</v>
      </c>
      <c r="L111" s="80">
        <f t="shared" si="22"/>
        <v>2</v>
      </c>
      <c r="M111" s="80">
        <f t="shared" si="22"/>
        <v>6</v>
      </c>
      <c r="N111" s="80">
        <f t="shared" si="22"/>
        <v>5</v>
      </c>
      <c r="O111" s="80">
        <f t="shared" si="22"/>
        <v>23</v>
      </c>
      <c r="P111" s="80">
        <f t="shared" si="22"/>
        <v>37</v>
      </c>
      <c r="Q111" s="80">
        <f t="shared" si="22"/>
        <v>60</v>
      </c>
      <c r="R111" s="80">
        <f>COUNTIF(R104:R110,"E")</f>
        <v>4</v>
      </c>
      <c r="S111" s="80">
        <f>COUNTIF(S104:S110,"C")</f>
        <v>2</v>
      </c>
      <c r="T111" s="80">
        <f>COUNTIF(T104:T110,"VP")</f>
        <v>1</v>
      </c>
      <c r="U111" s="24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</row>
    <row r="112" spans="1:35" s="99" customFormat="1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1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</row>
    <row r="113" spans="1:35" s="99" customFormat="1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1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</row>
    <row r="114" spans="1:35" s="99" customFormat="1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1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</row>
    <row r="115" spans="1:35"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</row>
    <row r="116" spans="1:35">
      <c r="A116" s="143" t="s">
        <v>53</v>
      </c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</row>
    <row r="117" spans="1:35" ht="12.75" customHeight="1">
      <c r="A117" s="162" t="s">
        <v>31</v>
      </c>
      <c r="B117" s="139" t="s">
        <v>30</v>
      </c>
      <c r="C117" s="140"/>
      <c r="D117" s="140"/>
      <c r="E117" s="140"/>
      <c r="F117" s="140"/>
      <c r="G117" s="140"/>
      <c r="H117" s="140"/>
      <c r="I117" s="141"/>
      <c r="J117" s="148" t="s">
        <v>45</v>
      </c>
      <c r="K117" s="196" t="s">
        <v>28</v>
      </c>
      <c r="L117" s="197"/>
      <c r="M117" s="197"/>
      <c r="N117" s="198"/>
      <c r="O117" s="196" t="s">
        <v>46</v>
      </c>
      <c r="P117" s="197"/>
      <c r="Q117" s="198"/>
      <c r="R117" s="196" t="s">
        <v>27</v>
      </c>
      <c r="S117" s="197"/>
      <c r="T117" s="198"/>
      <c r="U117" s="148" t="s">
        <v>26</v>
      </c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</row>
    <row r="118" spans="1:35">
      <c r="A118" s="163"/>
      <c r="B118" s="142"/>
      <c r="C118" s="143"/>
      <c r="D118" s="143"/>
      <c r="E118" s="143"/>
      <c r="F118" s="143"/>
      <c r="G118" s="143"/>
      <c r="H118" s="143"/>
      <c r="I118" s="144"/>
      <c r="J118" s="149"/>
      <c r="K118" s="82" t="s">
        <v>32</v>
      </c>
      <c r="L118" s="82" t="s">
        <v>33</v>
      </c>
      <c r="M118" s="82" t="s">
        <v>34</v>
      </c>
      <c r="N118" s="82" t="s">
        <v>117</v>
      </c>
      <c r="O118" s="82" t="s">
        <v>38</v>
      </c>
      <c r="P118" s="82" t="s">
        <v>9</v>
      </c>
      <c r="Q118" s="82" t="s">
        <v>35</v>
      </c>
      <c r="R118" s="82" t="s">
        <v>36</v>
      </c>
      <c r="S118" s="82" t="s">
        <v>32</v>
      </c>
      <c r="T118" s="82" t="s">
        <v>37</v>
      </c>
      <c r="U118" s="149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</row>
    <row r="119" spans="1:35">
      <c r="A119" s="159" t="s">
        <v>185</v>
      </c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1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</row>
    <row r="120" spans="1:35">
      <c r="A120" s="65" t="s">
        <v>203</v>
      </c>
      <c r="B120" s="227" t="s">
        <v>204</v>
      </c>
      <c r="C120" s="228"/>
      <c r="D120" s="228"/>
      <c r="E120" s="228"/>
      <c r="F120" s="228"/>
      <c r="G120" s="228"/>
      <c r="H120" s="228"/>
      <c r="I120" s="229"/>
      <c r="J120" s="66">
        <v>4</v>
      </c>
      <c r="K120" s="66">
        <v>2</v>
      </c>
      <c r="L120" s="66">
        <v>1</v>
      </c>
      <c r="M120" s="66">
        <v>0</v>
      </c>
      <c r="N120" s="88">
        <v>0</v>
      </c>
      <c r="O120" s="54">
        <f t="shared" ref="O120:O125" si="23">K120+L120+M120+N120</f>
        <v>3</v>
      </c>
      <c r="P120" s="20">
        <f t="shared" ref="P120:P125" si="24">Q120-O120</f>
        <v>4</v>
      </c>
      <c r="Q120" s="20">
        <f t="shared" ref="Q120:Q125" si="25">ROUND(PRODUCT(J120,25)/14,0)</f>
        <v>7</v>
      </c>
      <c r="R120" s="66"/>
      <c r="S120" s="66"/>
      <c r="T120" s="67" t="s">
        <v>37</v>
      </c>
      <c r="U120" s="43" t="s">
        <v>41</v>
      </c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</row>
    <row r="121" spans="1:35">
      <c r="A121" s="65" t="s">
        <v>181</v>
      </c>
      <c r="B121" s="204" t="s">
        <v>182</v>
      </c>
      <c r="C121" s="205"/>
      <c r="D121" s="205"/>
      <c r="E121" s="205"/>
      <c r="F121" s="205"/>
      <c r="G121" s="205"/>
      <c r="H121" s="205"/>
      <c r="I121" s="206"/>
      <c r="J121" s="66">
        <v>4</v>
      </c>
      <c r="K121" s="66">
        <v>2</v>
      </c>
      <c r="L121" s="66">
        <v>1</v>
      </c>
      <c r="M121" s="66">
        <v>0</v>
      </c>
      <c r="N121" s="88">
        <v>0</v>
      </c>
      <c r="O121" s="54">
        <f t="shared" si="23"/>
        <v>3</v>
      </c>
      <c r="P121" s="20">
        <f t="shared" si="24"/>
        <v>4</v>
      </c>
      <c r="Q121" s="20">
        <f t="shared" si="25"/>
        <v>7</v>
      </c>
      <c r="R121" s="66"/>
      <c r="S121" s="66"/>
      <c r="T121" s="67" t="s">
        <v>37</v>
      </c>
      <c r="U121" s="43" t="s">
        <v>41</v>
      </c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</row>
    <row r="122" spans="1:35">
      <c r="A122" s="65" t="s">
        <v>177</v>
      </c>
      <c r="B122" s="204" t="s">
        <v>178</v>
      </c>
      <c r="C122" s="205"/>
      <c r="D122" s="205"/>
      <c r="E122" s="205"/>
      <c r="F122" s="205"/>
      <c r="G122" s="205"/>
      <c r="H122" s="205"/>
      <c r="I122" s="206"/>
      <c r="J122" s="66">
        <v>4</v>
      </c>
      <c r="K122" s="66">
        <v>2</v>
      </c>
      <c r="L122" s="66">
        <v>1</v>
      </c>
      <c r="M122" s="66">
        <v>0</v>
      </c>
      <c r="N122" s="88">
        <v>0</v>
      </c>
      <c r="O122" s="54">
        <f t="shared" si="23"/>
        <v>3</v>
      </c>
      <c r="P122" s="20">
        <f t="shared" si="24"/>
        <v>4</v>
      </c>
      <c r="Q122" s="20">
        <f t="shared" si="25"/>
        <v>7</v>
      </c>
      <c r="R122" s="66"/>
      <c r="S122" s="66"/>
      <c r="T122" s="67" t="s">
        <v>37</v>
      </c>
      <c r="U122" s="43" t="s">
        <v>41</v>
      </c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</row>
    <row r="123" spans="1:35">
      <c r="A123" s="65" t="s">
        <v>179</v>
      </c>
      <c r="B123" s="204" t="s">
        <v>180</v>
      </c>
      <c r="C123" s="205"/>
      <c r="D123" s="205"/>
      <c r="E123" s="205"/>
      <c r="F123" s="205"/>
      <c r="G123" s="205"/>
      <c r="H123" s="205"/>
      <c r="I123" s="206"/>
      <c r="J123" s="66">
        <v>4</v>
      </c>
      <c r="K123" s="66">
        <v>2</v>
      </c>
      <c r="L123" s="66">
        <v>1</v>
      </c>
      <c r="M123" s="66">
        <v>0</v>
      </c>
      <c r="N123" s="88">
        <v>0</v>
      </c>
      <c r="O123" s="54">
        <f t="shared" si="23"/>
        <v>3</v>
      </c>
      <c r="P123" s="20">
        <f t="shared" si="24"/>
        <v>4</v>
      </c>
      <c r="Q123" s="20">
        <f t="shared" si="25"/>
        <v>7</v>
      </c>
      <c r="R123" s="66"/>
      <c r="S123" s="66"/>
      <c r="T123" s="67" t="s">
        <v>37</v>
      </c>
      <c r="U123" s="43" t="s">
        <v>41</v>
      </c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</row>
    <row r="124" spans="1:35">
      <c r="A124" s="65" t="s">
        <v>196</v>
      </c>
      <c r="B124" s="204" t="s">
        <v>197</v>
      </c>
      <c r="C124" s="205"/>
      <c r="D124" s="205"/>
      <c r="E124" s="205"/>
      <c r="F124" s="205"/>
      <c r="G124" s="205"/>
      <c r="H124" s="205"/>
      <c r="I124" s="206"/>
      <c r="J124" s="66">
        <v>4</v>
      </c>
      <c r="K124" s="66">
        <v>2</v>
      </c>
      <c r="L124" s="66">
        <v>1</v>
      </c>
      <c r="M124" s="66">
        <v>0</v>
      </c>
      <c r="N124" s="88">
        <v>0</v>
      </c>
      <c r="O124" s="54">
        <f t="shared" si="23"/>
        <v>3</v>
      </c>
      <c r="P124" s="20">
        <f t="shared" si="24"/>
        <v>4</v>
      </c>
      <c r="Q124" s="20">
        <f t="shared" si="25"/>
        <v>7</v>
      </c>
      <c r="R124" s="66"/>
      <c r="S124" s="66"/>
      <c r="T124" s="67" t="s">
        <v>37</v>
      </c>
      <c r="U124" s="43" t="s">
        <v>41</v>
      </c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</row>
    <row r="125" spans="1:35">
      <c r="A125" s="65" t="s">
        <v>253</v>
      </c>
      <c r="B125" s="204" t="s">
        <v>254</v>
      </c>
      <c r="C125" s="205"/>
      <c r="D125" s="205"/>
      <c r="E125" s="205"/>
      <c r="F125" s="205"/>
      <c r="G125" s="205"/>
      <c r="H125" s="205"/>
      <c r="I125" s="206"/>
      <c r="J125" s="66">
        <v>4</v>
      </c>
      <c r="K125" s="66">
        <v>2</v>
      </c>
      <c r="L125" s="66">
        <v>1</v>
      </c>
      <c r="M125" s="66">
        <v>0</v>
      </c>
      <c r="N125" s="88">
        <v>0</v>
      </c>
      <c r="O125" s="54">
        <f t="shared" si="23"/>
        <v>3</v>
      </c>
      <c r="P125" s="20">
        <f t="shared" si="24"/>
        <v>4</v>
      </c>
      <c r="Q125" s="20">
        <f t="shared" si="25"/>
        <v>7</v>
      </c>
      <c r="R125" s="66"/>
      <c r="S125" s="66"/>
      <c r="T125" s="67" t="s">
        <v>37</v>
      </c>
      <c r="U125" s="43" t="s">
        <v>41</v>
      </c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</row>
    <row r="126" spans="1:35">
      <c r="A126" s="112" t="s">
        <v>186</v>
      </c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4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</row>
    <row r="127" spans="1:35">
      <c r="A127" s="65" t="s">
        <v>255</v>
      </c>
      <c r="B127" s="204" t="s">
        <v>256</v>
      </c>
      <c r="C127" s="205"/>
      <c r="D127" s="205"/>
      <c r="E127" s="205"/>
      <c r="F127" s="205"/>
      <c r="G127" s="205"/>
      <c r="H127" s="205"/>
      <c r="I127" s="206"/>
      <c r="J127" s="66">
        <v>4</v>
      </c>
      <c r="K127" s="66">
        <v>2</v>
      </c>
      <c r="L127" s="66">
        <v>1</v>
      </c>
      <c r="M127" s="66">
        <v>0</v>
      </c>
      <c r="N127" s="88">
        <v>0</v>
      </c>
      <c r="O127" s="54">
        <f>K127+L127+M127+N127</f>
        <v>3</v>
      </c>
      <c r="P127" s="20">
        <f>Q127-O127</f>
        <v>4</v>
      </c>
      <c r="Q127" s="20">
        <f>ROUND(PRODUCT(J127,25)/14,0)</f>
        <v>7</v>
      </c>
      <c r="R127" s="66"/>
      <c r="S127" s="66" t="s">
        <v>32</v>
      </c>
      <c r="T127" s="67"/>
      <c r="U127" s="43" t="s">
        <v>43</v>
      </c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</row>
    <row r="128" spans="1:35">
      <c r="A128" s="65" t="s">
        <v>155</v>
      </c>
      <c r="B128" s="204" t="s">
        <v>257</v>
      </c>
      <c r="C128" s="205"/>
      <c r="D128" s="205"/>
      <c r="E128" s="205"/>
      <c r="F128" s="205"/>
      <c r="G128" s="205"/>
      <c r="H128" s="205"/>
      <c r="I128" s="206"/>
      <c r="J128" s="66">
        <v>4</v>
      </c>
      <c r="K128" s="66">
        <v>2</v>
      </c>
      <c r="L128" s="66">
        <v>1</v>
      </c>
      <c r="M128" s="66">
        <v>0</v>
      </c>
      <c r="N128" s="88">
        <v>0</v>
      </c>
      <c r="O128" s="54">
        <f>K128+L128+M128+N128</f>
        <v>3</v>
      </c>
      <c r="P128" s="20">
        <f>Q128-O128</f>
        <v>4</v>
      </c>
      <c r="Q128" s="20">
        <f>ROUND(PRODUCT(J128,25)/14,0)</f>
        <v>7</v>
      </c>
      <c r="R128" s="66"/>
      <c r="S128" s="66" t="s">
        <v>32</v>
      </c>
      <c r="T128" s="67"/>
      <c r="U128" s="43" t="s">
        <v>43</v>
      </c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</row>
    <row r="129" spans="1:35">
      <c r="A129" s="65" t="s">
        <v>192</v>
      </c>
      <c r="B129" s="204" t="s">
        <v>193</v>
      </c>
      <c r="C129" s="205"/>
      <c r="D129" s="205"/>
      <c r="E129" s="205"/>
      <c r="F129" s="205"/>
      <c r="G129" s="205"/>
      <c r="H129" s="205"/>
      <c r="I129" s="206"/>
      <c r="J129" s="66">
        <v>4</v>
      </c>
      <c r="K129" s="66">
        <v>2</v>
      </c>
      <c r="L129" s="66">
        <v>1</v>
      </c>
      <c r="M129" s="66">
        <v>0</v>
      </c>
      <c r="N129" s="88">
        <v>0</v>
      </c>
      <c r="O129" s="54">
        <f>K129+L129+M129+N129</f>
        <v>3</v>
      </c>
      <c r="P129" s="20">
        <f>Q129-O129</f>
        <v>4</v>
      </c>
      <c r="Q129" s="20">
        <f>ROUND(PRODUCT(J129,25)/14,0)</f>
        <v>7</v>
      </c>
      <c r="R129" s="66"/>
      <c r="S129" s="66" t="s">
        <v>32</v>
      </c>
      <c r="T129" s="67"/>
      <c r="U129" s="43" t="s">
        <v>43</v>
      </c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</row>
    <row r="130" spans="1:35">
      <c r="A130" s="65" t="s">
        <v>189</v>
      </c>
      <c r="B130" s="204" t="s">
        <v>190</v>
      </c>
      <c r="C130" s="205"/>
      <c r="D130" s="205"/>
      <c r="E130" s="205"/>
      <c r="F130" s="205"/>
      <c r="G130" s="205"/>
      <c r="H130" s="205"/>
      <c r="I130" s="206"/>
      <c r="J130" s="66">
        <v>4</v>
      </c>
      <c r="K130" s="66">
        <v>2</v>
      </c>
      <c r="L130" s="66">
        <v>1</v>
      </c>
      <c r="M130" s="66">
        <v>0</v>
      </c>
      <c r="N130" s="88">
        <v>0</v>
      </c>
      <c r="O130" s="54">
        <f>K130+L130+M130+N130</f>
        <v>3</v>
      </c>
      <c r="P130" s="20">
        <f>Q130-O130</f>
        <v>4</v>
      </c>
      <c r="Q130" s="20">
        <f>ROUND(PRODUCT(J130,25)/14,0)</f>
        <v>7</v>
      </c>
      <c r="R130" s="66"/>
      <c r="S130" s="66" t="s">
        <v>32</v>
      </c>
      <c r="T130" s="67"/>
      <c r="U130" s="43" t="s">
        <v>43</v>
      </c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</row>
    <row r="131" spans="1:35">
      <c r="A131" s="65" t="s">
        <v>161</v>
      </c>
      <c r="B131" s="204" t="s">
        <v>162</v>
      </c>
      <c r="C131" s="205"/>
      <c r="D131" s="205"/>
      <c r="E131" s="205"/>
      <c r="F131" s="205"/>
      <c r="G131" s="205"/>
      <c r="H131" s="205"/>
      <c r="I131" s="206"/>
      <c r="J131" s="66">
        <v>4</v>
      </c>
      <c r="K131" s="66">
        <v>2</v>
      </c>
      <c r="L131" s="66">
        <v>1</v>
      </c>
      <c r="M131" s="66">
        <v>0</v>
      </c>
      <c r="N131" s="88">
        <v>0</v>
      </c>
      <c r="O131" s="54">
        <f>K131+L131+M131+N131</f>
        <v>3</v>
      </c>
      <c r="P131" s="20">
        <f>Q131-O131</f>
        <v>4</v>
      </c>
      <c r="Q131" s="20">
        <f>ROUND(PRODUCT(J131,25)/14,0)</f>
        <v>7</v>
      </c>
      <c r="R131" s="66"/>
      <c r="S131" s="66" t="s">
        <v>32</v>
      </c>
      <c r="T131" s="67"/>
      <c r="U131" s="43" t="s">
        <v>43</v>
      </c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</row>
    <row r="132" spans="1:35">
      <c r="A132" s="112" t="s">
        <v>191</v>
      </c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4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</row>
    <row r="133" spans="1:35">
      <c r="A133" s="72" t="s">
        <v>266</v>
      </c>
      <c r="B133" s="251" t="s">
        <v>267</v>
      </c>
      <c r="C133" s="251"/>
      <c r="D133" s="251"/>
      <c r="E133" s="251"/>
      <c r="F133" s="251"/>
      <c r="G133" s="251"/>
      <c r="H133" s="251"/>
      <c r="I133" s="251"/>
      <c r="J133" s="66">
        <v>4</v>
      </c>
      <c r="K133" s="66">
        <v>2</v>
      </c>
      <c r="L133" s="66">
        <v>0</v>
      </c>
      <c r="M133" s="66">
        <v>0</v>
      </c>
      <c r="N133" s="88">
        <v>0</v>
      </c>
      <c r="O133" s="54">
        <f>K133+L133+M133+N133</f>
        <v>2</v>
      </c>
      <c r="P133" s="20">
        <f>Q133-O133</f>
        <v>5</v>
      </c>
      <c r="Q133" s="20">
        <f>ROUND(PRODUCT(J133,25)/14,0)</f>
        <v>7</v>
      </c>
      <c r="R133" s="45" t="s">
        <v>36</v>
      </c>
      <c r="S133" s="66"/>
      <c r="T133" s="67" t="s">
        <v>37</v>
      </c>
      <c r="U133" s="43" t="s">
        <v>43</v>
      </c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</row>
    <row r="134" spans="1:35">
      <c r="A134" s="72" t="s">
        <v>248</v>
      </c>
      <c r="B134" s="251" t="s">
        <v>249</v>
      </c>
      <c r="C134" s="251"/>
      <c r="D134" s="251"/>
      <c r="E134" s="251"/>
      <c r="F134" s="251"/>
      <c r="G134" s="251"/>
      <c r="H134" s="251"/>
      <c r="I134" s="251"/>
      <c r="J134" s="66">
        <v>4</v>
      </c>
      <c r="K134" s="66">
        <v>2</v>
      </c>
      <c r="L134" s="66">
        <v>0</v>
      </c>
      <c r="M134" s="66">
        <v>0</v>
      </c>
      <c r="N134" s="88">
        <v>0</v>
      </c>
      <c r="O134" s="54">
        <f>K134+L134+M134+N134</f>
        <v>2</v>
      </c>
      <c r="P134" s="20">
        <f>Q134-O134</f>
        <v>5</v>
      </c>
      <c r="Q134" s="20">
        <f>ROUND(PRODUCT(J134,25)/14,0)</f>
        <v>7</v>
      </c>
      <c r="R134" s="45" t="s">
        <v>36</v>
      </c>
      <c r="S134" s="66"/>
      <c r="T134" s="67" t="s">
        <v>37</v>
      </c>
      <c r="U134" s="43" t="s">
        <v>43</v>
      </c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</row>
    <row r="135" spans="1:35">
      <c r="A135" s="72" t="s">
        <v>268</v>
      </c>
      <c r="B135" s="251" t="s">
        <v>269</v>
      </c>
      <c r="C135" s="251"/>
      <c r="D135" s="251"/>
      <c r="E135" s="251"/>
      <c r="F135" s="251"/>
      <c r="G135" s="251"/>
      <c r="H135" s="251"/>
      <c r="I135" s="251"/>
      <c r="J135" s="66">
        <v>4</v>
      </c>
      <c r="K135" s="66">
        <v>2</v>
      </c>
      <c r="L135" s="66">
        <v>0</v>
      </c>
      <c r="M135" s="66">
        <v>0</v>
      </c>
      <c r="N135" s="88">
        <v>0</v>
      </c>
      <c r="O135" s="54">
        <f>K135+L135+M135+N135</f>
        <v>2</v>
      </c>
      <c r="P135" s="20">
        <f>Q135-O135</f>
        <v>5</v>
      </c>
      <c r="Q135" s="20">
        <f>ROUND(PRODUCT(J135,25)/14,0)</f>
        <v>7</v>
      </c>
      <c r="R135" s="45" t="s">
        <v>36</v>
      </c>
      <c r="S135" s="66"/>
      <c r="T135" s="67" t="s">
        <v>37</v>
      </c>
      <c r="U135" s="43" t="s">
        <v>43</v>
      </c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</row>
    <row r="136" spans="1:35">
      <c r="A136" s="65" t="s">
        <v>258</v>
      </c>
      <c r="B136" s="204" t="s">
        <v>259</v>
      </c>
      <c r="C136" s="205"/>
      <c r="D136" s="205"/>
      <c r="E136" s="205"/>
      <c r="F136" s="205"/>
      <c r="G136" s="205"/>
      <c r="H136" s="205"/>
      <c r="I136" s="206"/>
      <c r="J136" s="66">
        <v>4</v>
      </c>
      <c r="K136" s="66">
        <v>2</v>
      </c>
      <c r="L136" s="66">
        <v>0</v>
      </c>
      <c r="M136" s="66">
        <v>0</v>
      </c>
      <c r="N136" s="88">
        <v>0</v>
      </c>
      <c r="O136" s="54">
        <f>K136+L136+M136+N136</f>
        <v>2</v>
      </c>
      <c r="P136" s="20">
        <f>Q136-O136</f>
        <v>5</v>
      </c>
      <c r="Q136" s="20">
        <f>ROUND(PRODUCT(J136,25)/14,0)</f>
        <v>7</v>
      </c>
      <c r="R136" s="45" t="s">
        <v>36</v>
      </c>
      <c r="S136" s="66"/>
      <c r="T136" s="67" t="s">
        <v>37</v>
      </c>
      <c r="U136" s="43" t="s">
        <v>43</v>
      </c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</row>
    <row r="137" spans="1:35">
      <c r="A137" s="112" t="s">
        <v>198</v>
      </c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4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</row>
    <row r="138" spans="1:35">
      <c r="A138" s="65" t="s">
        <v>206</v>
      </c>
      <c r="B138" s="227" t="s">
        <v>207</v>
      </c>
      <c r="C138" s="228"/>
      <c r="D138" s="228"/>
      <c r="E138" s="228"/>
      <c r="F138" s="228"/>
      <c r="G138" s="228"/>
      <c r="H138" s="228"/>
      <c r="I138" s="229"/>
      <c r="J138" s="66">
        <v>3</v>
      </c>
      <c r="K138" s="66">
        <v>2</v>
      </c>
      <c r="L138" s="66">
        <v>0</v>
      </c>
      <c r="M138" s="66">
        <v>0</v>
      </c>
      <c r="N138" s="88">
        <v>2</v>
      </c>
      <c r="O138" s="54">
        <f>K138+L138+M138+N138</f>
        <v>4</v>
      </c>
      <c r="P138" s="20">
        <f>Q138-O138</f>
        <v>2</v>
      </c>
      <c r="Q138" s="20">
        <f>ROUND(PRODUCT(J138,25)/12,0)</f>
        <v>6</v>
      </c>
      <c r="R138" s="66"/>
      <c r="S138" s="66"/>
      <c r="T138" s="67" t="s">
        <v>37</v>
      </c>
      <c r="U138" s="43" t="s">
        <v>43</v>
      </c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</row>
    <row r="139" spans="1:35" ht="12.75" customHeight="1">
      <c r="A139" s="65" t="s">
        <v>208</v>
      </c>
      <c r="B139" s="227" t="s">
        <v>209</v>
      </c>
      <c r="C139" s="228"/>
      <c r="D139" s="228"/>
      <c r="E139" s="228"/>
      <c r="F139" s="228"/>
      <c r="G139" s="228"/>
      <c r="H139" s="228"/>
      <c r="I139" s="229"/>
      <c r="J139" s="66">
        <v>3</v>
      </c>
      <c r="K139" s="66">
        <v>2</v>
      </c>
      <c r="L139" s="66">
        <v>0</v>
      </c>
      <c r="M139" s="66">
        <v>0</v>
      </c>
      <c r="N139" s="88">
        <v>2</v>
      </c>
      <c r="O139" s="54">
        <f>K139+L139+M139+N139</f>
        <v>4</v>
      </c>
      <c r="P139" s="20">
        <f>Q139-O139</f>
        <v>2</v>
      </c>
      <c r="Q139" s="20">
        <f>ROUND(PRODUCT(J139,25)/12,0)</f>
        <v>6</v>
      </c>
      <c r="R139" s="66"/>
      <c r="S139" s="66"/>
      <c r="T139" s="67" t="s">
        <v>37</v>
      </c>
      <c r="U139" s="43" t="s">
        <v>43</v>
      </c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</row>
    <row r="140" spans="1:35" ht="12.75" customHeight="1">
      <c r="A140" s="65" t="s">
        <v>210</v>
      </c>
      <c r="B140" s="227" t="s">
        <v>211</v>
      </c>
      <c r="C140" s="228"/>
      <c r="D140" s="228"/>
      <c r="E140" s="228"/>
      <c r="F140" s="228"/>
      <c r="G140" s="228"/>
      <c r="H140" s="228"/>
      <c r="I140" s="229"/>
      <c r="J140" s="66">
        <v>3</v>
      </c>
      <c r="K140" s="66">
        <v>2</v>
      </c>
      <c r="L140" s="66">
        <v>0</v>
      </c>
      <c r="M140" s="66">
        <v>0</v>
      </c>
      <c r="N140" s="88">
        <v>2</v>
      </c>
      <c r="O140" s="54">
        <f>K140+L140+M140+N140</f>
        <v>4</v>
      </c>
      <c r="P140" s="20">
        <f>Q140-O140</f>
        <v>2</v>
      </c>
      <c r="Q140" s="20">
        <f>ROUND(PRODUCT(J140,25)/12,0)</f>
        <v>6</v>
      </c>
      <c r="R140" s="66"/>
      <c r="S140" s="66"/>
      <c r="T140" s="67" t="s">
        <v>37</v>
      </c>
      <c r="U140" s="43" t="s">
        <v>43</v>
      </c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</row>
    <row r="141" spans="1:35" ht="12.75" customHeight="1">
      <c r="A141" s="115" t="s">
        <v>55</v>
      </c>
      <c r="B141" s="116"/>
      <c r="C141" s="116"/>
      <c r="D141" s="116"/>
      <c r="E141" s="116"/>
      <c r="F141" s="116"/>
      <c r="G141" s="116"/>
      <c r="H141" s="116"/>
      <c r="I141" s="117"/>
      <c r="J141" s="89">
        <f t="shared" ref="J141:Q141" si="26">SUM(J120,J127,J133,J138)</f>
        <v>15</v>
      </c>
      <c r="K141" s="89">
        <f t="shared" si="26"/>
        <v>8</v>
      </c>
      <c r="L141" s="89">
        <f t="shared" si="26"/>
        <v>2</v>
      </c>
      <c r="M141" s="89">
        <f t="shared" si="26"/>
        <v>0</v>
      </c>
      <c r="N141" s="89">
        <f t="shared" si="26"/>
        <v>2</v>
      </c>
      <c r="O141" s="89">
        <f t="shared" si="26"/>
        <v>12</v>
      </c>
      <c r="P141" s="89">
        <f t="shared" si="26"/>
        <v>15</v>
      </c>
      <c r="Q141" s="89">
        <f t="shared" si="26"/>
        <v>27</v>
      </c>
      <c r="R141" s="89">
        <f>COUNTIF(R120,"E")+COUNTIF(R127,"E")+COUNTIF(R133,"E")+COUNTIF(R138,"E")</f>
        <v>1</v>
      </c>
      <c r="S141" s="89">
        <f>COUNTIF(S120,"C")+COUNTIF(S127,"C")+COUNTIF(S133,"C")+COUNTIF(S138,"C")</f>
        <v>1</v>
      </c>
      <c r="T141" s="89">
        <f>COUNTIF(T120,"VP")+COUNTIF(T127,"VP")+COUNTIF(T133,"VP")+COUNTIF(T138,"VP")</f>
        <v>3</v>
      </c>
      <c r="U141" s="90">
        <v>0.1087</v>
      </c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</row>
    <row r="142" spans="1:35" ht="12.75" customHeight="1">
      <c r="A142" s="184" t="s">
        <v>56</v>
      </c>
      <c r="B142" s="185"/>
      <c r="C142" s="185"/>
      <c r="D142" s="185"/>
      <c r="E142" s="185"/>
      <c r="F142" s="185"/>
      <c r="G142" s="185"/>
      <c r="H142" s="185"/>
      <c r="I142" s="185"/>
      <c r="J142" s="186"/>
      <c r="K142" s="91">
        <f t="shared" ref="K142:Q142" si="27">SUM(K120,K127)*14+SUM(K133,K138)*12</f>
        <v>104</v>
      </c>
      <c r="L142" s="91">
        <f t="shared" si="27"/>
        <v>28</v>
      </c>
      <c r="M142" s="91">
        <f t="shared" si="27"/>
        <v>0</v>
      </c>
      <c r="N142" s="91">
        <f t="shared" si="27"/>
        <v>24</v>
      </c>
      <c r="O142" s="91">
        <f t="shared" si="27"/>
        <v>156</v>
      </c>
      <c r="P142" s="91">
        <f t="shared" si="27"/>
        <v>196</v>
      </c>
      <c r="Q142" s="91">
        <f t="shared" si="27"/>
        <v>352</v>
      </c>
      <c r="R142" s="150"/>
      <c r="S142" s="151"/>
      <c r="T142" s="151"/>
      <c r="U142" s="152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</row>
    <row r="143" spans="1:35">
      <c r="A143" s="187"/>
      <c r="B143" s="188"/>
      <c r="C143" s="188"/>
      <c r="D143" s="188"/>
      <c r="E143" s="188"/>
      <c r="F143" s="188"/>
      <c r="G143" s="188"/>
      <c r="H143" s="188"/>
      <c r="I143" s="188"/>
      <c r="J143" s="189"/>
      <c r="K143" s="254">
        <f>SUM(K142:N142)</f>
        <v>156</v>
      </c>
      <c r="L143" s="255"/>
      <c r="M143" s="255"/>
      <c r="N143" s="256"/>
      <c r="O143" s="257">
        <f>Q142</f>
        <v>352</v>
      </c>
      <c r="P143" s="258"/>
      <c r="Q143" s="259"/>
      <c r="R143" s="153"/>
      <c r="S143" s="154"/>
      <c r="T143" s="154"/>
      <c r="U143" s="15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</row>
    <row r="144" spans="1:35" ht="12.75" customHeight="1">
      <c r="B144" s="85"/>
      <c r="C144" s="85"/>
      <c r="D144" s="85"/>
      <c r="E144" s="85"/>
      <c r="F144" s="85"/>
      <c r="G144" s="85"/>
      <c r="K144" s="92"/>
      <c r="L144" s="92"/>
      <c r="M144" s="93"/>
      <c r="N144" s="93"/>
      <c r="O144" s="93"/>
      <c r="P144" s="93"/>
      <c r="Q144" s="93"/>
      <c r="R144" s="85"/>
      <c r="S144" s="85"/>
      <c r="T144" s="8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</row>
    <row r="145" spans="1:35">
      <c r="A145" s="143" t="s">
        <v>57</v>
      </c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</row>
    <row r="146" spans="1:35" ht="12.75" customHeight="1">
      <c r="A146" s="162" t="s">
        <v>31</v>
      </c>
      <c r="B146" s="139" t="s">
        <v>30</v>
      </c>
      <c r="C146" s="140"/>
      <c r="D146" s="140"/>
      <c r="E146" s="140"/>
      <c r="F146" s="140"/>
      <c r="G146" s="140"/>
      <c r="H146" s="140"/>
      <c r="I146" s="141"/>
      <c r="J146" s="148" t="s">
        <v>45</v>
      </c>
      <c r="K146" s="196" t="s">
        <v>28</v>
      </c>
      <c r="L146" s="197"/>
      <c r="M146" s="197"/>
      <c r="N146" s="198"/>
      <c r="O146" s="196" t="s">
        <v>46</v>
      </c>
      <c r="P146" s="197"/>
      <c r="Q146" s="198"/>
      <c r="R146" s="196" t="s">
        <v>27</v>
      </c>
      <c r="S146" s="197"/>
      <c r="T146" s="198"/>
      <c r="U146" s="148" t="s">
        <v>26</v>
      </c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</row>
    <row r="147" spans="1:35">
      <c r="A147" s="163"/>
      <c r="B147" s="142"/>
      <c r="C147" s="143"/>
      <c r="D147" s="143"/>
      <c r="E147" s="143"/>
      <c r="F147" s="143"/>
      <c r="G147" s="143"/>
      <c r="H147" s="143"/>
      <c r="I147" s="144"/>
      <c r="J147" s="149"/>
      <c r="K147" s="82" t="s">
        <v>32</v>
      </c>
      <c r="L147" s="82" t="s">
        <v>33</v>
      </c>
      <c r="M147" s="82" t="s">
        <v>34</v>
      </c>
      <c r="N147" s="82" t="s">
        <v>117</v>
      </c>
      <c r="O147" s="82" t="s">
        <v>38</v>
      </c>
      <c r="P147" s="82" t="s">
        <v>9</v>
      </c>
      <c r="Q147" s="82" t="s">
        <v>35</v>
      </c>
      <c r="R147" s="82" t="s">
        <v>36</v>
      </c>
      <c r="S147" s="82" t="s">
        <v>32</v>
      </c>
      <c r="T147" s="82" t="s">
        <v>37</v>
      </c>
      <c r="U147" s="149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</row>
    <row r="148" spans="1:35">
      <c r="A148" s="159" t="s">
        <v>58</v>
      </c>
      <c r="B148" s="160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1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</row>
    <row r="149" spans="1:35">
      <c r="A149" s="84" t="s">
        <v>212</v>
      </c>
      <c r="B149" s="222" t="s">
        <v>213</v>
      </c>
      <c r="C149" s="223"/>
      <c r="D149" s="223"/>
      <c r="E149" s="223"/>
      <c r="F149" s="223"/>
      <c r="G149" s="223"/>
      <c r="H149" s="223"/>
      <c r="I149" s="224"/>
      <c r="J149" s="29">
        <v>3</v>
      </c>
      <c r="K149" s="29">
        <v>2</v>
      </c>
      <c r="L149" s="29">
        <v>1</v>
      </c>
      <c r="M149" s="29">
        <v>0</v>
      </c>
      <c r="N149" s="71">
        <v>0</v>
      </c>
      <c r="O149" s="54">
        <f>K149+L149+M149+N149</f>
        <v>3</v>
      </c>
      <c r="P149" s="20">
        <f>Q149-O149</f>
        <v>2</v>
      </c>
      <c r="Q149" s="20">
        <f>ROUND(PRODUCT(J149,25)/14,0)</f>
        <v>5</v>
      </c>
      <c r="R149" s="66"/>
      <c r="S149" s="66" t="s">
        <v>32</v>
      </c>
      <c r="T149" s="67"/>
      <c r="U149" s="43" t="s">
        <v>41</v>
      </c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</row>
    <row r="150" spans="1:35">
      <c r="A150" s="84" t="s">
        <v>260</v>
      </c>
      <c r="B150" s="222" t="s">
        <v>261</v>
      </c>
      <c r="C150" s="223"/>
      <c r="D150" s="223"/>
      <c r="E150" s="223"/>
      <c r="F150" s="223"/>
      <c r="G150" s="223"/>
      <c r="H150" s="223"/>
      <c r="I150" s="224"/>
      <c r="J150" s="29">
        <v>3</v>
      </c>
      <c r="K150" s="29">
        <v>2</v>
      </c>
      <c r="L150" s="29">
        <v>0</v>
      </c>
      <c r="M150" s="29">
        <v>0</v>
      </c>
      <c r="N150" s="44">
        <v>1</v>
      </c>
      <c r="O150" s="54">
        <f>K150+L150+M150+N150</f>
        <v>3</v>
      </c>
      <c r="P150" s="20">
        <f>Q150-O150</f>
        <v>2</v>
      </c>
      <c r="Q150" s="20">
        <f>ROUND(PRODUCT(J150,25)/14,0)</f>
        <v>5</v>
      </c>
      <c r="R150" s="66"/>
      <c r="S150" s="66" t="s">
        <v>32</v>
      </c>
      <c r="T150" s="67"/>
      <c r="U150" s="43" t="s">
        <v>44</v>
      </c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</row>
    <row r="151" spans="1:35">
      <c r="A151" s="84" t="s">
        <v>214</v>
      </c>
      <c r="B151" s="222" t="s">
        <v>215</v>
      </c>
      <c r="C151" s="223"/>
      <c r="D151" s="223"/>
      <c r="E151" s="223"/>
      <c r="F151" s="223"/>
      <c r="G151" s="223"/>
      <c r="H151" s="223"/>
      <c r="I151" s="224"/>
      <c r="J151" s="29">
        <v>4</v>
      </c>
      <c r="K151" s="29">
        <v>2</v>
      </c>
      <c r="L151" s="29">
        <v>0</v>
      </c>
      <c r="M151" s="29">
        <v>2</v>
      </c>
      <c r="N151" s="44">
        <v>0</v>
      </c>
      <c r="O151" s="54">
        <f>K151+L151+M151+N151</f>
        <v>4</v>
      </c>
      <c r="P151" s="20">
        <f>Q151-O151</f>
        <v>3</v>
      </c>
      <c r="Q151" s="20">
        <f>ROUND(PRODUCT(J151,25)/14,0)</f>
        <v>7</v>
      </c>
      <c r="R151" s="66"/>
      <c r="S151" s="66" t="s">
        <v>32</v>
      </c>
      <c r="T151" s="67"/>
      <c r="U151" s="43" t="s">
        <v>41</v>
      </c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5"/>
      <c r="AH151" s="105"/>
      <c r="AI151" s="105"/>
    </row>
    <row r="152" spans="1:35">
      <c r="A152" s="112" t="s">
        <v>59</v>
      </c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4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  <c r="AI152" s="105"/>
    </row>
    <row r="153" spans="1:35">
      <c r="A153" s="84" t="s">
        <v>216</v>
      </c>
      <c r="B153" s="222" t="s">
        <v>217</v>
      </c>
      <c r="C153" s="223"/>
      <c r="D153" s="223"/>
      <c r="E153" s="223"/>
      <c r="F153" s="223"/>
      <c r="G153" s="223"/>
      <c r="H153" s="223"/>
      <c r="I153" s="224"/>
      <c r="J153" s="29">
        <v>3</v>
      </c>
      <c r="K153" s="29">
        <v>0</v>
      </c>
      <c r="L153" s="29">
        <v>2</v>
      </c>
      <c r="M153" s="29">
        <v>0</v>
      </c>
      <c r="N153" s="44">
        <v>1</v>
      </c>
      <c r="O153" s="54">
        <f>K153+L153+M153+N153</f>
        <v>3</v>
      </c>
      <c r="P153" s="20">
        <f>Q153-O153</f>
        <v>2</v>
      </c>
      <c r="Q153" s="20">
        <f>ROUND(PRODUCT(J153,25)/14,0)</f>
        <v>5</v>
      </c>
      <c r="R153" s="68"/>
      <c r="S153" s="68" t="s">
        <v>32</v>
      </c>
      <c r="T153" s="69"/>
      <c r="U153" s="18" t="s">
        <v>44</v>
      </c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</row>
    <row r="154" spans="1:35" ht="12.75" customHeight="1">
      <c r="A154" s="84" t="s">
        <v>218</v>
      </c>
      <c r="B154" s="222" t="s">
        <v>219</v>
      </c>
      <c r="C154" s="223"/>
      <c r="D154" s="223"/>
      <c r="E154" s="223"/>
      <c r="F154" s="223"/>
      <c r="G154" s="223"/>
      <c r="H154" s="223"/>
      <c r="I154" s="224"/>
      <c r="J154" s="29">
        <v>3</v>
      </c>
      <c r="K154" s="29">
        <v>0</v>
      </c>
      <c r="L154" s="29">
        <v>0</v>
      </c>
      <c r="M154" s="29">
        <v>2</v>
      </c>
      <c r="N154" s="44">
        <v>0</v>
      </c>
      <c r="O154" s="54">
        <f>K154+L154+M154+N154</f>
        <v>2</v>
      </c>
      <c r="P154" s="20">
        <f>Q154-O154</f>
        <v>3</v>
      </c>
      <c r="Q154" s="20">
        <f>ROUND(PRODUCT(J154,25)/14,0)</f>
        <v>5</v>
      </c>
      <c r="R154" s="68"/>
      <c r="S154" s="68" t="s">
        <v>32</v>
      </c>
      <c r="T154" s="69"/>
      <c r="U154" s="18" t="s">
        <v>41</v>
      </c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</row>
    <row r="155" spans="1:35" ht="12.75" customHeight="1">
      <c r="A155" s="112" t="s">
        <v>60</v>
      </c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4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</row>
    <row r="156" spans="1:35">
      <c r="A156" s="72" t="s">
        <v>220</v>
      </c>
      <c r="B156" s="222" t="s">
        <v>221</v>
      </c>
      <c r="C156" s="223"/>
      <c r="D156" s="223"/>
      <c r="E156" s="223"/>
      <c r="F156" s="223"/>
      <c r="G156" s="223"/>
      <c r="H156" s="223"/>
      <c r="I156" s="224"/>
      <c r="J156" s="44">
        <v>3</v>
      </c>
      <c r="K156" s="44">
        <v>1</v>
      </c>
      <c r="L156" s="44">
        <v>0</v>
      </c>
      <c r="M156" s="44">
        <v>1</v>
      </c>
      <c r="N156" s="44">
        <v>0</v>
      </c>
      <c r="O156" s="54">
        <f>K156+L156+M156+N156</f>
        <v>2</v>
      </c>
      <c r="P156" s="20">
        <f>Q156-O156</f>
        <v>3</v>
      </c>
      <c r="Q156" s="20">
        <f>ROUND(PRODUCT(J156,25)/14,0)</f>
        <v>5</v>
      </c>
      <c r="R156" s="68"/>
      <c r="S156" s="68" t="s">
        <v>32</v>
      </c>
      <c r="T156" s="69"/>
      <c r="U156" s="18" t="s">
        <v>44</v>
      </c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</row>
    <row r="157" spans="1:35" ht="12.75" customHeight="1">
      <c r="A157" s="115" t="s">
        <v>55</v>
      </c>
      <c r="B157" s="116"/>
      <c r="C157" s="116"/>
      <c r="D157" s="116"/>
      <c r="E157" s="116"/>
      <c r="F157" s="116"/>
      <c r="G157" s="116"/>
      <c r="H157" s="116"/>
      <c r="I157" s="117"/>
      <c r="J157" s="25">
        <f>SUM(J149,J150,J151,J153,J154,J156)</f>
        <v>19</v>
      </c>
      <c r="K157" s="25">
        <f t="shared" ref="K157:Q157" si="28">SUM(K149,K150,K151,K153,K154,K156)</f>
        <v>7</v>
      </c>
      <c r="L157" s="25">
        <f t="shared" si="28"/>
        <v>3</v>
      </c>
      <c r="M157" s="25">
        <f t="shared" si="28"/>
        <v>5</v>
      </c>
      <c r="N157" s="25">
        <f t="shared" si="28"/>
        <v>2</v>
      </c>
      <c r="O157" s="25">
        <f t="shared" si="28"/>
        <v>17</v>
      </c>
      <c r="P157" s="25">
        <f t="shared" si="28"/>
        <v>15</v>
      </c>
      <c r="Q157" s="25">
        <f t="shared" si="28"/>
        <v>32</v>
      </c>
      <c r="R157" s="25">
        <f>COUNTIF(R149:R151,"E")+COUNTIF(R153,"E")+COUNTIF(R154,"E")+COUNTIF(R156,"E")</f>
        <v>0</v>
      </c>
      <c r="S157" s="25">
        <f>COUNTIF(S149:S151,"C")+COUNTIF(S153,"C")+COUNTIF(S154,"C")+COUNTIF(S156,"C")</f>
        <v>6</v>
      </c>
      <c r="T157" s="25">
        <f>COUNTIF(T149:T151,"VP")+COUNTIF(T153,"VP")+COUNTIF(T154,"VP")+COUNTIF(T156,"VP")</f>
        <v>0</v>
      </c>
      <c r="U157" s="73">
        <v>0.1087</v>
      </c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</row>
    <row r="158" spans="1:35" ht="12.75" customHeight="1">
      <c r="A158" s="184" t="s">
        <v>56</v>
      </c>
      <c r="B158" s="185"/>
      <c r="C158" s="185"/>
      <c r="D158" s="185"/>
      <c r="E158" s="185"/>
      <c r="F158" s="185"/>
      <c r="G158" s="185"/>
      <c r="H158" s="185"/>
      <c r="I158" s="185"/>
      <c r="J158" s="186"/>
      <c r="K158" s="25">
        <f t="shared" ref="K158:Q158" si="29">K157*14</f>
        <v>98</v>
      </c>
      <c r="L158" s="25">
        <f t="shared" si="29"/>
        <v>42</v>
      </c>
      <c r="M158" s="25">
        <f t="shared" si="29"/>
        <v>70</v>
      </c>
      <c r="N158" s="25">
        <f t="shared" si="29"/>
        <v>28</v>
      </c>
      <c r="O158" s="25">
        <f t="shared" si="29"/>
        <v>238</v>
      </c>
      <c r="P158" s="25">
        <f t="shared" si="29"/>
        <v>210</v>
      </c>
      <c r="Q158" s="25">
        <f t="shared" si="29"/>
        <v>448</v>
      </c>
      <c r="R158" s="150"/>
      <c r="S158" s="151"/>
      <c r="T158" s="151"/>
      <c r="U158" s="152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105"/>
    </row>
    <row r="159" spans="1:35">
      <c r="A159" s="187"/>
      <c r="B159" s="188"/>
      <c r="C159" s="188"/>
      <c r="D159" s="188"/>
      <c r="E159" s="188"/>
      <c r="F159" s="188"/>
      <c r="G159" s="188"/>
      <c r="H159" s="188"/>
      <c r="I159" s="188"/>
      <c r="J159" s="189"/>
      <c r="K159" s="193">
        <f>SUM(K158:N158)</f>
        <v>238</v>
      </c>
      <c r="L159" s="194"/>
      <c r="M159" s="194"/>
      <c r="N159" s="195"/>
      <c r="O159" s="156">
        <f>Q158</f>
        <v>448</v>
      </c>
      <c r="P159" s="157"/>
      <c r="Q159" s="158"/>
      <c r="R159" s="153"/>
      <c r="S159" s="154"/>
      <c r="T159" s="154"/>
      <c r="U159" s="15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105"/>
    </row>
    <row r="160" spans="1:35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9"/>
      <c r="L160" s="79"/>
      <c r="M160" s="79"/>
      <c r="N160" s="79"/>
      <c r="O160" s="76"/>
      <c r="P160" s="76"/>
      <c r="Q160" s="76"/>
      <c r="R160" s="78"/>
      <c r="S160" s="78"/>
      <c r="T160" s="78"/>
      <c r="U160" s="78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</row>
    <row r="161" spans="1:35" ht="12.75" customHeight="1">
      <c r="A161" s="268" t="s">
        <v>264</v>
      </c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</row>
    <row r="162" spans="1:35">
      <c r="A162" s="124" t="s">
        <v>63</v>
      </c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6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</row>
    <row r="163" spans="1:35" ht="12.75" customHeight="1">
      <c r="A163" s="260" t="s">
        <v>31</v>
      </c>
      <c r="B163" s="262" t="s">
        <v>30</v>
      </c>
      <c r="C163" s="263"/>
      <c r="D163" s="263"/>
      <c r="E163" s="263"/>
      <c r="F163" s="263"/>
      <c r="G163" s="263"/>
      <c r="H163" s="263"/>
      <c r="I163" s="264"/>
      <c r="J163" s="252" t="s">
        <v>45</v>
      </c>
      <c r="K163" s="129" t="s">
        <v>28</v>
      </c>
      <c r="L163" s="130"/>
      <c r="M163" s="130"/>
      <c r="N163" s="131"/>
      <c r="O163" s="129" t="s">
        <v>46</v>
      </c>
      <c r="P163" s="130"/>
      <c r="Q163" s="131"/>
      <c r="R163" s="129" t="s">
        <v>27</v>
      </c>
      <c r="S163" s="130"/>
      <c r="T163" s="131"/>
      <c r="U163" s="252" t="s">
        <v>26</v>
      </c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</row>
    <row r="164" spans="1:35">
      <c r="A164" s="261"/>
      <c r="B164" s="265"/>
      <c r="C164" s="266"/>
      <c r="D164" s="266"/>
      <c r="E164" s="266"/>
      <c r="F164" s="266"/>
      <c r="G164" s="266"/>
      <c r="H164" s="266"/>
      <c r="I164" s="267"/>
      <c r="J164" s="253"/>
      <c r="K164" s="81" t="s">
        <v>32</v>
      </c>
      <c r="L164" s="81" t="s">
        <v>33</v>
      </c>
      <c r="M164" s="81" t="s">
        <v>34</v>
      </c>
      <c r="N164" s="81" t="s">
        <v>117</v>
      </c>
      <c r="O164" s="81" t="s">
        <v>38</v>
      </c>
      <c r="P164" s="81" t="s">
        <v>9</v>
      </c>
      <c r="Q164" s="81" t="s">
        <v>35</v>
      </c>
      <c r="R164" s="81" t="s">
        <v>36</v>
      </c>
      <c r="S164" s="81" t="s">
        <v>32</v>
      </c>
      <c r="T164" s="81" t="s">
        <v>37</v>
      </c>
      <c r="U164" s="253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</row>
    <row r="165" spans="1:35">
      <c r="A165" s="124" t="s">
        <v>61</v>
      </c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6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</row>
    <row r="166" spans="1:35">
      <c r="A166" s="34" t="str">
        <f t="shared" ref="A166:A190" si="30">IF(ISNA(INDEX($A$39:$T$171,MATCH($B166,$B$39:$B$171,0),1)),"",INDEX($A$39:$T$171,MATCH($B166,$B$39:$B$171,0),1))</f>
        <v>MLM0019</v>
      </c>
      <c r="B166" s="118" t="s">
        <v>112</v>
      </c>
      <c r="C166" s="119"/>
      <c r="D166" s="119"/>
      <c r="E166" s="119"/>
      <c r="F166" s="119"/>
      <c r="G166" s="119"/>
      <c r="H166" s="119"/>
      <c r="I166" s="120"/>
      <c r="J166" s="20">
        <f t="shared" ref="J166:J190" si="31">IF(ISNA(INDEX($A$39:$T$171,MATCH($B166,$B$39:$B$171,0),10)),"",INDEX($A$39:$T$171,MATCH($B166,$B$39:$B$171,0),10))</f>
        <v>6</v>
      </c>
      <c r="K166" s="20">
        <f t="shared" ref="K166:K190" si="32">IF(ISNA(INDEX($A$39:$T$171,MATCH($B166,$B$39:$B$171,0),11)),"",INDEX($A$39:$T$171,MATCH($B166,$B$39:$B$171,0),11))</f>
        <v>2</v>
      </c>
      <c r="L166" s="20">
        <f t="shared" ref="L166:L190" si="33">IF(ISNA(INDEX($A$39:$T$171,MATCH($B166,$B$39:$B$171,0),12)),"",INDEX($A$39:$T$171,MATCH($B166,$B$39:$B$171,0),12))</f>
        <v>2</v>
      </c>
      <c r="M166" s="20">
        <f t="shared" ref="M166:M175" si="34">IF(ISNA(INDEX($A$39:$T$171,MATCH($B166,$B$39:$B$171,0),13)),"",INDEX($A$39:$T$171,MATCH($B166,$B$39:$B$171,0),13))</f>
        <v>0</v>
      </c>
      <c r="N166" s="20">
        <f t="shared" ref="N166:N190" si="35">IF(ISNA(INDEX($A$38:$U$156,MATCH($B166,$B$38:$B$156,0),14)),"",INDEX($A$38:$U$156,MATCH($B166,$B$38:$B$156,0),14))</f>
        <v>0</v>
      </c>
      <c r="O166" s="20">
        <f t="shared" ref="O166:O190" si="36">IF(ISNA(INDEX($A$38:$U$156,MATCH($B166,$B$38:$B$156,0),15)),"",INDEX($A$38:$U$156,MATCH($B166,$B$38:$B$156,0),15))</f>
        <v>4</v>
      </c>
      <c r="P166" s="20">
        <f t="shared" ref="P166:P190" si="37">IF(ISNA(INDEX($A$38:$U$156,MATCH($B166,$B$38:$B$156,0),16)),"",INDEX($A$38:$U$156,MATCH($B166,$B$38:$B$156,0),16))</f>
        <v>7</v>
      </c>
      <c r="Q166" s="20">
        <f t="shared" ref="Q166:Q190" si="38">IF(ISNA(INDEX($A$38:$U$156,MATCH($B166,$B$38:$B$156,0),17)),"",INDEX($A$38:$U$156,MATCH($B166,$B$38:$B$156,0),17))</f>
        <v>11</v>
      </c>
      <c r="R166" s="31" t="str">
        <f t="shared" ref="R166:R190" si="39">IF(ISNA(INDEX($A$38:$U$156,MATCH($B166,$B$38:$B$156,0),18)),"",INDEX($A$38:$U$156,MATCH($B166,$B$38:$B$156,0),18))</f>
        <v>E</v>
      </c>
      <c r="S166" s="31">
        <f t="shared" ref="S166:S190" si="40">IF(ISNA(INDEX($A$38:$U$156,MATCH($B166,$B$38:$B$156,0),19)),"",INDEX($A$38:$U$156,MATCH($B166,$B$38:$B$156,0),19))</f>
        <v>0</v>
      </c>
      <c r="T166" s="31">
        <f t="shared" ref="T166:T190" si="41">IF(ISNA(INDEX($A$38:$U$156,MATCH($B166,$B$38:$B$156,0),20)),"",INDEX($A$38:$U$156,MATCH($B166,$B$38:$B$156,0),20))</f>
        <v>0</v>
      </c>
      <c r="U166" s="22" t="s">
        <v>41</v>
      </c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</row>
    <row r="167" spans="1:35">
      <c r="A167" s="34" t="str">
        <f t="shared" si="30"/>
        <v>MLM0001</v>
      </c>
      <c r="B167" s="132" t="s">
        <v>114</v>
      </c>
      <c r="C167" s="133"/>
      <c r="D167" s="133"/>
      <c r="E167" s="133"/>
      <c r="F167" s="133"/>
      <c r="G167" s="133"/>
      <c r="H167" s="133"/>
      <c r="I167" s="134"/>
      <c r="J167" s="20">
        <f t="shared" si="31"/>
        <v>6</v>
      </c>
      <c r="K167" s="20">
        <f t="shared" si="32"/>
        <v>2</v>
      </c>
      <c r="L167" s="20">
        <f t="shared" si="33"/>
        <v>2</v>
      </c>
      <c r="M167" s="20">
        <f t="shared" si="34"/>
        <v>0</v>
      </c>
      <c r="N167" s="20">
        <f t="shared" si="35"/>
        <v>0</v>
      </c>
      <c r="O167" s="20">
        <f t="shared" si="36"/>
        <v>4</v>
      </c>
      <c r="P167" s="20">
        <f t="shared" si="37"/>
        <v>7</v>
      </c>
      <c r="Q167" s="20">
        <f t="shared" si="38"/>
        <v>11</v>
      </c>
      <c r="R167" s="31" t="str">
        <f t="shared" si="39"/>
        <v>E</v>
      </c>
      <c r="S167" s="31">
        <f t="shared" si="40"/>
        <v>0</v>
      </c>
      <c r="T167" s="31">
        <f t="shared" si="41"/>
        <v>0</v>
      </c>
      <c r="U167" s="22" t="s">
        <v>41</v>
      </c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</row>
    <row r="168" spans="1:35">
      <c r="A168" s="34" t="str">
        <f t="shared" si="30"/>
        <v>MLM0013</v>
      </c>
      <c r="B168" s="132" t="s">
        <v>115</v>
      </c>
      <c r="C168" s="133"/>
      <c r="D168" s="133"/>
      <c r="E168" s="133"/>
      <c r="F168" s="133"/>
      <c r="G168" s="133"/>
      <c r="H168" s="133"/>
      <c r="I168" s="134"/>
      <c r="J168" s="20">
        <f t="shared" si="31"/>
        <v>6</v>
      </c>
      <c r="K168" s="20">
        <f t="shared" si="32"/>
        <v>2</v>
      </c>
      <c r="L168" s="20">
        <f t="shared" si="33"/>
        <v>2</v>
      </c>
      <c r="M168" s="20">
        <f t="shared" si="34"/>
        <v>0</v>
      </c>
      <c r="N168" s="20">
        <f t="shared" si="35"/>
        <v>0</v>
      </c>
      <c r="O168" s="20">
        <f t="shared" si="36"/>
        <v>4</v>
      </c>
      <c r="P168" s="20">
        <f t="shared" si="37"/>
        <v>7</v>
      </c>
      <c r="Q168" s="20">
        <f t="shared" si="38"/>
        <v>11</v>
      </c>
      <c r="R168" s="31" t="str">
        <f t="shared" si="39"/>
        <v>E</v>
      </c>
      <c r="S168" s="31">
        <f t="shared" si="40"/>
        <v>0</v>
      </c>
      <c r="T168" s="31">
        <f t="shared" si="41"/>
        <v>0</v>
      </c>
      <c r="U168" s="22" t="s">
        <v>41</v>
      </c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</row>
    <row r="169" spans="1:35">
      <c r="A169" s="34" t="str">
        <f t="shared" si="30"/>
        <v>MLM5005</v>
      </c>
      <c r="B169" s="132" t="s">
        <v>116</v>
      </c>
      <c r="C169" s="133"/>
      <c r="D169" s="133"/>
      <c r="E169" s="133"/>
      <c r="F169" s="133"/>
      <c r="G169" s="133"/>
      <c r="H169" s="133"/>
      <c r="I169" s="134"/>
      <c r="J169" s="20">
        <f t="shared" si="31"/>
        <v>6</v>
      </c>
      <c r="K169" s="20">
        <f t="shared" si="32"/>
        <v>2</v>
      </c>
      <c r="L169" s="20">
        <f t="shared" si="33"/>
        <v>2</v>
      </c>
      <c r="M169" s="20">
        <f t="shared" si="34"/>
        <v>2</v>
      </c>
      <c r="N169" s="20">
        <f t="shared" si="35"/>
        <v>0</v>
      </c>
      <c r="O169" s="20">
        <f t="shared" si="36"/>
        <v>6</v>
      </c>
      <c r="P169" s="20">
        <f t="shared" si="37"/>
        <v>5</v>
      </c>
      <c r="Q169" s="20">
        <f t="shared" si="38"/>
        <v>11</v>
      </c>
      <c r="R169" s="31">
        <f t="shared" si="39"/>
        <v>0</v>
      </c>
      <c r="S169" s="31" t="str">
        <f t="shared" si="40"/>
        <v>C</v>
      </c>
      <c r="T169" s="31">
        <f t="shared" si="41"/>
        <v>0</v>
      </c>
      <c r="U169" s="22" t="s">
        <v>41</v>
      </c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</row>
    <row r="170" spans="1:35">
      <c r="A170" s="34" t="str">
        <f t="shared" si="30"/>
        <v>MLM7006</v>
      </c>
      <c r="B170" s="118" t="s">
        <v>215</v>
      </c>
      <c r="C170" s="119"/>
      <c r="D170" s="119"/>
      <c r="E170" s="119"/>
      <c r="F170" s="119"/>
      <c r="G170" s="119"/>
      <c r="H170" s="119"/>
      <c r="I170" s="120"/>
      <c r="J170" s="20">
        <f t="shared" si="31"/>
        <v>4</v>
      </c>
      <c r="K170" s="20">
        <f t="shared" si="32"/>
        <v>2</v>
      </c>
      <c r="L170" s="20">
        <f t="shared" si="33"/>
        <v>0</v>
      </c>
      <c r="M170" s="20">
        <f t="shared" si="34"/>
        <v>2</v>
      </c>
      <c r="N170" s="20">
        <f t="shared" si="35"/>
        <v>0</v>
      </c>
      <c r="O170" s="20">
        <f t="shared" si="36"/>
        <v>4</v>
      </c>
      <c r="P170" s="20">
        <f t="shared" si="37"/>
        <v>3</v>
      </c>
      <c r="Q170" s="20">
        <f t="shared" si="38"/>
        <v>7</v>
      </c>
      <c r="R170" s="31">
        <f t="shared" si="39"/>
        <v>0</v>
      </c>
      <c r="S170" s="31" t="str">
        <f t="shared" si="40"/>
        <v>C</v>
      </c>
      <c r="T170" s="31">
        <f t="shared" si="41"/>
        <v>0</v>
      </c>
      <c r="U170" s="22" t="s">
        <v>41</v>
      </c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</row>
    <row r="171" spans="1:35">
      <c r="A171" s="34" t="str">
        <f t="shared" si="30"/>
        <v>MLM0018</v>
      </c>
      <c r="B171" s="222" t="s">
        <v>213</v>
      </c>
      <c r="C171" s="223"/>
      <c r="D171" s="223"/>
      <c r="E171" s="223"/>
      <c r="F171" s="223"/>
      <c r="G171" s="223"/>
      <c r="H171" s="223"/>
      <c r="I171" s="224"/>
      <c r="J171" s="20">
        <f t="shared" si="31"/>
        <v>3</v>
      </c>
      <c r="K171" s="20">
        <f t="shared" si="32"/>
        <v>2</v>
      </c>
      <c r="L171" s="20">
        <f t="shared" si="33"/>
        <v>1</v>
      </c>
      <c r="M171" s="20">
        <f t="shared" si="34"/>
        <v>0</v>
      </c>
      <c r="N171" s="20">
        <f t="shared" si="35"/>
        <v>0</v>
      </c>
      <c r="O171" s="20">
        <f t="shared" si="36"/>
        <v>3</v>
      </c>
      <c r="P171" s="20">
        <f t="shared" si="37"/>
        <v>2</v>
      </c>
      <c r="Q171" s="20">
        <f t="shared" si="38"/>
        <v>5</v>
      </c>
      <c r="R171" s="31">
        <f t="shared" si="39"/>
        <v>0</v>
      </c>
      <c r="S171" s="31" t="str">
        <f t="shared" si="40"/>
        <v>C</v>
      </c>
      <c r="T171" s="31">
        <f t="shared" si="41"/>
        <v>0</v>
      </c>
      <c r="U171" s="22" t="s">
        <v>41</v>
      </c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</row>
    <row r="172" spans="1:35" s="104" customFormat="1">
      <c r="A172" s="34" t="str">
        <f t="shared" si="30"/>
        <v>MLM0021</v>
      </c>
      <c r="B172" s="118" t="s">
        <v>119</v>
      </c>
      <c r="C172" s="119"/>
      <c r="D172" s="119"/>
      <c r="E172" s="119"/>
      <c r="F172" s="119"/>
      <c r="G172" s="119"/>
      <c r="H172" s="119"/>
      <c r="I172" s="120"/>
      <c r="J172" s="20">
        <f t="shared" si="31"/>
        <v>5</v>
      </c>
      <c r="K172" s="20">
        <f t="shared" si="32"/>
        <v>2</v>
      </c>
      <c r="L172" s="20">
        <f t="shared" si="33"/>
        <v>2</v>
      </c>
      <c r="M172" s="20">
        <f t="shared" si="34"/>
        <v>0</v>
      </c>
      <c r="N172" s="20">
        <f t="shared" si="35"/>
        <v>0</v>
      </c>
      <c r="O172" s="20">
        <f t="shared" si="36"/>
        <v>4</v>
      </c>
      <c r="P172" s="20">
        <f t="shared" si="37"/>
        <v>5</v>
      </c>
      <c r="Q172" s="20">
        <f t="shared" si="38"/>
        <v>9</v>
      </c>
      <c r="R172" s="31" t="str">
        <f t="shared" si="39"/>
        <v>E</v>
      </c>
      <c r="S172" s="31">
        <f t="shared" si="40"/>
        <v>0</v>
      </c>
      <c r="T172" s="31">
        <f t="shared" si="41"/>
        <v>0</v>
      </c>
      <c r="U172" s="22" t="s">
        <v>41</v>
      </c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</row>
    <row r="173" spans="1:35">
      <c r="A173" s="34" t="str">
        <f t="shared" si="30"/>
        <v>MLM0006</v>
      </c>
      <c r="B173" s="118" t="s">
        <v>121</v>
      </c>
      <c r="C173" s="119"/>
      <c r="D173" s="119"/>
      <c r="E173" s="119"/>
      <c r="F173" s="119"/>
      <c r="G173" s="119"/>
      <c r="H173" s="119"/>
      <c r="I173" s="120"/>
      <c r="J173" s="20">
        <f t="shared" si="31"/>
        <v>5</v>
      </c>
      <c r="K173" s="20">
        <f t="shared" si="32"/>
        <v>2</v>
      </c>
      <c r="L173" s="20">
        <f t="shared" si="33"/>
        <v>2</v>
      </c>
      <c r="M173" s="20">
        <f t="shared" si="34"/>
        <v>0</v>
      </c>
      <c r="N173" s="20">
        <f t="shared" si="35"/>
        <v>0</v>
      </c>
      <c r="O173" s="20">
        <f t="shared" si="36"/>
        <v>4</v>
      </c>
      <c r="P173" s="20">
        <f t="shared" si="37"/>
        <v>5</v>
      </c>
      <c r="Q173" s="20">
        <f t="shared" si="38"/>
        <v>9</v>
      </c>
      <c r="R173" s="31" t="str">
        <f t="shared" si="39"/>
        <v>E</v>
      </c>
      <c r="S173" s="31">
        <f t="shared" si="40"/>
        <v>0</v>
      </c>
      <c r="T173" s="31">
        <f t="shared" si="41"/>
        <v>0</v>
      </c>
      <c r="U173" s="22" t="s">
        <v>41</v>
      </c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</row>
    <row r="174" spans="1:35">
      <c r="A174" s="34" t="str">
        <f t="shared" si="30"/>
        <v>MLM0015</v>
      </c>
      <c r="B174" s="118" t="s">
        <v>123</v>
      </c>
      <c r="C174" s="119"/>
      <c r="D174" s="119"/>
      <c r="E174" s="119"/>
      <c r="F174" s="119"/>
      <c r="G174" s="119"/>
      <c r="H174" s="119"/>
      <c r="I174" s="120"/>
      <c r="J174" s="20">
        <f t="shared" si="31"/>
        <v>5</v>
      </c>
      <c r="K174" s="20">
        <f t="shared" si="32"/>
        <v>2</v>
      </c>
      <c r="L174" s="20">
        <f t="shared" si="33"/>
        <v>2</v>
      </c>
      <c r="M174" s="20">
        <f t="shared" si="34"/>
        <v>0</v>
      </c>
      <c r="N174" s="20">
        <f t="shared" si="35"/>
        <v>0</v>
      </c>
      <c r="O174" s="20">
        <f t="shared" si="36"/>
        <v>4</v>
      </c>
      <c r="P174" s="20">
        <f t="shared" si="37"/>
        <v>5</v>
      </c>
      <c r="Q174" s="20">
        <f t="shared" si="38"/>
        <v>9</v>
      </c>
      <c r="R174" s="31">
        <f t="shared" si="39"/>
        <v>0</v>
      </c>
      <c r="S174" s="31">
        <f t="shared" si="40"/>
        <v>0</v>
      </c>
      <c r="T174" s="31" t="str">
        <f t="shared" si="41"/>
        <v>VP</v>
      </c>
      <c r="U174" s="22" t="s">
        <v>41</v>
      </c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</row>
    <row r="175" spans="1:35">
      <c r="A175" s="34" t="str">
        <f t="shared" si="30"/>
        <v>MLM0022</v>
      </c>
      <c r="B175" s="118" t="s">
        <v>125</v>
      </c>
      <c r="C175" s="119"/>
      <c r="D175" s="119"/>
      <c r="E175" s="119"/>
      <c r="F175" s="119"/>
      <c r="G175" s="119"/>
      <c r="H175" s="119"/>
      <c r="I175" s="120"/>
      <c r="J175" s="20">
        <f t="shared" si="31"/>
        <v>5</v>
      </c>
      <c r="K175" s="20">
        <f t="shared" si="32"/>
        <v>2</v>
      </c>
      <c r="L175" s="20">
        <f t="shared" si="33"/>
        <v>2</v>
      </c>
      <c r="M175" s="20">
        <f t="shared" si="34"/>
        <v>0</v>
      </c>
      <c r="N175" s="20">
        <f t="shared" si="35"/>
        <v>0</v>
      </c>
      <c r="O175" s="20">
        <f t="shared" si="36"/>
        <v>4</v>
      </c>
      <c r="P175" s="20">
        <f t="shared" si="37"/>
        <v>5</v>
      </c>
      <c r="Q175" s="20">
        <f t="shared" si="38"/>
        <v>9</v>
      </c>
      <c r="R175" s="31" t="str">
        <f t="shared" si="39"/>
        <v>E</v>
      </c>
      <c r="S175" s="31">
        <f t="shared" si="40"/>
        <v>0</v>
      </c>
      <c r="T175" s="31">
        <f t="shared" si="41"/>
        <v>0</v>
      </c>
      <c r="U175" s="22" t="s">
        <v>41</v>
      </c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</row>
    <row r="176" spans="1:35">
      <c r="A176" s="34" t="str">
        <f t="shared" si="30"/>
        <v>MLM5006</v>
      </c>
      <c r="B176" s="118" t="s">
        <v>127</v>
      </c>
      <c r="C176" s="119"/>
      <c r="D176" s="119"/>
      <c r="E176" s="119"/>
      <c r="F176" s="119"/>
      <c r="G176" s="119"/>
      <c r="H176" s="119"/>
      <c r="I176" s="120"/>
      <c r="J176" s="20">
        <f t="shared" si="31"/>
        <v>5</v>
      </c>
      <c r="K176" s="20">
        <f t="shared" si="32"/>
        <v>2</v>
      </c>
      <c r="L176" s="20">
        <f t="shared" si="33"/>
        <v>1</v>
      </c>
      <c r="M176" s="20">
        <v>2</v>
      </c>
      <c r="N176" s="20">
        <f t="shared" si="35"/>
        <v>0</v>
      </c>
      <c r="O176" s="20">
        <f t="shared" si="36"/>
        <v>5</v>
      </c>
      <c r="P176" s="20">
        <f t="shared" si="37"/>
        <v>4</v>
      </c>
      <c r="Q176" s="20">
        <f t="shared" si="38"/>
        <v>9</v>
      </c>
      <c r="R176" s="31" t="str">
        <f t="shared" si="39"/>
        <v>E</v>
      </c>
      <c r="S176" s="31">
        <f t="shared" si="40"/>
        <v>0</v>
      </c>
      <c r="T176" s="31">
        <f t="shared" si="41"/>
        <v>0</v>
      </c>
      <c r="U176" s="22" t="s">
        <v>41</v>
      </c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</row>
    <row r="177" spans="1:35">
      <c r="A177" s="34" t="str">
        <f t="shared" si="30"/>
        <v>MLM5022</v>
      </c>
      <c r="B177" s="118" t="s">
        <v>129</v>
      </c>
      <c r="C177" s="119"/>
      <c r="D177" s="119"/>
      <c r="E177" s="119"/>
      <c r="F177" s="119"/>
      <c r="G177" s="119"/>
      <c r="H177" s="119"/>
      <c r="I177" s="120"/>
      <c r="J177" s="20">
        <f t="shared" si="31"/>
        <v>5</v>
      </c>
      <c r="K177" s="20">
        <f t="shared" si="32"/>
        <v>2</v>
      </c>
      <c r="L177" s="20">
        <f t="shared" si="33"/>
        <v>1</v>
      </c>
      <c r="M177" s="20">
        <f t="shared" ref="M177:M190" si="42">IF(ISNA(INDEX($A$39:$T$171,MATCH($B177,$B$39:$B$171,0),13)),"",INDEX($A$39:$T$171,MATCH($B177,$B$39:$B$171,0),13))</f>
        <v>0</v>
      </c>
      <c r="N177" s="20">
        <f t="shared" si="35"/>
        <v>0</v>
      </c>
      <c r="O177" s="20">
        <f t="shared" si="36"/>
        <v>3</v>
      </c>
      <c r="P177" s="20">
        <f t="shared" si="37"/>
        <v>6</v>
      </c>
      <c r="Q177" s="20">
        <f t="shared" si="38"/>
        <v>9</v>
      </c>
      <c r="R177" s="31">
        <f t="shared" si="39"/>
        <v>0</v>
      </c>
      <c r="S177" s="31" t="str">
        <f t="shared" si="40"/>
        <v>C</v>
      </c>
      <c r="T177" s="31">
        <f t="shared" si="41"/>
        <v>0</v>
      </c>
      <c r="U177" s="22" t="s">
        <v>41</v>
      </c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</row>
    <row r="178" spans="1:35">
      <c r="A178" s="34" t="str">
        <f t="shared" si="30"/>
        <v>MLM5008</v>
      </c>
      <c r="B178" s="118" t="s">
        <v>233</v>
      </c>
      <c r="C178" s="119"/>
      <c r="D178" s="119"/>
      <c r="E178" s="119"/>
      <c r="F178" s="119"/>
      <c r="G178" s="119"/>
      <c r="H178" s="119"/>
      <c r="I178" s="120"/>
      <c r="J178" s="20">
        <f t="shared" si="31"/>
        <v>5</v>
      </c>
      <c r="K178" s="20">
        <f t="shared" si="32"/>
        <v>2</v>
      </c>
      <c r="L178" s="20">
        <f t="shared" si="33"/>
        <v>1</v>
      </c>
      <c r="M178" s="20">
        <f t="shared" si="42"/>
        <v>1</v>
      </c>
      <c r="N178" s="20">
        <f t="shared" si="35"/>
        <v>0</v>
      </c>
      <c r="O178" s="20">
        <f t="shared" si="36"/>
        <v>4</v>
      </c>
      <c r="P178" s="20">
        <f t="shared" si="37"/>
        <v>5</v>
      </c>
      <c r="Q178" s="20">
        <f t="shared" si="38"/>
        <v>9</v>
      </c>
      <c r="R178" s="31">
        <f t="shared" si="39"/>
        <v>0</v>
      </c>
      <c r="S178" s="31" t="str">
        <f t="shared" si="40"/>
        <v>C</v>
      </c>
      <c r="T178" s="31">
        <f t="shared" si="41"/>
        <v>0</v>
      </c>
      <c r="U178" s="22" t="s">
        <v>41</v>
      </c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</row>
    <row r="179" spans="1:35">
      <c r="A179" s="34" t="str">
        <f t="shared" si="30"/>
        <v>MLM0007</v>
      </c>
      <c r="B179" s="118" t="s">
        <v>132</v>
      </c>
      <c r="C179" s="119"/>
      <c r="D179" s="119"/>
      <c r="E179" s="119"/>
      <c r="F179" s="119"/>
      <c r="G179" s="119"/>
      <c r="H179" s="119"/>
      <c r="I179" s="120"/>
      <c r="J179" s="20">
        <f t="shared" si="31"/>
        <v>5</v>
      </c>
      <c r="K179" s="20">
        <f t="shared" si="32"/>
        <v>2</v>
      </c>
      <c r="L179" s="20">
        <f t="shared" si="33"/>
        <v>2</v>
      </c>
      <c r="M179" s="20">
        <f t="shared" si="42"/>
        <v>0</v>
      </c>
      <c r="N179" s="20">
        <f t="shared" si="35"/>
        <v>0</v>
      </c>
      <c r="O179" s="20">
        <f t="shared" si="36"/>
        <v>4</v>
      </c>
      <c r="P179" s="20">
        <f t="shared" si="37"/>
        <v>5</v>
      </c>
      <c r="Q179" s="20">
        <f t="shared" si="38"/>
        <v>9</v>
      </c>
      <c r="R179" s="31" t="str">
        <f t="shared" si="39"/>
        <v>E</v>
      </c>
      <c r="S179" s="31">
        <f t="shared" si="40"/>
        <v>0</v>
      </c>
      <c r="T179" s="31">
        <f t="shared" si="41"/>
        <v>0</v>
      </c>
      <c r="U179" s="22" t="s">
        <v>41</v>
      </c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</row>
    <row r="180" spans="1:35">
      <c r="A180" s="34" t="str">
        <f t="shared" si="30"/>
        <v>MLM0016</v>
      </c>
      <c r="B180" s="118" t="s">
        <v>136</v>
      </c>
      <c r="C180" s="119"/>
      <c r="D180" s="119"/>
      <c r="E180" s="119"/>
      <c r="F180" s="119"/>
      <c r="G180" s="119"/>
      <c r="H180" s="119"/>
      <c r="I180" s="120"/>
      <c r="J180" s="20">
        <f t="shared" si="31"/>
        <v>5</v>
      </c>
      <c r="K180" s="20">
        <f t="shared" si="32"/>
        <v>2</v>
      </c>
      <c r="L180" s="20">
        <f t="shared" si="33"/>
        <v>2</v>
      </c>
      <c r="M180" s="20">
        <f t="shared" si="42"/>
        <v>0</v>
      </c>
      <c r="N180" s="20">
        <f t="shared" si="35"/>
        <v>0</v>
      </c>
      <c r="O180" s="20">
        <f t="shared" si="36"/>
        <v>4</v>
      </c>
      <c r="P180" s="20">
        <f t="shared" si="37"/>
        <v>5</v>
      </c>
      <c r="Q180" s="20">
        <f t="shared" si="38"/>
        <v>9</v>
      </c>
      <c r="R180" s="31">
        <f t="shared" si="39"/>
        <v>0</v>
      </c>
      <c r="S180" s="31">
        <f t="shared" si="40"/>
        <v>0</v>
      </c>
      <c r="T180" s="31" t="str">
        <f t="shared" si="41"/>
        <v>VP</v>
      </c>
      <c r="U180" s="22" t="s">
        <v>41</v>
      </c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</row>
    <row r="181" spans="1:35">
      <c r="A181" s="34" t="str">
        <f t="shared" si="30"/>
        <v>MLM0008</v>
      </c>
      <c r="B181" s="118" t="s">
        <v>138</v>
      </c>
      <c r="C181" s="119"/>
      <c r="D181" s="119"/>
      <c r="E181" s="119"/>
      <c r="F181" s="119"/>
      <c r="G181" s="119"/>
      <c r="H181" s="119"/>
      <c r="I181" s="120"/>
      <c r="J181" s="20">
        <f t="shared" si="31"/>
        <v>4</v>
      </c>
      <c r="K181" s="20">
        <f t="shared" si="32"/>
        <v>2</v>
      </c>
      <c r="L181" s="20">
        <f t="shared" si="33"/>
        <v>2</v>
      </c>
      <c r="M181" s="20">
        <f t="shared" si="42"/>
        <v>0</v>
      </c>
      <c r="N181" s="20">
        <f t="shared" si="35"/>
        <v>0</v>
      </c>
      <c r="O181" s="20">
        <f t="shared" si="36"/>
        <v>4</v>
      </c>
      <c r="P181" s="20">
        <f t="shared" si="37"/>
        <v>3</v>
      </c>
      <c r="Q181" s="20">
        <f t="shared" si="38"/>
        <v>7</v>
      </c>
      <c r="R181" s="31" t="str">
        <f t="shared" si="39"/>
        <v>E</v>
      </c>
      <c r="S181" s="31">
        <f t="shared" si="40"/>
        <v>0</v>
      </c>
      <c r="T181" s="31">
        <f t="shared" si="41"/>
        <v>0</v>
      </c>
      <c r="U181" s="22" t="s">
        <v>41</v>
      </c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</row>
    <row r="182" spans="1:35">
      <c r="A182" s="34" t="str">
        <f t="shared" si="30"/>
        <v>MLM0003</v>
      </c>
      <c r="B182" s="118" t="s">
        <v>146</v>
      </c>
      <c r="C182" s="119"/>
      <c r="D182" s="119"/>
      <c r="E182" s="119"/>
      <c r="F182" s="119"/>
      <c r="G182" s="119"/>
      <c r="H182" s="119"/>
      <c r="I182" s="120"/>
      <c r="J182" s="20">
        <f t="shared" si="31"/>
        <v>5</v>
      </c>
      <c r="K182" s="20">
        <f t="shared" si="32"/>
        <v>2</v>
      </c>
      <c r="L182" s="20">
        <f t="shared" si="33"/>
        <v>2</v>
      </c>
      <c r="M182" s="20">
        <f t="shared" si="42"/>
        <v>0</v>
      </c>
      <c r="N182" s="20">
        <f t="shared" si="35"/>
        <v>0</v>
      </c>
      <c r="O182" s="20">
        <f t="shared" si="36"/>
        <v>4</v>
      </c>
      <c r="P182" s="20">
        <f t="shared" si="37"/>
        <v>5</v>
      </c>
      <c r="Q182" s="20">
        <f t="shared" si="38"/>
        <v>9</v>
      </c>
      <c r="R182" s="31">
        <f t="shared" si="39"/>
        <v>0</v>
      </c>
      <c r="S182" s="31" t="str">
        <f t="shared" si="40"/>
        <v>C</v>
      </c>
      <c r="T182" s="31">
        <f t="shared" si="41"/>
        <v>0</v>
      </c>
      <c r="U182" s="22" t="s">
        <v>41</v>
      </c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</row>
    <row r="183" spans="1:35">
      <c r="A183" s="34" t="str">
        <f t="shared" si="30"/>
        <v>MLM0027</v>
      </c>
      <c r="B183" s="118" t="s">
        <v>144</v>
      </c>
      <c r="C183" s="119"/>
      <c r="D183" s="119"/>
      <c r="E183" s="119"/>
      <c r="F183" s="119"/>
      <c r="G183" s="119"/>
      <c r="H183" s="119"/>
      <c r="I183" s="120"/>
      <c r="J183" s="20">
        <f t="shared" si="31"/>
        <v>6</v>
      </c>
      <c r="K183" s="20">
        <f t="shared" si="32"/>
        <v>2</v>
      </c>
      <c r="L183" s="20">
        <f t="shared" si="33"/>
        <v>1</v>
      </c>
      <c r="M183" s="20">
        <f t="shared" si="42"/>
        <v>2</v>
      </c>
      <c r="N183" s="20">
        <f t="shared" si="35"/>
        <v>0</v>
      </c>
      <c r="O183" s="20">
        <f t="shared" si="36"/>
        <v>5</v>
      </c>
      <c r="P183" s="20">
        <f t="shared" si="37"/>
        <v>6</v>
      </c>
      <c r="Q183" s="20">
        <f t="shared" si="38"/>
        <v>11</v>
      </c>
      <c r="R183" s="31" t="str">
        <f t="shared" si="39"/>
        <v>E</v>
      </c>
      <c r="S183" s="31">
        <f t="shared" si="40"/>
        <v>0</v>
      </c>
      <c r="T183" s="31">
        <f t="shared" si="41"/>
        <v>0</v>
      </c>
      <c r="U183" s="22" t="s">
        <v>41</v>
      </c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</row>
    <row r="184" spans="1:35">
      <c r="A184" s="34" t="str">
        <f t="shared" si="30"/>
        <v>MLM0025</v>
      </c>
      <c r="B184" s="118" t="s">
        <v>150</v>
      </c>
      <c r="C184" s="119"/>
      <c r="D184" s="119"/>
      <c r="E184" s="119"/>
      <c r="F184" s="119"/>
      <c r="G184" s="119"/>
      <c r="H184" s="119"/>
      <c r="I184" s="120"/>
      <c r="J184" s="20">
        <f t="shared" si="31"/>
        <v>5</v>
      </c>
      <c r="K184" s="20">
        <f t="shared" si="32"/>
        <v>2</v>
      </c>
      <c r="L184" s="20">
        <f t="shared" si="33"/>
        <v>2</v>
      </c>
      <c r="M184" s="20">
        <f t="shared" si="42"/>
        <v>0</v>
      </c>
      <c r="N184" s="20">
        <f t="shared" si="35"/>
        <v>0</v>
      </c>
      <c r="O184" s="20">
        <f t="shared" si="36"/>
        <v>4</v>
      </c>
      <c r="P184" s="20">
        <f t="shared" si="37"/>
        <v>5</v>
      </c>
      <c r="Q184" s="20">
        <f t="shared" si="38"/>
        <v>9</v>
      </c>
      <c r="R184" s="31" t="str">
        <f t="shared" si="39"/>
        <v>E</v>
      </c>
      <c r="S184" s="31">
        <f t="shared" si="40"/>
        <v>0</v>
      </c>
      <c r="T184" s="31">
        <f t="shared" si="41"/>
        <v>0</v>
      </c>
      <c r="U184" s="22" t="s">
        <v>41</v>
      </c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</row>
    <row r="185" spans="1:35">
      <c r="A185" s="34" t="str">
        <f t="shared" si="30"/>
        <v>MLM0029</v>
      </c>
      <c r="B185" s="118" t="s">
        <v>148</v>
      </c>
      <c r="C185" s="119"/>
      <c r="D185" s="119"/>
      <c r="E185" s="119"/>
      <c r="F185" s="119"/>
      <c r="G185" s="119"/>
      <c r="H185" s="119"/>
      <c r="I185" s="120"/>
      <c r="J185" s="20">
        <f t="shared" si="31"/>
        <v>5</v>
      </c>
      <c r="K185" s="20">
        <f t="shared" si="32"/>
        <v>2</v>
      </c>
      <c r="L185" s="20">
        <f t="shared" si="33"/>
        <v>2</v>
      </c>
      <c r="M185" s="20">
        <f t="shared" si="42"/>
        <v>0</v>
      </c>
      <c r="N185" s="20">
        <f t="shared" si="35"/>
        <v>0</v>
      </c>
      <c r="O185" s="20">
        <f t="shared" si="36"/>
        <v>4</v>
      </c>
      <c r="P185" s="20">
        <f t="shared" si="37"/>
        <v>5</v>
      </c>
      <c r="Q185" s="20">
        <f t="shared" si="38"/>
        <v>9</v>
      </c>
      <c r="R185" s="31" t="str">
        <f t="shared" si="39"/>
        <v>E</v>
      </c>
      <c r="S185" s="31">
        <f t="shared" si="40"/>
        <v>0</v>
      </c>
      <c r="T185" s="31">
        <f t="shared" si="41"/>
        <v>0</v>
      </c>
      <c r="U185" s="22" t="s">
        <v>41</v>
      </c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</row>
    <row r="186" spans="1:35">
      <c r="A186" s="34" t="str">
        <f t="shared" si="30"/>
        <v>MLM5007</v>
      </c>
      <c r="B186" s="118" t="s">
        <v>239</v>
      </c>
      <c r="C186" s="119"/>
      <c r="D186" s="119"/>
      <c r="E186" s="119"/>
      <c r="F186" s="119"/>
      <c r="G186" s="119"/>
      <c r="H186" s="119"/>
      <c r="I186" s="120"/>
      <c r="J186" s="20">
        <f t="shared" si="31"/>
        <v>5</v>
      </c>
      <c r="K186" s="20">
        <f t="shared" si="32"/>
        <v>2</v>
      </c>
      <c r="L186" s="20">
        <f t="shared" si="33"/>
        <v>0</v>
      </c>
      <c r="M186" s="20">
        <f t="shared" si="42"/>
        <v>2</v>
      </c>
      <c r="N186" s="20">
        <f t="shared" si="35"/>
        <v>0</v>
      </c>
      <c r="O186" s="20">
        <f t="shared" si="36"/>
        <v>4</v>
      </c>
      <c r="P186" s="20">
        <f t="shared" si="37"/>
        <v>5</v>
      </c>
      <c r="Q186" s="20">
        <f t="shared" si="38"/>
        <v>9</v>
      </c>
      <c r="R186" s="31" t="str">
        <f t="shared" si="39"/>
        <v>E</v>
      </c>
      <c r="S186" s="31">
        <f t="shared" si="40"/>
        <v>0</v>
      </c>
      <c r="T186" s="31">
        <f t="shared" si="41"/>
        <v>0</v>
      </c>
      <c r="U186" s="22" t="s">
        <v>41</v>
      </c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</row>
    <row r="187" spans="1:35" ht="12.75" customHeight="1">
      <c r="A187" s="34" t="str">
        <f t="shared" si="30"/>
        <v>MLX2201</v>
      </c>
      <c r="B187" s="118" t="s">
        <v>152</v>
      </c>
      <c r="C187" s="119"/>
      <c r="D187" s="119"/>
      <c r="E187" s="119"/>
      <c r="F187" s="119"/>
      <c r="G187" s="119"/>
      <c r="H187" s="119"/>
      <c r="I187" s="120"/>
      <c r="J187" s="20">
        <f t="shared" si="31"/>
        <v>4</v>
      </c>
      <c r="K187" s="20">
        <f t="shared" si="32"/>
        <v>2</v>
      </c>
      <c r="L187" s="20">
        <f t="shared" si="33"/>
        <v>1</v>
      </c>
      <c r="M187" s="20">
        <f t="shared" si="42"/>
        <v>0</v>
      </c>
      <c r="N187" s="20">
        <f t="shared" si="35"/>
        <v>0</v>
      </c>
      <c r="O187" s="20">
        <f t="shared" si="36"/>
        <v>3</v>
      </c>
      <c r="P187" s="20">
        <f t="shared" si="37"/>
        <v>4</v>
      </c>
      <c r="Q187" s="20">
        <f t="shared" si="38"/>
        <v>7</v>
      </c>
      <c r="R187" s="31">
        <f t="shared" si="39"/>
        <v>0</v>
      </c>
      <c r="S187" s="31">
        <f t="shared" si="40"/>
        <v>0</v>
      </c>
      <c r="T187" s="31" t="str">
        <f t="shared" si="41"/>
        <v>VP</v>
      </c>
      <c r="U187" s="22" t="s">
        <v>41</v>
      </c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</row>
    <row r="188" spans="1:35" ht="12.75" customHeight="1">
      <c r="A188" s="34" t="str">
        <f t="shared" si="30"/>
        <v>MLM0030</v>
      </c>
      <c r="B188" s="118" t="s">
        <v>158</v>
      </c>
      <c r="C188" s="119"/>
      <c r="D188" s="119"/>
      <c r="E188" s="119"/>
      <c r="F188" s="119"/>
      <c r="G188" s="119"/>
      <c r="H188" s="119"/>
      <c r="I188" s="120"/>
      <c r="J188" s="20">
        <f t="shared" si="31"/>
        <v>5</v>
      </c>
      <c r="K188" s="20">
        <f t="shared" si="32"/>
        <v>2</v>
      </c>
      <c r="L188" s="20">
        <f t="shared" si="33"/>
        <v>2</v>
      </c>
      <c r="M188" s="20">
        <f t="shared" si="42"/>
        <v>1</v>
      </c>
      <c r="N188" s="20">
        <f t="shared" si="35"/>
        <v>0</v>
      </c>
      <c r="O188" s="20">
        <f t="shared" si="36"/>
        <v>5</v>
      </c>
      <c r="P188" s="20">
        <f t="shared" si="37"/>
        <v>4</v>
      </c>
      <c r="Q188" s="20">
        <f t="shared" si="38"/>
        <v>9</v>
      </c>
      <c r="R188" s="31" t="str">
        <f t="shared" si="39"/>
        <v>E</v>
      </c>
      <c r="S188" s="31">
        <f t="shared" si="40"/>
        <v>0</v>
      </c>
      <c r="T188" s="31">
        <f t="shared" si="41"/>
        <v>0</v>
      </c>
      <c r="U188" s="22" t="s">
        <v>41</v>
      </c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</row>
    <row r="189" spans="1:35">
      <c r="A189" s="34" t="str">
        <f t="shared" si="30"/>
        <v>MLM5023</v>
      </c>
      <c r="B189" s="118" t="s">
        <v>241</v>
      </c>
      <c r="C189" s="119"/>
      <c r="D189" s="119"/>
      <c r="E189" s="119"/>
      <c r="F189" s="119"/>
      <c r="G189" s="119"/>
      <c r="H189" s="119"/>
      <c r="I189" s="120"/>
      <c r="J189" s="20">
        <f t="shared" si="31"/>
        <v>5</v>
      </c>
      <c r="K189" s="20">
        <f t="shared" si="32"/>
        <v>2</v>
      </c>
      <c r="L189" s="20">
        <f t="shared" si="33"/>
        <v>1</v>
      </c>
      <c r="M189" s="20">
        <f t="shared" si="42"/>
        <v>1</v>
      </c>
      <c r="N189" s="20">
        <f t="shared" si="35"/>
        <v>0</v>
      </c>
      <c r="O189" s="20">
        <f t="shared" si="36"/>
        <v>4</v>
      </c>
      <c r="P189" s="20">
        <f t="shared" si="37"/>
        <v>5</v>
      </c>
      <c r="Q189" s="20">
        <f t="shared" si="38"/>
        <v>9</v>
      </c>
      <c r="R189" s="31" t="str">
        <f t="shared" si="39"/>
        <v>E</v>
      </c>
      <c r="S189" s="31">
        <f t="shared" si="40"/>
        <v>0</v>
      </c>
      <c r="T189" s="31">
        <f t="shared" si="41"/>
        <v>0</v>
      </c>
      <c r="U189" s="22" t="s">
        <v>41</v>
      </c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</row>
    <row r="190" spans="1:35">
      <c r="A190" s="34" t="str">
        <f t="shared" si="30"/>
        <v>MLM0022</v>
      </c>
      <c r="B190" s="118" t="s">
        <v>125</v>
      </c>
      <c r="C190" s="119"/>
      <c r="D190" s="119"/>
      <c r="E190" s="119"/>
      <c r="F190" s="119"/>
      <c r="G190" s="119"/>
      <c r="H190" s="119"/>
      <c r="I190" s="120"/>
      <c r="J190" s="20">
        <f t="shared" si="31"/>
        <v>5</v>
      </c>
      <c r="K190" s="20">
        <f t="shared" si="32"/>
        <v>2</v>
      </c>
      <c r="L190" s="20">
        <f t="shared" si="33"/>
        <v>2</v>
      </c>
      <c r="M190" s="20">
        <f t="shared" si="42"/>
        <v>0</v>
      </c>
      <c r="N190" s="20">
        <f t="shared" si="35"/>
        <v>0</v>
      </c>
      <c r="O190" s="20">
        <f t="shared" si="36"/>
        <v>4</v>
      </c>
      <c r="P190" s="20">
        <f t="shared" si="37"/>
        <v>5</v>
      </c>
      <c r="Q190" s="20">
        <f t="shared" si="38"/>
        <v>9</v>
      </c>
      <c r="R190" s="31" t="str">
        <f t="shared" si="39"/>
        <v>E</v>
      </c>
      <c r="S190" s="31">
        <f t="shared" si="40"/>
        <v>0</v>
      </c>
      <c r="T190" s="31">
        <f t="shared" si="41"/>
        <v>0</v>
      </c>
      <c r="U190" s="22" t="s">
        <v>41</v>
      </c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</row>
    <row r="191" spans="1:35" ht="12.75" customHeight="1">
      <c r="A191" s="115" t="s">
        <v>55</v>
      </c>
      <c r="B191" s="116"/>
      <c r="C191" s="116"/>
      <c r="D191" s="116"/>
      <c r="E191" s="116"/>
      <c r="F191" s="116"/>
      <c r="G191" s="116"/>
      <c r="H191" s="116"/>
      <c r="I191" s="117"/>
      <c r="J191" s="25">
        <f>IF(ISNA(SUM(J166:J190)),"",SUM(J166:J190))</f>
        <v>125</v>
      </c>
      <c r="K191" s="25">
        <f t="shared" ref="K191:Q191" si="43">SUM(K166:K190)</f>
        <v>50</v>
      </c>
      <c r="L191" s="25">
        <f t="shared" si="43"/>
        <v>39</v>
      </c>
      <c r="M191" s="25">
        <f t="shared" si="43"/>
        <v>13</v>
      </c>
      <c r="N191" s="25">
        <f t="shared" si="43"/>
        <v>0</v>
      </c>
      <c r="O191" s="25">
        <f t="shared" si="43"/>
        <v>102</v>
      </c>
      <c r="P191" s="25">
        <f t="shared" si="43"/>
        <v>123</v>
      </c>
      <c r="Q191" s="25">
        <f t="shared" si="43"/>
        <v>225</v>
      </c>
      <c r="R191" s="80">
        <f>COUNTIF(R166:R190,"E")</f>
        <v>16</v>
      </c>
      <c r="S191" s="80">
        <f>COUNTIF(S166:S190,"C")</f>
        <v>6</v>
      </c>
      <c r="T191" s="80">
        <f>COUNTIF(T166:T190,"VP")</f>
        <v>3</v>
      </c>
      <c r="U191" s="73">
        <v>0.52170000000000005</v>
      </c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</row>
    <row r="192" spans="1:35" ht="12.75" customHeight="1">
      <c r="A192" s="184" t="s">
        <v>56</v>
      </c>
      <c r="B192" s="185"/>
      <c r="C192" s="185"/>
      <c r="D192" s="185"/>
      <c r="E192" s="185"/>
      <c r="F192" s="185"/>
      <c r="G192" s="185"/>
      <c r="H192" s="185"/>
      <c r="I192" s="185"/>
      <c r="J192" s="186"/>
      <c r="K192" s="25">
        <f>K191*14</f>
        <v>700</v>
      </c>
      <c r="L192" s="25">
        <f t="shared" ref="L192:Q192" si="44">L191*14</f>
        <v>546</v>
      </c>
      <c r="M192" s="25">
        <f t="shared" si="44"/>
        <v>182</v>
      </c>
      <c r="N192" s="25">
        <f t="shared" si="44"/>
        <v>0</v>
      </c>
      <c r="O192" s="25">
        <f t="shared" si="44"/>
        <v>1428</v>
      </c>
      <c r="P192" s="25">
        <f t="shared" si="44"/>
        <v>1722</v>
      </c>
      <c r="Q192" s="25">
        <f t="shared" si="44"/>
        <v>3150</v>
      </c>
      <c r="R192" s="150"/>
      <c r="S192" s="151"/>
      <c r="T192" s="151"/>
      <c r="U192" s="152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</row>
    <row r="193" spans="1:35">
      <c r="A193" s="187"/>
      <c r="B193" s="188"/>
      <c r="C193" s="188"/>
      <c r="D193" s="188"/>
      <c r="E193" s="188"/>
      <c r="F193" s="188"/>
      <c r="G193" s="188"/>
      <c r="H193" s="188"/>
      <c r="I193" s="188"/>
      <c r="J193" s="189"/>
      <c r="K193" s="193">
        <f>SUM(K192:N192)</f>
        <v>1428</v>
      </c>
      <c r="L193" s="194"/>
      <c r="M193" s="194"/>
      <c r="N193" s="195"/>
      <c r="O193" s="156">
        <f>Q192</f>
        <v>3150</v>
      </c>
      <c r="P193" s="157"/>
      <c r="Q193" s="158"/>
      <c r="R193" s="153"/>
      <c r="S193" s="154"/>
      <c r="T193" s="154"/>
      <c r="U193" s="15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  <c r="AI193" s="105"/>
    </row>
    <row r="194" spans="1:35">
      <c r="B194" s="86"/>
      <c r="C194" s="86"/>
      <c r="D194" s="86"/>
      <c r="E194" s="86"/>
      <c r="F194" s="86"/>
      <c r="G194" s="86"/>
      <c r="M194" s="85"/>
      <c r="N194" s="85"/>
      <c r="O194" s="85"/>
      <c r="P194" s="85"/>
      <c r="Q194" s="85"/>
      <c r="R194" s="85"/>
      <c r="S194" s="85"/>
      <c r="T194" s="8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  <c r="AI194" s="105"/>
    </row>
    <row r="195" spans="1:35">
      <c r="A195" s="124" t="s">
        <v>262</v>
      </c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6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  <c r="AI195" s="105"/>
    </row>
    <row r="196" spans="1:35" ht="12.75" customHeight="1">
      <c r="A196" s="260" t="s">
        <v>31</v>
      </c>
      <c r="B196" s="262" t="s">
        <v>30</v>
      </c>
      <c r="C196" s="263"/>
      <c r="D196" s="263"/>
      <c r="E196" s="263"/>
      <c r="F196" s="263"/>
      <c r="G196" s="263"/>
      <c r="H196" s="263"/>
      <c r="I196" s="264"/>
      <c r="J196" s="252" t="s">
        <v>45</v>
      </c>
      <c r="K196" s="129" t="s">
        <v>28</v>
      </c>
      <c r="L196" s="130"/>
      <c r="M196" s="130"/>
      <c r="N196" s="131"/>
      <c r="O196" s="129" t="s">
        <v>46</v>
      </c>
      <c r="P196" s="130"/>
      <c r="Q196" s="131"/>
      <c r="R196" s="129" t="s">
        <v>27</v>
      </c>
      <c r="S196" s="130"/>
      <c r="T196" s="131"/>
      <c r="U196" s="252" t="s">
        <v>26</v>
      </c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</row>
    <row r="197" spans="1:35">
      <c r="A197" s="261"/>
      <c r="B197" s="265"/>
      <c r="C197" s="266"/>
      <c r="D197" s="266"/>
      <c r="E197" s="266"/>
      <c r="F197" s="266"/>
      <c r="G197" s="266"/>
      <c r="H197" s="266"/>
      <c r="I197" s="267"/>
      <c r="J197" s="253"/>
      <c r="K197" s="81" t="s">
        <v>32</v>
      </c>
      <c r="L197" s="81" t="s">
        <v>33</v>
      </c>
      <c r="M197" s="81" t="s">
        <v>34</v>
      </c>
      <c r="N197" s="81" t="s">
        <v>117</v>
      </c>
      <c r="O197" s="81" t="s">
        <v>38</v>
      </c>
      <c r="P197" s="81" t="s">
        <v>9</v>
      </c>
      <c r="Q197" s="81" t="s">
        <v>35</v>
      </c>
      <c r="R197" s="81" t="s">
        <v>36</v>
      </c>
      <c r="S197" s="81" t="s">
        <v>32</v>
      </c>
      <c r="T197" s="81" t="s">
        <v>37</v>
      </c>
      <c r="U197" s="253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</row>
    <row r="198" spans="1:35">
      <c r="A198" s="124" t="s">
        <v>61</v>
      </c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6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</row>
    <row r="199" spans="1:35">
      <c r="A199" s="34" t="str">
        <f t="shared" ref="A199:A210" si="45">IF(ISNA(INDEX($A$39:$T$164,MATCH($B199,$B$39:$B$164,0),1)),"",INDEX($A$39:$T$164,MATCH($B199,$B$39:$B$164,0),1))</f>
        <v>MLM0023</v>
      </c>
      <c r="B199" s="118" t="s">
        <v>113</v>
      </c>
      <c r="C199" s="119"/>
      <c r="D199" s="119"/>
      <c r="E199" s="119"/>
      <c r="F199" s="119"/>
      <c r="G199" s="119"/>
      <c r="H199" s="119"/>
      <c r="I199" s="120"/>
      <c r="J199" s="20">
        <f t="shared" ref="J199:J210" si="46">IF(ISNA(INDEX($A$39:$T$164,MATCH($B199,$B$39:$B$164,0),10)),"",INDEX($A$39:$T$164,MATCH($B199,$B$39:$B$164,0),10))</f>
        <v>6</v>
      </c>
      <c r="K199" s="20">
        <f t="shared" ref="K199:K210" si="47">IF(ISNA(INDEX($A$39:$T$164,MATCH($B199,$B$39:$B$164,0),11)),"",INDEX($A$39:$T$164,MATCH($B199,$B$39:$B$164,0),11))</f>
        <v>2</v>
      </c>
      <c r="L199" s="20">
        <f t="shared" ref="L199:L210" si="48">IF(ISNA(INDEX($A$39:$T$164,MATCH($B199,$B$39:$B$164,0),12)),"",INDEX($A$39:$T$164,MATCH($B199,$B$39:$B$164,0),12))</f>
        <v>2</v>
      </c>
      <c r="M199" s="20">
        <f t="shared" ref="M199:M210" si="49">IF(ISNA(INDEX($A$39:$T$164,MATCH($B199,$B$39:$B$164,0),13)),"",INDEX($A$39:$T$164,MATCH($B199,$B$39:$B$164,0),13))</f>
        <v>0</v>
      </c>
      <c r="N199" s="20">
        <f t="shared" ref="N199:N210" si="50">IF(ISNA(INDEX($A$38:$U$156,MATCH($B199,$B$38:$B$156,0),14)),"",INDEX($A$38:$U$156,MATCH($B199,$B$38:$B$156,0),14))</f>
        <v>0</v>
      </c>
      <c r="O199" s="20">
        <f t="shared" ref="O199:O210" si="51">IF(ISNA(INDEX($A$38:$U$156,MATCH($B199,$B$38:$B$156,0),15)),"",INDEX($A$38:$U$156,MATCH($B199,$B$38:$B$156,0),15))</f>
        <v>4</v>
      </c>
      <c r="P199" s="20">
        <f t="shared" ref="P199:P210" si="52">IF(ISNA(INDEX($A$38:$U$156,MATCH($B199,$B$38:$B$156,0),16)),"",INDEX($A$38:$U$156,MATCH($B199,$B$38:$B$156,0),16))</f>
        <v>7</v>
      </c>
      <c r="Q199" s="20">
        <f t="shared" ref="Q199:Q210" si="53">IF(ISNA(INDEX($A$38:$U$156,MATCH($B199,$B$38:$B$156,0),17)),"",INDEX($A$38:$U$156,MATCH($B199,$B$38:$B$156,0),17))</f>
        <v>11</v>
      </c>
      <c r="R199" s="31">
        <f>IF(ISNA(INDEX($A$38:$U$156,MATCH($B199,$B$38:$B$156,0),18)),"",INDEX($A$38:$U$156,MATCH($B199,$B$38:$B$156,0),18))</f>
        <v>0</v>
      </c>
      <c r="S199" s="31">
        <f>IF(ISNA(INDEX($A$38:$U$156,MATCH($B199,$B$38:$B$156,0),19)),"",INDEX($A$38:$U$156,MATCH($B199,$B$38:$B$156,0),19))</f>
        <v>0</v>
      </c>
      <c r="T199" s="31" t="str">
        <f>IF(ISNA(INDEX($A$38:$U$156,MATCH($B199,$B$38:$B$156,0),20)),"",INDEX($A$38:$U$156,MATCH($B199,$B$38:$B$156,0),20))</f>
        <v>VP</v>
      </c>
      <c r="U199" s="54" t="s">
        <v>43</v>
      </c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</row>
    <row r="200" spans="1:35" s="104" customFormat="1">
      <c r="A200" s="34" t="str">
        <f t="shared" si="45"/>
        <v>MLM5022</v>
      </c>
      <c r="B200" s="118" t="s">
        <v>129</v>
      </c>
      <c r="C200" s="119"/>
      <c r="D200" s="119"/>
      <c r="E200" s="119"/>
      <c r="F200" s="119"/>
      <c r="G200" s="119"/>
      <c r="H200" s="119"/>
      <c r="I200" s="120"/>
      <c r="J200" s="20">
        <f t="shared" si="46"/>
        <v>5</v>
      </c>
      <c r="K200" s="20">
        <f t="shared" si="47"/>
        <v>2</v>
      </c>
      <c r="L200" s="20">
        <f t="shared" si="48"/>
        <v>1</v>
      </c>
      <c r="M200" s="20">
        <f t="shared" si="49"/>
        <v>0</v>
      </c>
      <c r="N200" s="20">
        <f t="shared" si="50"/>
        <v>0</v>
      </c>
      <c r="O200" s="20">
        <f t="shared" si="51"/>
        <v>3</v>
      </c>
      <c r="P200" s="20">
        <f t="shared" si="52"/>
        <v>6</v>
      </c>
      <c r="Q200" s="20">
        <f t="shared" si="53"/>
        <v>9</v>
      </c>
      <c r="R200" s="31">
        <f>IF(ISNA(INDEX($A$38:$U$156,MATCH($B200,$B$38:$B$156,0),18)),"",INDEX($A$38:$U$156,MATCH($B200,$B$38:$B$156,0),18))</f>
        <v>0</v>
      </c>
      <c r="S200" s="31" t="str">
        <f>IF(ISNA(INDEX($A$38:$U$156,MATCH($B200,$B$38:$B$156,0),19)),"",INDEX($A$38:$U$156,MATCH($B200,$B$38:$B$156,0),19))</f>
        <v>C</v>
      </c>
      <c r="T200" s="31">
        <f>IF(ISNA(INDEX($A$38:$U$156,MATCH($B200,$B$38:$B$156,0),20)),"",INDEX($A$38:$U$156,MATCH($B200,$B$38:$B$156,0),20))</f>
        <v>0</v>
      </c>
      <c r="U200" s="54" t="s">
        <v>43</v>
      </c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</row>
    <row r="201" spans="1:35">
      <c r="A201" s="34" t="str">
        <f t="shared" si="45"/>
        <v>MLM5027</v>
      </c>
      <c r="B201" s="118" t="s">
        <v>235</v>
      </c>
      <c r="C201" s="119"/>
      <c r="D201" s="119"/>
      <c r="E201" s="119"/>
      <c r="F201" s="119"/>
      <c r="G201" s="119"/>
      <c r="H201" s="119"/>
      <c r="I201" s="120"/>
      <c r="J201" s="20">
        <f t="shared" si="46"/>
        <v>5</v>
      </c>
      <c r="K201" s="20">
        <f t="shared" si="47"/>
        <v>2</v>
      </c>
      <c r="L201" s="20">
        <f t="shared" si="48"/>
        <v>1</v>
      </c>
      <c r="M201" s="20">
        <f t="shared" si="49"/>
        <v>1</v>
      </c>
      <c r="N201" s="20">
        <f t="shared" si="50"/>
        <v>0</v>
      </c>
      <c r="O201" s="20">
        <f t="shared" si="51"/>
        <v>4</v>
      </c>
      <c r="P201" s="20">
        <f t="shared" si="52"/>
        <v>5</v>
      </c>
      <c r="Q201" s="20">
        <f t="shared" si="53"/>
        <v>9</v>
      </c>
      <c r="R201" s="31" t="str">
        <f>IF(ISNA(INDEX($A$38:$U$156,MATCH($B201,$B$38:$B$156,0),18)),"",INDEX($A$38:$U$156,MATCH($B201,$B$38:$B$156,0),18))</f>
        <v>E</v>
      </c>
      <c r="S201" s="31">
        <f>IF(ISNA(INDEX($A$38:$U$156,MATCH($B201,$B$38:$B$156,0),19)),"",INDEX($A$38:$U$156,MATCH($B201,$B$38:$B$156,0),19))</f>
        <v>0</v>
      </c>
      <c r="T201" s="31">
        <f>IF(ISNA(INDEX($A$38:$U$156,MATCH($B201,$B$38:$B$156,0),20)),"",INDEX($A$38:$U$156,MATCH($B201,$B$38:$B$156,0),20))</f>
        <v>0</v>
      </c>
      <c r="U201" s="54" t="s">
        <v>43</v>
      </c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</row>
    <row r="202" spans="1:35">
      <c r="A202" s="34" t="str">
        <f t="shared" si="45"/>
        <v>MLM5004</v>
      </c>
      <c r="B202" s="118" t="s">
        <v>237</v>
      </c>
      <c r="C202" s="119"/>
      <c r="D202" s="119"/>
      <c r="E202" s="119"/>
      <c r="F202" s="119"/>
      <c r="G202" s="119"/>
      <c r="H202" s="119"/>
      <c r="I202" s="120"/>
      <c r="J202" s="20">
        <f t="shared" si="46"/>
        <v>5</v>
      </c>
      <c r="K202" s="20">
        <f t="shared" si="47"/>
        <v>2</v>
      </c>
      <c r="L202" s="20">
        <f t="shared" si="48"/>
        <v>1</v>
      </c>
      <c r="M202" s="20">
        <f t="shared" si="49"/>
        <v>1</v>
      </c>
      <c r="N202" s="20">
        <f t="shared" si="50"/>
        <v>0</v>
      </c>
      <c r="O202" s="20">
        <f t="shared" si="51"/>
        <v>4</v>
      </c>
      <c r="P202" s="20">
        <f t="shared" si="52"/>
        <v>5</v>
      </c>
      <c r="Q202" s="20">
        <f t="shared" si="53"/>
        <v>9</v>
      </c>
      <c r="R202" s="31" t="str">
        <f>IF(ISNA(INDEX($A$38:$U$156,MATCH($B202,$B$38:$B$156,0),18)),"",INDEX($A$38:$U$156,MATCH($B202,$B$38:$B$156,0),18))</f>
        <v>E</v>
      </c>
      <c r="S202" s="31">
        <f>IF(ISNA(INDEX($A$38:$U$156,MATCH($B202,$B$38:$B$156,0),19)),"",INDEX($A$38:$U$156,MATCH($B202,$B$38:$B$156,0),19))</f>
        <v>0</v>
      </c>
      <c r="T202" s="31">
        <f>IF(ISNA(INDEX($A$38:$U$156,MATCH($B202,$B$38:$B$156,0),20)),"",INDEX($A$38:$U$156,MATCH($B202,$B$38:$B$156,0),20))</f>
        <v>0</v>
      </c>
      <c r="U202" s="54" t="s">
        <v>43</v>
      </c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</row>
    <row r="203" spans="1:35">
      <c r="A203" s="34" t="str">
        <f t="shared" si="45"/>
        <v>MLM2007</v>
      </c>
      <c r="B203" s="118" t="s">
        <v>166</v>
      </c>
      <c r="C203" s="119"/>
      <c r="D203" s="119"/>
      <c r="E203" s="119"/>
      <c r="F203" s="119"/>
      <c r="G203" s="119"/>
      <c r="H203" s="119"/>
      <c r="I203" s="120"/>
      <c r="J203" s="20">
        <f t="shared" si="46"/>
        <v>3</v>
      </c>
      <c r="K203" s="20">
        <f t="shared" si="47"/>
        <v>0</v>
      </c>
      <c r="L203" s="20">
        <f t="shared" si="48"/>
        <v>0</v>
      </c>
      <c r="M203" s="20">
        <f t="shared" si="49"/>
        <v>1</v>
      </c>
      <c r="N203" s="20">
        <f t="shared" si="50"/>
        <v>0</v>
      </c>
      <c r="O203" s="20">
        <f t="shared" si="51"/>
        <v>1</v>
      </c>
      <c r="P203" s="20">
        <f t="shared" si="52"/>
        <v>4</v>
      </c>
      <c r="Q203" s="20">
        <f t="shared" si="53"/>
        <v>5</v>
      </c>
      <c r="R203" s="31">
        <f>IF(ISNA(INDEX($A$38:$U$156,MATCH($B203,$B$38:$B$156,0),18)),"",INDEX($A$38:$U$156,MATCH($B203,$B$38:$B$156,0),18))</f>
        <v>0</v>
      </c>
      <c r="S203" s="31" t="s">
        <v>32</v>
      </c>
      <c r="T203" s="31"/>
      <c r="U203" s="54" t="s">
        <v>43</v>
      </c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</row>
    <row r="204" spans="1:35">
      <c r="A204" s="34" t="str">
        <f t="shared" si="45"/>
        <v>MLM0011</v>
      </c>
      <c r="B204" s="118" t="s">
        <v>160</v>
      </c>
      <c r="C204" s="119"/>
      <c r="D204" s="119"/>
      <c r="E204" s="119"/>
      <c r="F204" s="119"/>
      <c r="G204" s="119"/>
      <c r="H204" s="119"/>
      <c r="I204" s="120"/>
      <c r="J204" s="20">
        <f t="shared" si="46"/>
        <v>4</v>
      </c>
      <c r="K204" s="20">
        <f t="shared" si="47"/>
        <v>2</v>
      </c>
      <c r="L204" s="20">
        <f t="shared" si="48"/>
        <v>2</v>
      </c>
      <c r="M204" s="20">
        <f t="shared" si="49"/>
        <v>0</v>
      </c>
      <c r="N204" s="20">
        <f t="shared" si="50"/>
        <v>0</v>
      </c>
      <c r="O204" s="20">
        <f t="shared" si="51"/>
        <v>4</v>
      </c>
      <c r="P204" s="20">
        <f t="shared" si="52"/>
        <v>3</v>
      </c>
      <c r="Q204" s="20">
        <f t="shared" si="53"/>
        <v>7</v>
      </c>
      <c r="R204" s="31"/>
      <c r="S204" s="31" t="s">
        <v>32</v>
      </c>
      <c r="T204" s="31">
        <f t="shared" ref="T204:T210" si="54">IF(ISNA(INDEX($A$38:$U$156,MATCH($B204,$B$38:$B$156,0),20)),"",INDEX($A$38:$U$156,MATCH($B204,$B$38:$B$156,0),20))</f>
        <v>0</v>
      </c>
      <c r="U204" s="54" t="s">
        <v>43</v>
      </c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</row>
    <row r="205" spans="1:35">
      <c r="A205" s="34" t="str">
        <f t="shared" si="45"/>
        <v>MLX2202</v>
      </c>
      <c r="B205" s="118" t="s">
        <v>164</v>
      </c>
      <c r="C205" s="119"/>
      <c r="D205" s="119"/>
      <c r="E205" s="119"/>
      <c r="F205" s="119"/>
      <c r="G205" s="119"/>
      <c r="H205" s="119"/>
      <c r="I205" s="120"/>
      <c r="J205" s="20">
        <f t="shared" si="46"/>
        <v>4</v>
      </c>
      <c r="K205" s="20">
        <f t="shared" si="47"/>
        <v>2</v>
      </c>
      <c r="L205" s="20">
        <f t="shared" si="48"/>
        <v>1</v>
      </c>
      <c r="M205" s="20">
        <f t="shared" si="49"/>
        <v>0</v>
      </c>
      <c r="N205" s="20">
        <f t="shared" si="50"/>
        <v>0</v>
      </c>
      <c r="O205" s="20">
        <f t="shared" si="51"/>
        <v>3</v>
      </c>
      <c r="P205" s="20">
        <f t="shared" si="52"/>
        <v>4</v>
      </c>
      <c r="Q205" s="20">
        <f t="shared" si="53"/>
        <v>7</v>
      </c>
      <c r="R205" s="31"/>
      <c r="S205" s="31" t="s">
        <v>32</v>
      </c>
      <c r="T205" s="31">
        <f t="shared" si="54"/>
        <v>0</v>
      </c>
      <c r="U205" s="54" t="s">
        <v>43</v>
      </c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</row>
    <row r="206" spans="1:35">
      <c r="A206" s="34" t="str">
        <f t="shared" si="45"/>
        <v>MLM0005</v>
      </c>
      <c r="B206" s="118" t="s">
        <v>168</v>
      </c>
      <c r="C206" s="119"/>
      <c r="D206" s="119"/>
      <c r="E206" s="119"/>
      <c r="F206" s="119"/>
      <c r="G206" s="119"/>
      <c r="H206" s="119"/>
      <c r="I206" s="120"/>
      <c r="J206" s="20">
        <f t="shared" si="46"/>
        <v>5</v>
      </c>
      <c r="K206" s="20">
        <f t="shared" si="47"/>
        <v>2</v>
      </c>
      <c r="L206" s="20">
        <f t="shared" si="48"/>
        <v>1</v>
      </c>
      <c r="M206" s="20">
        <f t="shared" si="49"/>
        <v>0</v>
      </c>
      <c r="N206" s="20">
        <f t="shared" si="50"/>
        <v>1</v>
      </c>
      <c r="O206" s="20">
        <f t="shared" si="51"/>
        <v>4</v>
      </c>
      <c r="P206" s="20">
        <f t="shared" si="52"/>
        <v>6</v>
      </c>
      <c r="Q206" s="20">
        <f t="shared" si="53"/>
        <v>10</v>
      </c>
      <c r="R206" s="31" t="s">
        <v>36</v>
      </c>
      <c r="S206" s="31"/>
      <c r="T206" s="31">
        <f t="shared" si="54"/>
        <v>0</v>
      </c>
      <c r="U206" s="54" t="s">
        <v>43</v>
      </c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</row>
    <row r="207" spans="1:35" ht="12.75" customHeight="1">
      <c r="A207" s="34" t="str">
        <f t="shared" si="45"/>
        <v>MLM5011</v>
      </c>
      <c r="B207" s="118" t="s">
        <v>245</v>
      </c>
      <c r="C207" s="119"/>
      <c r="D207" s="119"/>
      <c r="E207" s="119"/>
      <c r="F207" s="119"/>
      <c r="G207" s="119"/>
      <c r="H207" s="119"/>
      <c r="I207" s="120"/>
      <c r="J207" s="20">
        <f t="shared" si="46"/>
        <v>5</v>
      </c>
      <c r="K207" s="20">
        <f t="shared" si="47"/>
        <v>2</v>
      </c>
      <c r="L207" s="20">
        <f t="shared" si="48"/>
        <v>1</v>
      </c>
      <c r="M207" s="20">
        <f t="shared" si="49"/>
        <v>1</v>
      </c>
      <c r="N207" s="20">
        <f t="shared" si="50"/>
        <v>0</v>
      </c>
      <c r="O207" s="20">
        <f t="shared" si="51"/>
        <v>4</v>
      </c>
      <c r="P207" s="20">
        <f t="shared" si="52"/>
        <v>9</v>
      </c>
      <c r="Q207" s="20">
        <f t="shared" si="53"/>
        <v>13</v>
      </c>
      <c r="R207" s="31" t="s">
        <v>36</v>
      </c>
      <c r="S207" s="31"/>
      <c r="T207" s="31">
        <f t="shared" si="54"/>
        <v>0</v>
      </c>
      <c r="U207" s="54" t="s">
        <v>43</v>
      </c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</row>
    <row r="208" spans="1:35" ht="12.75" customHeight="1">
      <c r="A208" s="34" t="str">
        <f t="shared" si="45"/>
        <v>MLM5029</v>
      </c>
      <c r="B208" s="118" t="s">
        <v>247</v>
      </c>
      <c r="C208" s="119"/>
      <c r="D208" s="119"/>
      <c r="E208" s="119"/>
      <c r="F208" s="119"/>
      <c r="G208" s="119"/>
      <c r="H208" s="119"/>
      <c r="I208" s="120"/>
      <c r="J208" s="20">
        <f t="shared" si="46"/>
        <v>6</v>
      </c>
      <c r="K208" s="20">
        <f t="shared" si="47"/>
        <v>2</v>
      </c>
      <c r="L208" s="20">
        <f t="shared" si="48"/>
        <v>1</v>
      </c>
      <c r="M208" s="20">
        <f t="shared" si="49"/>
        <v>1</v>
      </c>
      <c r="N208" s="20">
        <f t="shared" si="50"/>
        <v>0</v>
      </c>
      <c r="O208" s="20">
        <f t="shared" si="51"/>
        <v>4</v>
      </c>
      <c r="P208" s="20">
        <f t="shared" si="52"/>
        <v>9</v>
      </c>
      <c r="Q208" s="20">
        <f t="shared" si="53"/>
        <v>13</v>
      </c>
      <c r="R208" s="31" t="s">
        <v>36</v>
      </c>
      <c r="S208" s="31"/>
      <c r="T208" s="31">
        <f t="shared" si="54"/>
        <v>0</v>
      </c>
      <c r="U208" s="54" t="s">
        <v>43</v>
      </c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</row>
    <row r="209" spans="1:35">
      <c r="A209" s="34" t="str">
        <f t="shared" si="45"/>
        <v>MLM5002</v>
      </c>
      <c r="B209" s="118" t="s">
        <v>249</v>
      </c>
      <c r="C209" s="119"/>
      <c r="D209" s="119"/>
      <c r="E209" s="119"/>
      <c r="F209" s="119"/>
      <c r="G209" s="119"/>
      <c r="H209" s="119"/>
      <c r="I209" s="120"/>
      <c r="J209" s="20">
        <f t="shared" si="46"/>
        <v>5</v>
      </c>
      <c r="K209" s="20">
        <f t="shared" si="47"/>
        <v>2</v>
      </c>
      <c r="L209" s="20">
        <f t="shared" si="48"/>
        <v>0</v>
      </c>
      <c r="M209" s="20">
        <f t="shared" si="49"/>
        <v>2</v>
      </c>
      <c r="N209" s="20">
        <f t="shared" si="50"/>
        <v>0</v>
      </c>
      <c r="O209" s="20">
        <f t="shared" si="51"/>
        <v>4</v>
      </c>
      <c r="P209" s="20">
        <f t="shared" si="52"/>
        <v>6</v>
      </c>
      <c r="Q209" s="20">
        <f t="shared" si="53"/>
        <v>10</v>
      </c>
      <c r="R209" s="31" t="str">
        <f>IF(ISNA(INDEX($A$38:$U$156,MATCH($B209,$B$38:$B$156,0),18)),"",INDEX($A$38:$U$156,MATCH($B209,$B$38:$B$156,0),18))</f>
        <v>E</v>
      </c>
      <c r="S209" s="31">
        <f>IF(ISNA(INDEX($A$38:$U$156,MATCH($B209,$B$38:$B$156,0),19)),"",INDEX($A$38:$U$156,MATCH($B209,$B$38:$B$156,0),19))</f>
        <v>0</v>
      </c>
      <c r="T209" s="31">
        <f t="shared" si="54"/>
        <v>0</v>
      </c>
      <c r="U209" s="54" t="s">
        <v>43</v>
      </c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</row>
    <row r="210" spans="1:35">
      <c r="A210" s="34" t="str">
        <f t="shared" si="45"/>
        <v>MLM5012</v>
      </c>
      <c r="B210" s="118" t="s">
        <v>251</v>
      </c>
      <c r="C210" s="119"/>
      <c r="D210" s="119"/>
      <c r="E210" s="119"/>
      <c r="F210" s="119"/>
      <c r="G210" s="119"/>
      <c r="H210" s="119"/>
      <c r="I210" s="120"/>
      <c r="J210" s="20">
        <f t="shared" si="46"/>
        <v>3</v>
      </c>
      <c r="K210" s="20">
        <f t="shared" si="47"/>
        <v>0</v>
      </c>
      <c r="L210" s="20">
        <f t="shared" si="48"/>
        <v>0</v>
      </c>
      <c r="M210" s="20">
        <f t="shared" si="49"/>
        <v>2</v>
      </c>
      <c r="N210" s="20">
        <f t="shared" si="50"/>
        <v>0</v>
      </c>
      <c r="O210" s="20">
        <f t="shared" si="51"/>
        <v>2</v>
      </c>
      <c r="P210" s="20">
        <f t="shared" si="52"/>
        <v>4</v>
      </c>
      <c r="Q210" s="20">
        <f t="shared" si="53"/>
        <v>6</v>
      </c>
      <c r="R210" s="31">
        <f>IF(ISNA(INDEX($A$38:$U$156,MATCH($B210,$B$38:$B$156,0),18)),"",INDEX($A$38:$U$156,MATCH($B210,$B$38:$B$156,0),18))</f>
        <v>0</v>
      </c>
      <c r="S210" s="31" t="str">
        <f>IF(ISNA(INDEX($A$38:$U$156,MATCH($B210,$B$38:$B$156,0),19)),"",INDEX($A$38:$U$156,MATCH($B210,$B$38:$B$156,0),19))</f>
        <v>C</v>
      </c>
      <c r="T210" s="31">
        <f t="shared" si="54"/>
        <v>0</v>
      </c>
      <c r="U210" s="54" t="s">
        <v>43</v>
      </c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</row>
    <row r="211" spans="1:35">
      <c r="A211" s="80" t="s">
        <v>29</v>
      </c>
      <c r="B211" s="135"/>
      <c r="C211" s="136"/>
      <c r="D211" s="136"/>
      <c r="E211" s="136"/>
      <c r="F211" s="136"/>
      <c r="G211" s="136"/>
      <c r="H211" s="136"/>
      <c r="I211" s="137"/>
      <c r="J211" s="25">
        <f t="shared" ref="J211:Q211" si="55">SUM(J199:J210)</f>
        <v>56</v>
      </c>
      <c r="K211" s="25">
        <f t="shared" si="55"/>
        <v>20</v>
      </c>
      <c r="L211" s="25">
        <f t="shared" si="55"/>
        <v>11</v>
      </c>
      <c r="M211" s="25">
        <f t="shared" si="55"/>
        <v>9</v>
      </c>
      <c r="N211" s="25">
        <f t="shared" si="55"/>
        <v>1</v>
      </c>
      <c r="O211" s="25">
        <f t="shared" si="55"/>
        <v>41</v>
      </c>
      <c r="P211" s="25">
        <f t="shared" si="55"/>
        <v>68</v>
      </c>
      <c r="Q211" s="25">
        <f t="shared" si="55"/>
        <v>109</v>
      </c>
      <c r="R211" s="80">
        <f>COUNTIF(R199:R210,"E")</f>
        <v>6</v>
      </c>
      <c r="S211" s="80">
        <f>COUNTIF(S199:S210,"C")</f>
        <v>5</v>
      </c>
      <c r="T211" s="80">
        <f>COUNTIF(T199:T210,"VP")</f>
        <v>1</v>
      </c>
      <c r="U211" s="54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</row>
    <row r="212" spans="1:35">
      <c r="A212" s="124" t="s">
        <v>75</v>
      </c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6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</row>
    <row r="213" spans="1:35" ht="12.75" customHeight="1">
      <c r="A213" s="34" t="str">
        <f>IF(ISNA(INDEX($A$38:$U$156,MATCH($B213,$B$38:$B$156,0),1)),"",INDEX($A$38:$U$156,MATCH($B213,$B$38:$B$156,0),1))</f>
        <v>MLM2001</v>
      </c>
      <c r="B213" s="118" t="s">
        <v>170</v>
      </c>
      <c r="C213" s="119"/>
      <c r="D213" s="119"/>
      <c r="E213" s="119"/>
      <c r="F213" s="119"/>
      <c r="G213" s="119"/>
      <c r="H213" s="119"/>
      <c r="I213" s="120"/>
      <c r="J213" s="20">
        <f>IF(ISNA(INDEX($A$38:$U$156,MATCH($B213,$B$38:$B$156,0),10)),"",INDEX($A$38:$U$156,MATCH($B213,$B$38:$B$156,0),10))</f>
        <v>3</v>
      </c>
      <c r="K213" s="20">
        <f>IF(ISNA(INDEX($A$38:$U$156,MATCH($B213,$B$38:$B$156,0),11)),"",INDEX($A$38:$U$156,MATCH($B213,$B$38:$B$156,0),11))</f>
        <v>0</v>
      </c>
      <c r="L213" s="20">
        <f>IF(ISNA(INDEX($A$38:$U$156,MATCH($B213,$B$38:$B$156,0),12)),"",INDEX($A$38:$U$156,MATCH($B213,$B$38:$B$156,0),12))</f>
        <v>0</v>
      </c>
      <c r="M213" s="20">
        <f>IF(ISNA(INDEX($A$38:$U$156,MATCH($B213,$B$38:$B$156,0),13)),"",INDEX($A$38:$U$156,MATCH($B213,$B$38:$B$156,0),13))</f>
        <v>0</v>
      </c>
      <c r="N213" s="20">
        <f>IF(ISNA(INDEX($A$38:$U$156,MATCH($B213,$B$38:$B$156,0),14)),"",INDEX($A$38:$U$156,MATCH($B213,$B$38:$B$156,0),14))</f>
        <v>2</v>
      </c>
      <c r="O213" s="20">
        <f>IF(ISNA(INDEX($A$38:$U$156,MATCH($B213,$B$38:$B$156,0),15)),"",INDEX($A$38:$U$156,MATCH($B213,$B$38:$B$156,0),15))</f>
        <v>2</v>
      </c>
      <c r="P213" s="20">
        <f>IF(ISNA(INDEX($A$38:$U$156,MATCH($B213,$B$38:$B$156,0),16)),"",INDEX($A$38:$U$156,MATCH($B213,$B$38:$B$156,0),16))</f>
        <v>4</v>
      </c>
      <c r="Q213" s="20">
        <f>IF(ISNA(INDEX($A$38:$U$156,MATCH($B213,$B$38:$B$156,0),17)),"",INDEX($A$38:$U$156,MATCH($B213,$B$38:$B$156,0),17))</f>
        <v>6</v>
      </c>
      <c r="R213" s="31">
        <f>IF(ISNA(INDEX($A$38:$U$156,MATCH($B213,$B$38:$B$156,0),18)),"",INDEX($A$38:$U$156,MATCH($B213,$B$38:$B$156,0),18))</f>
        <v>0</v>
      </c>
      <c r="S213" s="31">
        <f>IF(ISNA(INDEX($A$38:$U$156,MATCH($B213,$B$38:$B$156,0),19)),"",INDEX($A$38:$U$156,MATCH($B213,$B$38:$B$156,0),19))</f>
        <v>0</v>
      </c>
      <c r="T213" s="31" t="str">
        <f>IF(ISNA(INDEX($A$38:$U$156,MATCH($B213,$B$38:$B$156,0),20)),"",INDEX($A$38:$U$156,MATCH($B213,$B$38:$B$156,0),20))</f>
        <v>VP</v>
      </c>
      <c r="U213" s="54" t="s">
        <v>43</v>
      </c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</row>
    <row r="214" spans="1:35" s="103" customFormat="1" ht="12.75" customHeight="1">
      <c r="A214" s="102" t="s">
        <v>243</v>
      </c>
      <c r="B214" s="118" t="s">
        <v>223</v>
      </c>
      <c r="C214" s="119"/>
      <c r="D214" s="119"/>
      <c r="E214" s="119"/>
      <c r="F214" s="119"/>
      <c r="G214" s="119"/>
      <c r="H214" s="119"/>
      <c r="I214" s="120"/>
      <c r="J214" s="20">
        <f>IF(ISNA(INDEX($A$38:$U$156,MATCH($B214,$B$38:$B$156,0),10)),"",INDEX($A$38:$U$156,MATCH($B214,$B$38:$B$156,0),10))</f>
        <v>4</v>
      </c>
      <c r="K214" s="20">
        <f>IF(ISNA(INDEX($A$38:$U$156,MATCH($B214,$B$38:$B$156,0),11)),"",INDEX($A$38:$U$156,MATCH($B214,$B$38:$B$156,0),11))</f>
        <v>2</v>
      </c>
      <c r="L214" s="20">
        <f>IF(ISNA(INDEX($A$38:$U$156,MATCH($B214,$B$38:$B$156,0),12)),"",INDEX($A$38:$U$156,MATCH($B214,$B$38:$B$156,0),12))</f>
        <v>0</v>
      </c>
      <c r="M214" s="20">
        <f>IF(ISNA(INDEX($A$38:$U$156,MATCH($B214,$B$38:$B$156,0),13)),"",INDEX($A$38:$U$156,MATCH($B214,$B$38:$B$156,0),13))</f>
        <v>1</v>
      </c>
      <c r="N214" s="20">
        <f>IF(ISNA(INDEX($A$38:$U$156,MATCH($B214,$B$38:$B$156,0),14)),"",INDEX($A$38:$U$156,MATCH($B214,$B$38:$B$156,0),14))</f>
        <v>2</v>
      </c>
      <c r="O214" s="54">
        <f t="shared" ref="O214" si="56">K214+L214+M214+N214</f>
        <v>5</v>
      </c>
      <c r="P214" s="20">
        <f t="shared" ref="P214" si="57">Q214-O214</f>
        <v>2</v>
      </c>
      <c r="Q214" s="20">
        <f t="shared" ref="Q214" si="58">ROUND(PRODUCT(J214,25)/14,0)</f>
        <v>7</v>
      </c>
      <c r="R214" s="31" t="str">
        <f>IF(ISNA(INDEX($A$38:$U$156,MATCH($B214,$B$38:$B$156,0),18)),"",INDEX($A$38:$U$156,MATCH($B214,$B$38:$B$156,0),18))</f>
        <v>E</v>
      </c>
      <c r="S214" s="31">
        <f>IF(ISNA(INDEX($A$38:$U$156,MATCH($B214,$B$38:$B$156,0),19)),"",INDEX($A$38:$U$156,MATCH($B214,$B$38:$B$156,0),19))</f>
        <v>0</v>
      </c>
      <c r="T214" s="31">
        <f>IF(ISNA(INDEX($A$38:$U$156,MATCH($B214,$B$38:$B$156,0),20)),"",INDEX($A$38:$U$156,MATCH($B214,$B$38:$B$156,0),20))</f>
        <v>0</v>
      </c>
      <c r="U214" s="43" t="s">
        <v>43</v>
      </c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</row>
    <row r="215" spans="1:35">
      <c r="A215" s="80" t="s">
        <v>29</v>
      </c>
      <c r="B215" s="124"/>
      <c r="C215" s="125"/>
      <c r="D215" s="125"/>
      <c r="E215" s="125"/>
      <c r="F215" s="125"/>
      <c r="G215" s="125"/>
      <c r="H215" s="125"/>
      <c r="I215" s="126"/>
      <c r="J215" s="25">
        <f t="shared" ref="J215:Q215" si="59">SUM(J213:J213)</f>
        <v>3</v>
      </c>
      <c r="K215" s="25">
        <f t="shared" si="59"/>
        <v>0</v>
      </c>
      <c r="L215" s="25">
        <f t="shared" si="59"/>
        <v>0</v>
      </c>
      <c r="M215" s="25">
        <f t="shared" si="59"/>
        <v>0</v>
      </c>
      <c r="N215" s="25">
        <f t="shared" si="59"/>
        <v>2</v>
      </c>
      <c r="O215" s="25">
        <f t="shared" si="59"/>
        <v>2</v>
      </c>
      <c r="P215" s="25">
        <f t="shared" si="59"/>
        <v>4</v>
      </c>
      <c r="Q215" s="25">
        <f t="shared" si="59"/>
        <v>6</v>
      </c>
      <c r="R215" s="80">
        <f>COUNTIF(R213:R214,"E")</f>
        <v>1</v>
      </c>
      <c r="S215" s="80">
        <f>COUNTIF(S213:S213,"C")</f>
        <v>0</v>
      </c>
      <c r="T215" s="80">
        <f>COUNTIF(T213:T213,"VP")</f>
        <v>1</v>
      </c>
      <c r="U215" s="24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</row>
    <row r="216" spans="1:35" ht="12.75" customHeight="1">
      <c r="A216" s="115" t="s">
        <v>55</v>
      </c>
      <c r="B216" s="116"/>
      <c r="C216" s="116"/>
      <c r="D216" s="116"/>
      <c r="E216" s="116"/>
      <c r="F216" s="116"/>
      <c r="G216" s="116"/>
      <c r="H216" s="116"/>
      <c r="I216" s="117"/>
      <c r="J216" s="25">
        <f t="shared" ref="J216:T216" si="60">SUM(J211,J215)</f>
        <v>59</v>
      </c>
      <c r="K216" s="25">
        <f t="shared" si="60"/>
        <v>20</v>
      </c>
      <c r="L216" s="25">
        <f t="shared" si="60"/>
        <v>11</v>
      </c>
      <c r="M216" s="25">
        <f t="shared" si="60"/>
        <v>9</v>
      </c>
      <c r="N216" s="25">
        <f t="shared" si="60"/>
        <v>3</v>
      </c>
      <c r="O216" s="25">
        <f t="shared" si="60"/>
        <v>43</v>
      </c>
      <c r="P216" s="25">
        <f t="shared" si="60"/>
        <v>72</v>
      </c>
      <c r="Q216" s="25">
        <f t="shared" si="60"/>
        <v>115</v>
      </c>
      <c r="R216" s="25">
        <f t="shared" si="60"/>
        <v>7</v>
      </c>
      <c r="S216" s="25">
        <f t="shared" si="60"/>
        <v>5</v>
      </c>
      <c r="T216" s="25">
        <f t="shared" si="60"/>
        <v>2</v>
      </c>
      <c r="U216" s="73">
        <v>0.19570000000000001</v>
      </c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105"/>
    </row>
    <row r="217" spans="1:35" ht="12.75" customHeight="1">
      <c r="A217" s="184" t="s">
        <v>56</v>
      </c>
      <c r="B217" s="185"/>
      <c r="C217" s="185"/>
      <c r="D217" s="185"/>
      <c r="E217" s="185"/>
      <c r="F217" s="185"/>
      <c r="G217" s="185"/>
      <c r="H217" s="185"/>
      <c r="I217" s="185"/>
      <c r="J217" s="186"/>
      <c r="K217" s="25">
        <f t="shared" ref="K217:Q217" si="61">K211*14+K215*12</f>
        <v>280</v>
      </c>
      <c r="L217" s="25">
        <f t="shared" si="61"/>
        <v>154</v>
      </c>
      <c r="M217" s="25">
        <f t="shared" si="61"/>
        <v>126</v>
      </c>
      <c r="N217" s="25">
        <f t="shared" si="61"/>
        <v>38</v>
      </c>
      <c r="O217" s="25">
        <f t="shared" si="61"/>
        <v>598</v>
      </c>
      <c r="P217" s="25">
        <f t="shared" si="61"/>
        <v>1000</v>
      </c>
      <c r="Q217" s="25">
        <f t="shared" si="61"/>
        <v>1598</v>
      </c>
      <c r="R217" s="150"/>
      <c r="S217" s="151"/>
      <c r="T217" s="151"/>
      <c r="U217" s="152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  <c r="AI217" s="105"/>
    </row>
    <row r="218" spans="1:35">
      <c r="A218" s="187"/>
      <c r="B218" s="188"/>
      <c r="C218" s="188"/>
      <c r="D218" s="188"/>
      <c r="E218" s="188"/>
      <c r="F218" s="188"/>
      <c r="G218" s="188"/>
      <c r="H218" s="188"/>
      <c r="I218" s="188"/>
      <c r="J218" s="189"/>
      <c r="K218" s="193">
        <f>SUM(K217:N217)</f>
        <v>598</v>
      </c>
      <c r="L218" s="194"/>
      <c r="M218" s="194"/>
      <c r="N218" s="195"/>
      <c r="O218" s="156">
        <f>Q217</f>
        <v>1598</v>
      </c>
      <c r="P218" s="157"/>
      <c r="Q218" s="158"/>
      <c r="R218" s="153"/>
      <c r="S218" s="154"/>
      <c r="T218" s="154"/>
      <c r="U218" s="15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I218" s="105"/>
    </row>
    <row r="219" spans="1:35"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H219" s="105"/>
      <c r="AI219" s="105"/>
    </row>
    <row r="220" spans="1:35">
      <c r="B220" s="86"/>
      <c r="C220" s="86"/>
      <c r="D220" s="86"/>
      <c r="E220" s="86"/>
      <c r="F220" s="86"/>
      <c r="G220" s="86"/>
      <c r="M220" s="85"/>
      <c r="N220" s="85"/>
      <c r="O220" s="85"/>
      <c r="P220" s="85"/>
      <c r="Q220" s="85"/>
      <c r="R220" s="85"/>
      <c r="S220" s="85"/>
      <c r="T220" s="8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</row>
    <row r="221" spans="1:35">
      <c r="A221" s="124" t="s">
        <v>224</v>
      </c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6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</row>
    <row r="222" spans="1:35" ht="12.75" customHeight="1">
      <c r="A222" s="260" t="s">
        <v>31</v>
      </c>
      <c r="B222" s="262" t="s">
        <v>30</v>
      </c>
      <c r="C222" s="263"/>
      <c r="D222" s="263"/>
      <c r="E222" s="263"/>
      <c r="F222" s="263"/>
      <c r="G222" s="263"/>
      <c r="H222" s="263"/>
      <c r="I222" s="264"/>
      <c r="J222" s="252" t="s">
        <v>45</v>
      </c>
      <c r="K222" s="129" t="s">
        <v>28</v>
      </c>
      <c r="L222" s="130"/>
      <c r="M222" s="130"/>
      <c r="N222" s="131"/>
      <c r="O222" s="129" t="s">
        <v>46</v>
      </c>
      <c r="P222" s="130"/>
      <c r="Q222" s="131"/>
      <c r="R222" s="129" t="s">
        <v>27</v>
      </c>
      <c r="S222" s="130"/>
      <c r="T222" s="131"/>
      <c r="U222" s="252" t="s">
        <v>26</v>
      </c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</row>
    <row r="223" spans="1:35">
      <c r="A223" s="261"/>
      <c r="B223" s="265"/>
      <c r="C223" s="266"/>
      <c r="D223" s="266"/>
      <c r="E223" s="266"/>
      <c r="F223" s="266"/>
      <c r="G223" s="266"/>
      <c r="H223" s="266"/>
      <c r="I223" s="267"/>
      <c r="J223" s="253"/>
      <c r="K223" s="81" t="s">
        <v>32</v>
      </c>
      <c r="L223" s="81" t="s">
        <v>33</v>
      </c>
      <c r="M223" s="81" t="s">
        <v>34</v>
      </c>
      <c r="N223" s="81" t="s">
        <v>117</v>
      </c>
      <c r="O223" s="81" t="s">
        <v>38</v>
      </c>
      <c r="P223" s="81" t="s">
        <v>9</v>
      </c>
      <c r="Q223" s="81" t="s">
        <v>35</v>
      </c>
      <c r="R223" s="81" t="s">
        <v>36</v>
      </c>
      <c r="S223" s="81" t="s">
        <v>32</v>
      </c>
      <c r="T223" s="81" t="s">
        <v>37</v>
      </c>
      <c r="U223" s="253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</row>
    <row r="224" spans="1:35">
      <c r="A224" s="124" t="s">
        <v>61</v>
      </c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6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</row>
    <row r="225" spans="1:35">
      <c r="A225" s="34" t="str">
        <f t="shared" ref="A225:A233" si="62">IF(ISNA(INDEX($A$39:$T$171,MATCH($B225,$B$39:$B$171,0),1)),"",INDEX($A$39:$T$171,MATCH($B225,$B$39:$B$171,0),1))</f>
        <v>MLM5005</v>
      </c>
      <c r="B225" s="118" t="s">
        <v>116</v>
      </c>
      <c r="C225" s="119"/>
      <c r="D225" s="119"/>
      <c r="E225" s="119"/>
      <c r="F225" s="119"/>
      <c r="G225" s="119"/>
      <c r="H225" s="119"/>
      <c r="I225" s="120"/>
      <c r="J225" s="20">
        <f t="shared" ref="J225:J233" si="63">IF(ISNA(INDEX($A$39:$T$171,MATCH($B225,$B$39:$B$171,0),10)),"",INDEX($A$39:$T$171,MATCH($B225,$B$39:$B$171,0),10))</f>
        <v>6</v>
      </c>
      <c r="K225" s="20">
        <f t="shared" ref="K225:K233" si="64">IF(ISNA(INDEX($A$39:$T$171,MATCH($B225,$B$39:$B$171,0),11)),"",INDEX($A$39:$T$171,MATCH($B225,$B$39:$B$171,0),11))</f>
        <v>2</v>
      </c>
      <c r="L225" s="20">
        <f t="shared" ref="L225:L233" si="65">IF(ISNA(INDEX($A$39:$T$171,MATCH($B225,$B$39:$B$171,0),12)),"",INDEX($A$39:$T$171,MATCH($B225,$B$39:$B$171,0),12))</f>
        <v>2</v>
      </c>
      <c r="M225" s="20">
        <f t="shared" ref="M225:M233" si="66">IF(ISNA(INDEX($A$39:$T$171,MATCH($B225,$B$39:$B$171,0),13)),"",INDEX($A$39:$T$171,MATCH($B225,$B$39:$B$171,0),13))</f>
        <v>2</v>
      </c>
      <c r="N225" s="20">
        <f t="shared" ref="N225:N233" si="67">IF(ISNA(INDEX($A$38:$U$156,MATCH($B225,$B$38:$B$156,0),14)),"",INDEX($A$38:$U$156,MATCH($B225,$B$38:$B$156,0),14))</f>
        <v>0</v>
      </c>
      <c r="O225" s="20">
        <f t="shared" ref="O225:O233" si="68">IF(ISNA(INDEX($A$38:$U$156,MATCH($B225,$B$38:$B$156,0),15)),"",INDEX($A$38:$U$156,MATCH($B225,$B$38:$B$156,0),15))</f>
        <v>6</v>
      </c>
      <c r="P225" s="20">
        <f t="shared" ref="P225:P233" si="69">IF(ISNA(INDEX($A$38:$U$156,MATCH($B225,$B$38:$B$156,0),16)),"",INDEX($A$38:$U$156,MATCH($B225,$B$38:$B$156,0),16))</f>
        <v>5</v>
      </c>
      <c r="Q225" s="20">
        <f t="shared" ref="Q225:Q233" si="70">IF(ISNA(INDEX($A$38:$U$156,MATCH($B225,$B$38:$B$156,0),17)),"",INDEX($A$38:$U$156,MATCH($B225,$B$38:$B$156,0),17))</f>
        <v>11</v>
      </c>
      <c r="R225" s="31">
        <f t="shared" ref="R225:R233" si="71">IF(ISNA(INDEX($A$38:$U$156,MATCH($B225,$B$38:$B$156,0),18)),"",INDEX($A$38:$U$156,MATCH($B225,$B$38:$B$156,0),18))</f>
        <v>0</v>
      </c>
      <c r="S225" s="31" t="str">
        <f t="shared" ref="S225:S233" si="72">IF(ISNA(INDEX($A$38:$U$156,MATCH($B225,$B$38:$B$156,0),19)),"",INDEX($A$38:$U$156,MATCH($B225,$B$38:$B$156,0),19))</f>
        <v>C</v>
      </c>
      <c r="T225" s="31">
        <f t="shared" ref="T225:T233" si="73">IF(ISNA(INDEX($A$38:$U$156,MATCH($B225,$B$38:$B$156,0),20)),"",INDEX($A$38:$U$156,MATCH($B225,$B$38:$B$156,0),20))</f>
        <v>0</v>
      </c>
      <c r="U225" s="54" t="s">
        <v>44</v>
      </c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</row>
    <row r="226" spans="1:35">
      <c r="A226" s="34" t="str">
        <f t="shared" si="62"/>
        <v>MLM5005</v>
      </c>
      <c r="B226" s="118" t="s">
        <v>116</v>
      </c>
      <c r="C226" s="119"/>
      <c r="D226" s="119"/>
      <c r="E226" s="119"/>
      <c r="F226" s="119"/>
      <c r="G226" s="119"/>
      <c r="H226" s="119"/>
      <c r="I226" s="120"/>
      <c r="J226" s="20">
        <f t="shared" si="63"/>
        <v>6</v>
      </c>
      <c r="K226" s="20">
        <f t="shared" si="64"/>
        <v>2</v>
      </c>
      <c r="L226" s="20">
        <f t="shared" si="65"/>
        <v>2</v>
      </c>
      <c r="M226" s="20">
        <f t="shared" si="66"/>
        <v>2</v>
      </c>
      <c r="N226" s="20">
        <f t="shared" si="67"/>
        <v>0</v>
      </c>
      <c r="O226" s="20">
        <f t="shared" si="68"/>
        <v>6</v>
      </c>
      <c r="P226" s="20">
        <f t="shared" si="69"/>
        <v>5</v>
      </c>
      <c r="Q226" s="20">
        <f t="shared" si="70"/>
        <v>11</v>
      </c>
      <c r="R226" s="31">
        <f t="shared" si="71"/>
        <v>0</v>
      </c>
      <c r="S226" s="31" t="str">
        <f t="shared" si="72"/>
        <v>C</v>
      </c>
      <c r="T226" s="31">
        <f t="shared" si="73"/>
        <v>0</v>
      </c>
      <c r="U226" s="54" t="s">
        <v>44</v>
      </c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</row>
    <row r="227" spans="1:35">
      <c r="A227" s="34" t="str">
        <f t="shared" si="62"/>
        <v>YLU0011</v>
      </c>
      <c r="B227" s="118" t="s">
        <v>77</v>
      </c>
      <c r="C227" s="119"/>
      <c r="D227" s="119"/>
      <c r="E227" s="119"/>
      <c r="F227" s="119"/>
      <c r="G227" s="119"/>
      <c r="H227" s="119"/>
      <c r="I227" s="120"/>
      <c r="J227" s="20">
        <f t="shared" si="63"/>
        <v>0</v>
      </c>
      <c r="K227" s="20">
        <f t="shared" si="64"/>
        <v>0</v>
      </c>
      <c r="L227" s="20">
        <f t="shared" si="65"/>
        <v>2</v>
      </c>
      <c r="M227" s="20">
        <f t="shared" si="66"/>
        <v>0</v>
      </c>
      <c r="N227" s="20">
        <f t="shared" si="67"/>
        <v>0</v>
      </c>
      <c r="O227" s="20">
        <f t="shared" si="68"/>
        <v>2</v>
      </c>
      <c r="P227" s="20">
        <f t="shared" si="69"/>
        <v>0</v>
      </c>
      <c r="Q227" s="20">
        <f t="shared" si="70"/>
        <v>2</v>
      </c>
      <c r="R227" s="31">
        <f t="shared" si="71"/>
        <v>0</v>
      </c>
      <c r="S227" s="31" t="str">
        <f t="shared" si="72"/>
        <v>C</v>
      </c>
      <c r="T227" s="31">
        <f t="shared" si="73"/>
        <v>0</v>
      </c>
      <c r="U227" s="54" t="s">
        <v>44</v>
      </c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</row>
    <row r="228" spans="1:35" ht="12.75" customHeight="1">
      <c r="A228" s="34" t="str">
        <f t="shared" si="62"/>
        <v>MLE2008</v>
      </c>
      <c r="B228" s="118" t="s">
        <v>217</v>
      </c>
      <c r="C228" s="119"/>
      <c r="D228" s="119"/>
      <c r="E228" s="119"/>
      <c r="F228" s="119"/>
      <c r="G228" s="119"/>
      <c r="H228" s="119"/>
      <c r="I228" s="120"/>
      <c r="J228" s="20">
        <f t="shared" si="63"/>
        <v>3</v>
      </c>
      <c r="K228" s="20">
        <f t="shared" si="64"/>
        <v>0</v>
      </c>
      <c r="L228" s="20">
        <f t="shared" si="65"/>
        <v>2</v>
      </c>
      <c r="M228" s="20">
        <f t="shared" si="66"/>
        <v>0</v>
      </c>
      <c r="N228" s="20">
        <f t="shared" si="67"/>
        <v>1</v>
      </c>
      <c r="O228" s="20">
        <f t="shared" si="68"/>
        <v>3</v>
      </c>
      <c r="P228" s="20">
        <f t="shared" si="69"/>
        <v>2</v>
      </c>
      <c r="Q228" s="20">
        <f t="shared" si="70"/>
        <v>5</v>
      </c>
      <c r="R228" s="31">
        <f t="shared" si="71"/>
        <v>0</v>
      </c>
      <c r="S228" s="31" t="str">
        <f t="shared" si="72"/>
        <v>C</v>
      </c>
      <c r="T228" s="31">
        <f t="shared" si="73"/>
        <v>0</v>
      </c>
      <c r="U228" s="54" t="s">
        <v>44</v>
      </c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</row>
    <row r="229" spans="1:35" ht="12.75" customHeight="1">
      <c r="A229" s="34" t="str">
        <f t="shared" si="62"/>
        <v>MLX2081</v>
      </c>
      <c r="B229" s="118" t="s">
        <v>142</v>
      </c>
      <c r="C229" s="119"/>
      <c r="D229" s="119"/>
      <c r="E229" s="119"/>
      <c r="F229" s="119"/>
      <c r="G229" s="119"/>
      <c r="H229" s="119"/>
      <c r="I229" s="120"/>
      <c r="J229" s="20">
        <f t="shared" si="63"/>
        <v>3</v>
      </c>
      <c r="K229" s="20">
        <f t="shared" si="64"/>
        <v>0</v>
      </c>
      <c r="L229" s="20">
        <f t="shared" si="65"/>
        <v>2</v>
      </c>
      <c r="M229" s="20">
        <f t="shared" si="66"/>
        <v>0</v>
      </c>
      <c r="N229" s="20">
        <f t="shared" si="67"/>
        <v>0</v>
      </c>
      <c r="O229" s="20">
        <f t="shared" si="68"/>
        <v>2</v>
      </c>
      <c r="P229" s="20">
        <f t="shared" si="69"/>
        <v>3</v>
      </c>
      <c r="Q229" s="20">
        <f t="shared" si="70"/>
        <v>5</v>
      </c>
      <c r="R229" s="31">
        <f t="shared" si="71"/>
        <v>0</v>
      </c>
      <c r="S229" s="31" t="str">
        <f t="shared" si="72"/>
        <v>C</v>
      </c>
      <c r="T229" s="31">
        <f t="shared" si="73"/>
        <v>0</v>
      </c>
      <c r="U229" s="54" t="s">
        <v>44</v>
      </c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</row>
    <row r="230" spans="1:35">
      <c r="A230" s="34" t="str">
        <f t="shared" si="62"/>
        <v>MLM7005</v>
      </c>
      <c r="B230" s="118" t="s">
        <v>261</v>
      </c>
      <c r="C230" s="119"/>
      <c r="D230" s="119"/>
      <c r="E230" s="119"/>
      <c r="F230" s="119"/>
      <c r="G230" s="119"/>
      <c r="H230" s="119"/>
      <c r="I230" s="120"/>
      <c r="J230" s="20">
        <f t="shared" si="63"/>
        <v>3</v>
      </c>
      <c r="K230" s="20">
        <f t="shared" si="64"/>
        <v>2</v>
      </c>
      <c r="L230" s="20">
        <f t="shared" si="65"/>
        <v>0</v>
      </c>
      <c r="M230" s="20">
        <f t="shared" si="66"/>
        <v>0</v>
      </c>
      <c r="N230" s="20">
        <f t="shared" si="67"/>
        <v>1</v>
      </c>
      <c r="O230" s="20">
        <f t="shared" si="68"/>
        <v>3</v>
      </c>
      <c r="P230" s="20">
        <f t="shared" si="69"/>
        <v>2</v>
      </c>
      <c r="Q230" s="20">
        <f t="shared" si="70"/>
        <v>5</v>
      </c>
      <c r="R230" s="31">
        <f t="shared" si="71"/>
        <v>0</v>
      </c>
      <c r="S230" s="31" t="str">
        <f t="shared" si="72"/>
        <v>C</v>
      </c>
      <c r="T230" s="31">
        <f t="shared" si="73"/>
        <v>0</v>
      </c>
      <c r="U230" s="54" t="s">
        <v>44</v>
      </c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</row>
    <row r="231" spans="1:35">
      <c r="A231" s="34" t="str">
        <f t="shared" si="62"/>
        <v>YLU0012</v>
      </c>
      <c r="B231" s="118" t="s">
        <v>78</v>
      </c>
      <c r="C231" s="119"/>
      <c r="D231" s="119"/>
      <c r="E231" s="119"/>
      <c r="F231" s="119"/>
      <c r="G231" s="119"/>
      <c r="H231" s="119"/>
      <c r="I231" s="120"/>
      <c r="J231" s="20">
        <f t="shared" si="63"/>
        <v>0</v>
      </c>
      <c r="K231" s="20">
        <f t="shared" si="64"/>
        <v>0</v>
      </c>
      <c r="L231" s="20">
        <f t="shared" si="65"/>
        <v>2</v>
      </c>
      <c r="M231" s="20">
        <f t="shared" si="66"/>
        <v>0</v>
      </c>
      <c r="N231" s="20">
        <f t="shared" si="67"/>
        <v>0</v>
      </c>
      <c r="O231" s="20">
        <f t="shared" si="68"/>
        <v>2</v>
      </c>
      <c r="P231" s="20">
        <f t="shared" si="69"/>
        <v>0</v>
      </c>
      <c r="Q231" s="20">
        <f t="shared" si="70"/>
        <v>2</v>
      </c>
      <c r="R231" s="31">
        <f t="shared" si="71"/>
        <v>0</v>
      </c>
      <c r="S231" s="31" t="str">
        <f t="shared" si="72"/>
        <v>C</v>
      </c>
      <c r="T231" s="31">
        <f t="shared" si="73"/>
        <v>0</v>
      </c>
      <c r="U231" s="54" t="s">
        <v>44</v>
      </c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</row>
    <row r="232" spans="1:35">
      <c r="A232" s="34" t="str">
        <f t="shared" si="62"/>
        <v>MLX2082</v>
      </c>
      <c r="B232" s="118" t="s">
        <v>154</v>
      </c>
      <c r="C232" s="119"/>
      <c r="D232" s="119"/>
      <c r="E232" s="119"/>
      <c r="F232" s="119"/>
      <c r="G232" s="119"/>
      <c r="H232" s="119"/>
      <c r="I232" s="120"/>
      <c r="J232" s="20">
        <f t="shared" si="63"/>
        <v>3</v>
      </c>
      <c r="K232" s="20">
        <f t="shared" si="64"/>
        <v>0</v>
      </c>
      <c r="L232" s="20">
        <f t="shared" si="65"/>
        <v>2</v>
      </c>
      <c r="M232" s="20">
        <f t="shared" si="66"/>
        <v>0</v>
      </c>
      <c r="N232" s="20">
        <f t="shared" si="67"/>
        <v>0</v>
      </c>
      <c r="O232" s="20">
        <f t="shared" si="68"/>
        <v>2</v>
      </c>
      <c r="P232" s="20">
        <f t="shared" si="69"/>
        <v>3</v>
      </c>
      <c r="Q232" s="20">
        <f t="shared" si="70"/>
        <v>5</v>
      </c>
      <c r="R232" s="31">
        <f t="shared" si="71"/>
        <v>0</v>
      </c>
      <c r="S232" s="31" t="str">
        <f t="shared" si="72"/>
        <v>C</v>
      </c>
      <c r="T232" s="31">
        <f t="shared" si="73"/>
        <v>0</v>
      </c>
      <c r="U232" s="54" t="s">
        <v>44</v>
      </c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</row>
    <row r="233" spans="1:35" ht="12.75" customHeight="1">
      <c r="A233" s="34" t="str">
        <f t="shared" si="62"/>
        <v>MLR2003</v>
      </c>
      <c r="B233" s="118" t="s">
        <v>221</v>
      </c>
      <c r="C233" s="119"/>
      <c r="D233" s="119"/>
      <c r="E233" s="119"/>
      <c r="F233" s="119"/>
      <c r="G233" s="119"/>
      <c r="H233" s="119"/>
      <c r="I233" s="120"/>
      <c r="J233" s="20">
        <f t="shared" si="63"/>
        <v>3</v>
      </c>
      <c r="K233" s="20">
        <f t="shared" si="64"/>
        <v>1</v>
      </c>
      <c r="L233" s="20">
        <f t="shared" si="65"/>
        <v>0</v>
      </c>
      <c r="M233" s="20">
        <f t="shared" si="66"/>
        <v>1</v>
      </c>
      <c r="N233" s="20">
        <f t="shared" si="67"/>
        <v>0</v>
      </c>
      <c r="O233" s="20">
        <f t="shared" si="68"/>
        <v>2</v>
      </c>
      <c r="P233" s="20">
        <f t="shared" si="69"/>
        <v>3</v>
      </c>
      <c r="Q233" s="20">
        <f t="shared" si="70"/>
        <v>5</v>
      </c>
      <c r="R233" s="31">
        <f t="shared" si="71"/>
        <v>0</v>
      </c>
      <c r="S233" s="31" t="str">
        <f t="shared" si="72"/>
        <v>C</v>
      </c>
      <c r="T233" s="31">
        <f t="shared" si="73"/>
        <v>0</v>
      </c>
      <c r="U233" s="54" t="s">
        <v>44</v>
      </c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</row>
    <row r="234" spans="1:35">
      <c r="A234" s="80" t="s">
        <v>29</v>
      </c>
      <c r="B234" s="135"/>
      <c r="C234" s="136"/>
      <c r="D234" s="136"/>
      <c r="E234" s="136"/>
      <c r="F234" s="136"/>
      <c r="G234" s="136"/>
      <c r="H234" s="136"/>
      <c r="I234" s="137"/>
      <c r="J234" s="25">
        <f t="shared" ref="J234:Q234" si="74">SUM(J225:J233)</f>
        <v>27</v>
      </c>
      <c r="K234" s="25">
        <f t="shared" si="74"/>
        <v>7</v>
      </c>
      <c r="L234" s="25">
        <f t="shared" si="74"/>
        <v>14</v>
      </c>
      <c r="M234" s="25">
        <f t="shared" si="74"/>
        <v>5</v>
      </c>
      <c r="N234" s="25">
        <f t="shared" si="74"/>
        <v>2</v>
      </c>
      <c r="O234" s="25">
        <f t="shared" si="74"/>
        <v>28</v>
      </c>
      <c r="P234" s="25">
        <f t="shared" si="74"/>
        <v>23</v>
      </c>
      <c r="Q234" s="25">
        <f t="shared" si="74"/>
        <v>51</v>
      </c>
      <c r="R234" s="80">
        <f>COUNTIF(R225:R233,"E")</f>
        <v>0</v>
      </c>
      <c r="S234" s="80">
        <f>COUNTIF(S225:S233,"C")</f>
        <v>9</v>
      </c>
      <c r="T234" s="80">
        <f>COUNTIF(T225:T233,"VP")</f>
        <v>0</v>
      </c>
      <c r="U234" s="54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</row>
    <row r="235" spans="1:35">
      <c r="A235" s="124" t="s">
        <v>75</v>
      </c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6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</row>
    <row r="236" spans="1:35" s="103" customFormat="1">
      <c r="A236" s="34" t="str">
        <f>IF(ISNA(INDEX($A$39:$T$171,MATCH($B236,$B$39:$B$171,0),1)),"",INDEX($A$39:$T$171,MATCH($B236,$B$39:$B$171,0),1))</f>
        <v>MLX2204</v>
      </c>
      <c r="B236" s="118" t="s">
        <v>174</v>
      </c>
      <c r="C236" s="119"/>
      <c r="D236" s="119"/>
      <c r="E236" s="119"/>
      <c r="F236" s="119"/>
      <c r="G236" s="119"/>
      <c r="H236" s="119"/>
      <c r="I236" s="120"/>
      <c r="J236" s="20">
        <f>IF(ISNA(INDEX($A$39:$T$171,MATCH($B236,$B$39:$B$171,0),10)),"",INDEX($A$39:$T$171,MATCH($B236,$B$39:$B$171,0),10))</f>
        <v>4</v>
      </c>
      <c r="K236" s="20">
        <f>IF(ISNA(INDEX($A$39:$T$171,MATCH($B236,$B$39:$B$171,0),11)),"",INDEX($A$39:$T$171,MATCH($B236,$B$39:$B$171,0),11))</f>
        <v>2</v>
      </c>
      <c r="L236" s="20">
        <f>IF(ISNA(INDEX($A$39:$T$171,MATCH($B236,$B$39:$B$171,0),12)),"",INDEX($A$39:$T$171,MATCH($B236,$B$39:$B$171,0),12))</f>
        <v>0</v>
      </c>
      <c r="M236" s="20">
        <f>IF(ISNA(INDEX($A$39:$T$171,MATCH($B236,$B$39:$B$171,0),13)),"",INDEX($A$39:$T$171,MATCH($B236,$B$39:$B$171,0),13))</f>
        <v>0</v>
      </c>
      <c r="N236" s="20">
        <f>IF(ISNA(INDEX($A$38:$U$156,MATCH($B236,$B$38:$B$156,0),14)),"",INDEX($A$38:$U$156,MATCH($B236,$B$38:$B$156,0),14))</f>
        <v>0</v>
      </c>
      <c r="O236" s="20">
        <f>IF(ISNA(INDEX($A$38:$U$156,MATCH($B236,$B$38:$B$156,0),15)),"",INDEX($A$38:$U$156,MATCH($B236,$B$38:$B$156,0),15))</f>
        <v>2</v>
      </c>
      <c r="P236" s="20">
        <f>IF(ISNA(INDEX($A$38:$U$156,MATCH($B236,$B$38:$B$156,0),16)),"",INDEX($A$38:$U$156,MATCH($B236,$B$38:$B$156,0),16))</f>
        <v>6</v>
      </c>
      <c r="Q236" s="20">
        <f>IF(ISNA(INDEX($A$38:$U$156,MATCH($B236,$B$38:$B$156,0),17)),"",INDEX($A$38:$U$156,MATCH($B236,$B$38:$B$156,0),17))</f>
        <v>8</v>
      </c>
      <c r="R236" s="31">
        <f>IF(ISNA(INDEX($A$38:$U$156,MATCH($B236,$B$38:$B$156,0),18)),"",INDEX($A$38:$U$156,MATCH($B236,$B$38:$B$156,0),18))</f>
        <v>0</v>
      </c>
      <c r="S236" s="31" t="str">
        <f>IF(ISNA(INDEX($A$38:$U$156,MATCH($B236,$B$38:$B$156,0),19)),"",INDEX($A$38:$U$156,MATCH($B236,$B$38:$B$156,0),19))</f>
        <v>C</v>
      </c>
      <c r="T236" s="31">
        <f>IF(ISNA(INDEX($A$38:$U$156,MATCH($B236,$B$38:$B$156,0),20)),"",INDEX($A$38:$U$156,MATCH($B236,$B$38:$B$156,0),20))</f>
        <v>0</v>
      </c>
      <c r="U236" s="54" t="s">
        <v>44</v>
      </c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</row>
    <row r="237" spans="1:35">
      <c r="A237" s="80" t="s">
        <v>29</v>
      </c>
      <c r="B237" s="124"/>
      <c r="C237" s="125"/>
      <c r="D237" s="125"/>
      <c r="E237" s="125"/>
      <c r="F237" s="125"/>
      <c r="G237" s="125"/>
      <c r="H237" s="125"/>
      <c r="I237" s="126"/>
      <c r="J237" s="25">
        <f t="shared" ref="J237:Q237" si="75">SUM(J236:J236)</f>
        <v>4</v>
      </c>
      <c r="K237" s="25">
        <f t="shared" si="75"/>
        <v>2</v>
      </c>
      <c r="L237" s="25">
        <f t="shared" si="75"/>
        <v>0</v>
      </c>
      <c r="M237" s="25">
        <f t="shared" si="75"/>
        <v>0</v>
      </c>
      <c r="N237" s="25">
        <f t="shared" si="75"/>
        <v>0</v>
      </c>
      <c r="O237" s="25">
        <f t="shared" si="75"/>
        <v>2</v>
      </c>
      <c r="P237" s="25">
        <f t="shared" si="75"/>
        <v>6</v>
      </c>
      <c r="Q237" s="25">
        <f t="shared" si="75"/>
        <v>8</v>
      </c>
      <c r="R237" s="80">
        <f>COUNTIF(R236:R236,"E")</f>
        <v>0</v>
      </c>
      <c r="S237" s="80">
        <f>COUNTIF(S236:S236,"C")</f>
        <v>1</v>
      </c>
      <c r="T237" s="80">
        <f>COUNTIF(T236:T236,"VP")</f>
        <v>0</v>
      </c>
      <c r="U237" s="24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</row>
    <row r="238" spans="1:35" ht="12.75" customHeight="1">
      <c r="A238" s="115" t="s">
        <v>55</v>
      </c>
      <c r="B238" s="116"/>
      <c r="C238" s="116"/>
      <c r="D238" s="116"/>
      <c r="E238" s="116"/>
      <c r="F238" s="116"/>
      <c r="G238" s="116"/>
      <c r="H238" s="116"/>
      <c r="I238" s="117"/>
      <c r="J238" s="25">
        <f t="shared" ref="J238:T238" si="76">SUM(J234,J237)</f>
        <v>31</v>
      </c>
      <c r="K238" s="25">
        <f t="shared" si="76"/>
        <v>9</v>
      </c>
      <c r="L238" s="25">
        <f t="shared" si="76"/>
        <v>14</v>
      </c>
      <c r="M238" s="25">
        <f t="shared" si="76"/>
        <v>5</v>
      </c>
      <c r="N238" s="25">
        <f t="shared" si="76"/>
        <v>2</v>
      </c>
      <c r="O238" s="25">
        <f t="shared" si="76"/>
        <v>30</v>
      </c>
      <c r="P238" s="25">
        <f t="shared" si="76"/>
        <v>29</v>
      </c>
      <c r="Q238" s="25">
        <f t="shared" si="76"/>
        <v>59</v>
      </c>
      <c r="R238" s="25">
        <f t="shared" si="76"/>
        <v>0</v>
      </c>
      <c r="S238" s="25">
        <f t="shared" si="76"/>
        <v>10</v>
      </c>
      <c r="T238" s="25">
        <f t="shared" si="76"/>
        <v>0</v>
      </c>
      <c r="U238" s="73">
        <v>0.1739</v>
      </c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</row>
    <row r="239" spans="1:35" ht="12.75" customHeight="1">
      <c r="A239" s="184" t="s">
        <v>56</v>
      </c>
      <c r="B239" s="185"/>
      <c r="C239" s="185"/>
      <c r="D239" s="185"/>
      <c r="E239" s="185"/>
      <c r="F239" s="185"/>
      <c r="G239" s="185"/>
      <c r="H239" s="185"/>
      <c r="I239" s="185"/>
      <c r="J239" s="186"/>
      <c r="K239" s="25">
        <f t="shared" ref="K239:Q239" si="77">K234*14+K237*12</f>
        <v>122</v>
      </c>
      <c r="L239" s="25">
        <f t="shared" si="77"/>
        <v>196</v>
      </c>
      <c r="M239" s="25">
        <f t="shared" si="77"/>
        <v>70</v>
      </c>
      <c r="N239" s="25">
        <f t="shared" si="77"/>
        <v>28</v>
      </c>
      <c r="O239" s="25">
        <f t="shared" si="77"/>
        <v>416</v>
      </c>
      <c r="P239" s="25">
        <f t="shared" si="77"/>
        <v>394</v>
      </c>
      <c r="Q239" s="25">
        <f t="shared" si="77"/>
        <v>810</v>
      </c>
      <c r="R239" s="150"/>
      <c r="S239" s="151"/>
      <c r="T239" s="151"/>
      <c r="U239" s="152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</row>
    <row r="240" spans="1:35">
      <c r="A240" s="187"/>
      <c r="B240" s="188"/>
      <c r="C240" s="188"/>
      <c r="D240" s="188"/>
      <c r="E240" s="188"/>
      <c r="F240" s="188"/>
      <c r="G240" s="188"/>
      <c r="H240" s="188"/>
      <c r="I240" s="188"/>
      <c r="J240" s="189"/>
      <c r="K240" s="193">
        <f>SUM(K239:N239)</f>
        <v>416</v>
      </c>
      <c r="L240" s="194"/>
      <c r="M240" s="194"/>
      <c r="N240" s="195"/>
      <c r="O240" s="156">
        <f>Q239</f>
        <v>810</v>
      </c>
      <c r="P240" s="157"/>
      <c r="Q240" s="158"/>
      <c r="R240" s="153"/>
      <c r="S240" s="154"/>
      <c r="T240" s="154"/>
      <c r="U240" s="15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</row>
    <row r="241" spans="1:35"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</row>
    <row r="242" spans="1:35" ht="12.75" customHeight="1">
      <c r="A242" s="219" t="s">
        <v>57</v>
      </c>
      <c r="B242" s="220"/>
      <c r="C242" s="220"/>
      <c r="D242" s="220"/>
      <c r="E242" s="220"/>
      <c r="F242" s="220"/>
      <c r="G242" s="220"/>
      <c r="H242" s="220"/>
      <c r="I242" s="220"/>
      <c r="J242" s="220"/>
      <c r="K242" s="220"/>
      <c r="L242" s="220"/>
      <c r="M242" s="220"/>
      <c r="N242" s="220"/>
      <c r="O242" s="220"/>
      <c r="P242" s="220"/>
      <c r="Q242" s="220"/>
      <c r="R242" s="220"/>
      <c r="S242" s="220"/>
      <c r="T242" s="220"/>
      <c r="U242" s="221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</row>
    <row r="243" spans="1:35" ht="12.75" customHeight="1">
      <c r="A243" s="162" t="s">
        <v>31</v>
      </c>
      <c r="B243" s="139" t="s">
        <v>30</v>
      </c>
      <c r="C243" s="140"/>
      <c r="D243" s="140"/>
      <c r="E243" s="140"/>
      <c r="F243" s="140"/>
      <c r="G243" s="140"/>
      <c r="H243" s="140"/>
      <c r="I243" s="141"/>
      <c r="J243" s="148" t="s">
        <v>45</v>
      </c>
      <c r="K243" s="196" t="s">
        <v>28</v>
      </c>
      <c r="L243" s="197"/>
      <c r="M243" s="197"/>
      <c r="N243" s="198"/>
      <c r="O243" s="196" t="s">
        <v>46</v>
      </c>
      <c r="P243" s="197"/>
      <c r="Q243" s="198"/>
      <c r="R243" s="196" t="s">
        <v>27</v>
      </c>
      <c r="S243" s="197"/>
      <c r="T243" s="198"/>
      <c r="U243" s="148" t="s">
        <v>26</v>
      </c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</row>
    <row r="244" spans="1:35">
      <c r="A244" s="163"/>
      <c r="B244" s="142"/>
      <c r="C244" s="143"/>
      <c r="D244" s="143"/>
      <c r="E244" s="143"/>
      <c r="F244" s="143"/>
      <c r="G244" s="143"/>
      <c r="H244" s="143"/>
      <c r="I244" s="144"/>
      <c r="J244" s="149"/>
      <c r="K244" s="82" t="s">
        <v>32</v>
      </c>
      <c r="L244" s="82" t="s">
        <v>33</v>
      </c>
      <c r="M244" s="82" t="s">
        <v>34</v>
      </c>
      <c r="N244" s="82" t="s">
        <v>117</v>
      </c>
      <c r="O244" s="82" t="s">
        <v>38</v>
      </c>
      <c r="P244" s="82" t="s">
        <v>9</v>
      </c>
      <c r="Q244" s="82" t="s">
        <v>35</v>
      </c>
      <c r="R244" s="82" t="s">
        <v>36</v>
      </c>
      <c r="S244" s="82" t="s">
        <v>32</v>
      </c>
      <c r="T244" s="82" t="s">
        <v>37</v>
      </c>
      <c r="U244" s="149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</row>
    <row r="245" spans="1:35">
      <c r="A245" s="112" t="s">
        <v>61</v>
      </c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4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</row>
    <row r="246" spans="1:35">
      <c r="A246" s="83" t="s">
        <v>212</v>
      </c>
      <c r="B246" s="118" t="s">
        <v>213</v>
      </c>
      <c r="C246" s="119"/>
      <c r="D246" s="119"/>
      <c r="E246" s="119"/>
      <c r="F246" s="119"/>
      <c r="G246" s="119"/>
      <c r="H246" s="119"/>
      <c r="I246" s="120"/>
      <c r="J246" s="29">
        <v>3</v>
      </c>
      <c r="K246" s="29">
        <v>2</v>
      </c>
      <c r="L246" s="29">
        <v>1</v>
      </c>
      <c r="M246" s="29">
        <v>0</v>
      </c>
      <c r="N246" s="44">
        <v>0</v>
      </c>
      <c r="O246" s="20">
        <f t="shared" ref="O246:O251" si="78">K246+L246+M246+N246</f>
        <v>3</v>
      </c>
      <c r="P246" s="20">
        <f t="shared" ref="P246:P251" si="79">Q246-O246</f>
        <v>2</v>
      </c>
      <c r="Q246" s="20">
        <f t="shared" ref="Q246:Q251" si="80">ROUND(PRODUCT(J246,25)/14,0)</f>
        <v>5</v>
      </c>
      <c r="R246" s="94"/>
      <c r="S246" s="12" t="s">
        <v>32</v>
      </c>
      <c r="T246" s="28"/>
      <c r="U246" s="12" t="s">
        <v>41</v>
      </c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</row>
    <row r="247" spans="1:35" ht="12.75" customHeight="1">
      <c r="A247" s="83" t="s">
        <v>260</v>
      </c>
      <c r="B247" s="118" t="s">
        <v>261</v>
      </c>
      <c r="C247" s="119"/>
      <c r="D247" s="119"/>
      <c r="E247" s="119"/>
      <c r="F247" s="119"/>
      <c r="G247" s="119"/>
      <c r="H247" s="119"/>
      <c r="I247" s="120"/>
      <c r="J247" s="29">
        <v>3</v>
      </c>
      <c r="K247" s="29">
        <v>2</v>
      </c>
      <c r="L247" s="29">
        <v>0</v>
      </c>
      <c r="M247" s="29">
        <v>0</v>
      </c>
      <c r="N247" s="44">
        <v>1</v>
      </c>
      <c r="O247" s="20">
        <f t="shared" si="78"/>
        <v>3</v>
      </c>
      <c r="P247" s="20">
        <f t="shared" si="79"/>
        <v>2</v>
      </c>
      <c r="Q247" s="20">
        <f t="shared" si="80"/>
        <v>5</v>
      </c>
      <c r="R247" s="94"/>
      <c r="S247" s="12" t="s">
        <v>32</v>
      </c>
      <c r="T247" s="28"/>
      <c r="U247" s="12" t="s">
        <v>44</v>
      </c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</row>
    <row r="248" spans="1:35">
      <c r="A248" s="83" t="s">
        <v>214</v>
      </c>
      <c r="B248" s="118" t="s">
        <v>215</v>
      </c>
      <c r="C248" s="119"/>
      <c r="D248" s="119"/>
      <c r="E248" s="119"/>
      <c r="F248" s="119"/>
      <c r="G248" s="119"/>
      <c r="H248" s="119"/>
      <c r="I248" s="120"/>
      <c r="J248" s="29">
        <v>4</v>
      </c>
      <c r="K248" s="29">
        <v>2</v>
      </c>
      <c r="L248" s="29">
        <v>0</v>
      </c>
      <c r="M248" s="29">
        <v>2</v>
      </c>
      <c r="N248" s="44">
        <v>0</v>
      </c>
      <c r="O248" s="20">
        <f t="shared" si="78"/>
        <v>4</v>
      </c>
      <c r="P248" s="20">
        <f t="shared" si="79"/>
        <v>3</v>
      </c>
      <c r="Q248" s="20">
        <f t="shared" si="80"/>
        <v>7</v>
      </c>
      <c r="R248" s="94"/>
      <c r="S248" s="12" t="s">
        <v>32</v>
      </c>
      <c r="T248" s="28"/>
      <c r="U248" s="12" t="s">
        <v>44</v>
      </c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</row>
    <row r="249" spans="1:35" ht="12.75" customHeight="1">
      <c r="A249" s="83" t="s">
        <v>263</v>
      </c>
      <c r="B249" s="118" t="s">
        <v>217</v>
      </c>
      <c r="C249" s="119"/>
      <c r="D249" s="119"/>
      <c r="E249" s="119"/>
      <c r="F249" s="119"/>
      <c r="G249" s="119"/>
      <c r="H249" s="119"/>
      <c r="I249" s="120"/>
      <c r="J249" s="29">
        <v>3</v>
      </c>
      <c r="K249" s="29">
        <v>0</v>
      </c>
      <c r="L249" s="29">
        <v>2</v>
      </c>
      <c r="M249" s="29">
        <v>0</v>
      </c>
      <c r="N249" s="44">
        <v>1</v>
      </c>
      <c r="O249" s="20">
        <f t="shared" si="78"/>
        <v>3</v>
      </c>
      <c r="P249" s="20">
        <f t="shared" si="79"/>
        <v>2</v>
      </c>
      <c r="Q249" s="20">
        <f t="shared" si="80"/>
        <v>5</v>
      </c>
      <c r="R249" s="94"/>
      <c r="S249" s="12" t="s">
        <v>32</v>
      </c>
      <c r="T249" s="28"/>
      <c r="U249" s="12" t="s">
        <v>44</v>
      </c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</row>
    <row r="250" spans="1:35" ht="12.75" customHeight="1">
      <c r="A250" s="83" t="s">
        <v>218</v>
      </c>
      <c r="B250" s="118" t="s">
        <v>219</v>
      </c>
      <c r="C250" s="119"/>
      <c r="D250" s="119"/>
      <c r="E250" s="119"/>
      <c r="F250" s="119"/>
      <c r="G250" s="119"/>
      <c r="H250" s="119"/>
      <c r="I250" s="120"/>
      <c r="J250" s="29">
        <v>3</v>
      </c>
      <c r="K250" s="29">
        <v>0</v>
      </c>
      <c r="L250" s="29">
        <v>0</v>
      </c>
      <c r="M250" s="29">
        <v>2</v>
      </c>
      <c r="N250" s="44">
        <v>0</v>
      </c>
      <c r="O250" s="20">
        <f t="shared" si="78"/>
        <v>2</v>
      </c>
      <c r="P250" s="20">
        <f t="shared" si="79"/>
        <v>3</v>
      </c>
      <c r="Q250" s="20">
        <f t="shared" si="80"/>
        <v>5</v>
      </c>
      <c r="R250" s="94"/>
      <c r="S250" s="12" t="s">
        <v>32</v>
      </c>
      <c r="T250" s="28"/>
      <c r="U250" s="12" t="s">
        <v>44</v>
      </c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</row>
    <row r="251" spans="1:35">
      <c r="A251" s="83" t="s">
        <v>226</v>
      </c>
      <c r="B251" s="118" t="s">
        <v>221</v>
      </c>
      <c r="C251" s="119"/>
      <c r="D251" s="119"/>
      <c r="E251" s="119"/>
      <c r="F251" s="119"/>
      <c r="G251" s="119"/>
      <c r="H251" s="119"/>
      <c r="I251" s="120"/>
      <c r="J251" s="29">
        <v>3</v>
      </c>
      <c r="K251" s="29">
        <v>1</v>
      </c>
      <c r="L251" s="29">
        <v>0</v>
      </c>
      <c r="M251" s="29">
        <v>1</v>
      </c>
      <c r="N251" s="44">
        <v>0</v>
      </c>
      <c r="O251" s="20">
        <f t="shared" si="78"/>
        <v>2</v>
      </c>
      <c r="P251" s="20">
        <f t="shared" si="79"/>
        <v>3</v>
      </c>
      <c r="Q251" s="20">
        <f t="shared" si="80"/>
        <v>5</v>
      </c>
      <c r="R251" s="94"/>
      <c r="S251" s="12" t="s">
        <v>32</v>
      </c>
      <c r="T251" s="28"/>
      <c r="U251" s="12" t="s">
        <v>41</v>
      </c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</row>
    <row r="252" spans="1:35">
      <c r="A252" s="115" t="s">
        <v>55</v>
      </c>
      <c r="B252" s="116"/>
      <c r="C252" s="116"/>
      <c r="D252" s="116"/>
      <c r="E252" s="116"/>
      <c r="F252" s="116"/>
      <c r="G252" s="116"/>
      <c r="H252" s="116"/>
      <c r="I252" s="117"/>
      <c r="J252" s="33">
        <f>SUM(J246:J251)</f>
        <v>19</v>
      </c>
      <c r="K252" s="33">
        <f t="shared" ref="K252:Q252" si="81">SUM(K246:K251)</f>
        <v>7</v>
      </c>
      <c r="L252" s="33">
        <f t="shared" si="81"/>
        <v>3</v>
      </c>
      <c r="M252" s="33">
        <f t="shared" si="81"/>
        <v>5</v>
      </c>
      <c r="N252" s="33">
        <f t="shared" si="81"/>
        <v>2</v>
      </c>
      <c r="O252" s="33">
        <f t="shared" si="81"/>
        <v>17</v>
      </c>
      <c r="P252" s="33">
        <f t="shared" si="81"/>
        <v>15</v>
      </c>
      <c r="Q252" s="33">
        <f t="shared" si="81"/>
        <v>32</v>
      </c>
      <c r="R252" s="80">
        <f>COUNTIF(R246:R251,"E")</f>
        <v>0</v>
      </c>
      <c r="S252" s="80">
        <f>COUNTIF(S246:S251,"C")</f>
        <v>6</v>
      </c>
      <c r="T252" s="80">
        <f>COUNTIF(T246:T247,"VP")</f>
        <v>0</v>
      </c>
      <c r="U252" s="73">
        <v>0.1087</v>
      </c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</row>
    <row r="253" spans="1:35">
      <c r="A253" s="184" t="s">
        <v>56</v>
      </c>
      <c r="B253" s="185"/>
      <c r="C253" s="185"/>
      <c r="D253" s="185"/>
      <c r="E253" s="185"/>
      <c r="F253" s="185"/>
      <c r="G253" s="185"/>
      <c r="H253" s="185"/>
      <c r="I253" s="185"/>
      <c r="J253" s="186"/>
      <c r="K253" s="25">
        <f t="shared" ref="K253:Q253" si="82">K252*14</f>
        <v>98</v>
      </c>
      <c r="L253" s="25">
        <f t="shared" si="82"/>
        <v>42</v>
      </c>
      <c r="M253" s="25">
        <f t="shared" si="82"/>
        <v>70</v>
      </c>
      <c r="N253" s="25">
        <f t="shared" si="82"/>
        <v>28</v>
      </c>
      <c r="O253" s="25">
        <f t="shared" si="82"/>
        <v>238</v>
      </c>
      <c r="P253" s="25">
        <f t="shared" si="82"/>
        <v>210</v>
      </c>
      <c r="Q253" s="25">
        <f t="shared" si="82"/>
        <v>448</v>
      </c>
      <c r="R253" s="150"/>
      <c r="S253" s="151"/>
      <c r="T253" s="151"/>
      <c r="U253" s="152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</row>
    <row r="254" spans="1:35">
      <c r="A254" s="187"/>
      <c r="B254" s="188"/>
      <c r="C254" s="188"/>
      <c r="D254" s="188"/>
      <c r="E254" s="188"/>
      <c r="F254" s="188"/>
      <c r="G254" s="188"/>
      <c r="H254" s="188"/>
      <c r="I254" s="188"/>
      <c r="J254" s="189"/>
      <c r="K254" s="193">
        <f>SUM(K253:N253)</f>
        <v>238</v>
      </c>
      <c r="L254" s="194"/>
      <c r="M254" s="194"/>
      <c r="N254" s="195"/>
      <c r="O254" s="156">
        <f>Q253</f>
        <v>448</v>
      </c>
      <c r="P254" s="157"/>
      <c r="Q254" s="158"/>
      <c r="R254" s="153"/>
      <c r="S254" s="154"/>
      <c r="T254" s="154"/>
      <c r="U254" s="15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</row>
    <row r="255" spans="1:35"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</row>
    <row r="256" spans="1:35">
      <c r="A256" s="95" t="s">
        <v>76</v>
      </c>
      <c r="B256" s="9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</row>
    <row r="257" spans="1:35">
      <c r="A257" s="252" t="s">
        <v>31</v>
      </c>
      <c r="B257" s="199" t="s">
        <v>65</v>
      </c>
      <c r="C257" s="217"/>
      <c r="D257" s="217"/>
      <c r="E257" s="217"/>
      <c r="F257" s="217"/>
      <c r="G257" s="200"/>
      <c r="H257" s="199" t="s">
        <v>68</v>
      </c>
      <c r="I257" s="200"/>
      <c r="J257" s="129" t="s">
        <v>69</v>
      </c>
      <c r="K257" s="130"/>
      <c r="L257" s="130"/>
      <c r="M257" s="130"/>
      <c r="N257" s="130"/>
      <c r="O257" s="130"/>
      <c r="P257" s="131"/>
      <c r="Q257" s="199" t="s">
        <v>54</v>
      </c>
      <c r="R257" s="200"/>
      <c r="S257" s="129" t="s">
        <v>70</v>
      </c>
      <c r="T257" s="130"/>
      <c r="U257" s="131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</row>
    <row r="258" spans="1:35">
      <c r="A258" s="253"/>
      <c r="B258" s="201"/>
      <c r="C258" s="218"/>
      <c r="D258" s="218"/>
      <c r="E258" s="218"/>
      <c r="F258" s="218"/>
      <c r="G258" s="202"/>
      <c r="H258" s="201"/>
      <c r="I258" s="202"/>
      <c r="J258" s="129" t="s">
        <v>38</v>
      </c>
      <c r="K258" s="131"/>
      <c r="L258" s="129" t="s">
        <v>9</v>
      </c>
      <c r="M258" s="131"/>
      <c r="N258" s="129" t="s">
        <v>35</v>
      </c>
      <c r="O258" s="130"/>
      <c r="P258" s="131"/>
      <c r="Q258" s="201"/>
      <c r="R258" s="202"/>
      <c r="S258" s="81" t="s">
        <v>71</v>
      </c>
      <c r="T258" s="81" t="s">
        <v>72</v>
      </c>
      <c r="U258" s="81" t="s">
        <v>73</v>
      </c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</row>
    <row r="259" spans="1:35">
      <c r="A259" s="81">
        <v>1</v>
      </c>
      <c r="B259" s="129" t="s">
        <v>66</v>
      </c>
      <c r="C259" s="130"/>
      <c r="D259" s="130"/>
      <c r="E259" s="130"/>
      <c r="F259" s="130"/>
      <c r="G259" s="131"/>
      <c r="H259" s="269">
        <v>138</v>
      </c>
      <c r="I259" s="270"/>
      <c r="J259" s="213">
        <v>138</v>
      </c>
      <c r="K259" s="214"/>
      <c r="L259" s="213">
        <v>181</v>
      </c>
      <c r="M259" s="214"/>
      <c r="N259" s="209">
        <f>SUM(J259:M259)</f>
        <v>319</v>
      </c>
      <c r="O259" s="278"/>
      <c r="P259" s="210"/>
      <c r="Q259" s="211">
        <f>H259/H261</f>
        <v>0.92</v>
      </c>
      <c r="R259" s="212"/>
      <c r="S259" s="54">
        <v>60</v>
      </c>
      <c r="T259" s="54">
        <v>62</v>
      </c>
      <c r="U259" s="54">
        <f>J99+J111-U260</f>
        <v>49</v>
      </c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</row>
    <row r="260" spans="1:35">
      <c r="A260" s="81">
        <v>2</v>
      </c>
      <c r="B260" s="129" t="s">
        <v>67</v>
      </c>
      <c r="C260" s="130"/>
      <c r="D260" s="130"/>
      <c r="E260" s="130"/>
      <c r="F260" s="130"/>
      <c r="G260" s="131"/>
      <c r="H260" s="269">
        <f>J260</f>
        <v>12</v>
      </c>
      <c r="I260" s="270"/>
      <c r="J260" s="271">
        <v>12</v>
      </c>
      <c r="K260" s="272"/>
      <c r="L260" s="271">
        <v>15</v>
      </c>
      <c r="M260" s="272"/>
      <c r="N260" s="273">
        <f>SUM(J260:M260)</f>
        <v>27</v>
      </c>
      <c r="O260" s="274"/>
      <c r="P260" s="275"/>
      <c r="Q260" s="276">
        <f>H260/H261</f>
        <v>0.08</v>
      </c>
      <c r="R260" s="277"/>
      <c r="S260" s="96">
        <v>0</v>
      </c>
      <c r="T260" s="96">
        <v>4</v>
      </c>
      <c r="U260" s="96">
        <v>11</v>
      </c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</row>
    <row r="261" spans="1:35">
      <c r="A261" s="129" t="s">
        <v>29</v>
      </c>
      <c r="B261" s="130"/>
      <c r="C261" s="130"/>
      <c r="D261" s="130"/>
      <c r="E261" s="130"/>
      <c r="F261" s="130"/>
      <c r="G261" s="131"/>
      <c r="H261" s="129">
        <f>SUM(H259:I260)</f>
        <v>150</v>
      </c>
      <c r="I261" s="131"/>
      <c r="J261" s="129">
        <f>SUM(J259:K260)</f>
        <v>150</v>
      </c>
      <c r="K261" s="131"/>
      <c r="L261" s="124">
        <f>SUM(L259:M260)</f>
        <v>196</v>
      </c>
      <c r="M261" s="126"/>
      <c r="N261" s="124">
        <f>SUM(N259:P260)</f>
        <v>346</v>
      </c>
      <c r="O261" s="125"/>
      <c r="P261" s="126"/>
      <c r="Q261" s="215">
        <f>SUM(Q259:R260)</f>
        <v>1</v>
      </c>
      <c r="R261" s="216"/>
      <c r="S261" s="80">
        <f>SUM(S259:S260)</f>
        <v>60</v>
      </c>
      <c r="T261" s="80">
        <f>SUM(T259:T260)</f>
        <v>66</v>
      </c>
      <c r="U261" s="80">
        <f>SUM(U259:U260)</f>
        <v>60</v>
      </c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</row>
    <row r="262" spans="1:35"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</row>
    <row r="263" spans="1:35"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</row>
    <row r="264" spans="1:35"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</row>
    <row r="265" spans="1:35"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</row>
    <row r="266" spans="1:35"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</row>
    <row r="267" spans="1:35"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</row>
    <row r="268" spans="1:35"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</row>
    <row r="269" spans="1:35"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</row>
    <row r="270" spans="1:35"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</row>
    <row r="271" spans="1:35"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</row>
    <row r="272" spans="1:35"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</row>
    <row r="273" spans="22:35"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</row>
    <row r="274" spans="22:35"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</row>
    <row r="275" spans="22:35"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</row>
    <row r="276" spans="22:35"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</row>
    <row r="277" spans="22:35"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</row>
    <row r="278" spans="22:35"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</row>
    <row r="279" spans="22:35"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</row>
    <row r="280" spans="22:35"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</row>
    <row r="281" spans="22:35"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</row>
    <row r="282" spans="22:35"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</row>
    <row r="283" spans="22:35"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</row>
    <row r="284" spans="22:35"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</row>
    <row r="285" spans="22:35"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</row>
    <row r="286" spans="22:35"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</row>
    <row r="287" spans="22:35"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</row>
    <row r="288" spans="22:35"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</row>
    <row r="289" spans="22:35"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</row>
    <row r="290" spans="22:35"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</row>
    <row r="291" spans="22:35"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</row>
    <row r="292" spans="22:35"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</row>
    <row r="293" spans="22:35"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</row>
    <row r="294" spans="22:35"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</row>
    <row r="295" spans="22:35"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</row>
    <row r="296" spans="22:35"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</row>
    <row r="297" spans="22:35"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</row>
    <row r="298" spans="22:35"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</row>
    <row r="299" spans="22:35"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</row>
    <row r="300" spans="22:35"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</row>
    <row r="301" spans="22:35"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</row>
    <row r="302" spans="22:35"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</row>
    <row r="303" spans="22:35"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</row>
    <row r="304" spans="22:35"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</row>
    <row r="305" spans="22:35"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</row>
    <row r="306" spans="22:35"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</row>
    <row r="307" spans="22:35"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</row>
    <row r="308" spans="22:35"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</row>
    <row r="309" spans="22:35"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</row>
    <row r="310" spans="22:35"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</row>
    <row r="311" spans="22:35"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</row>
    <row r="312" spans="22:35"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</row>
    <row r="313" spans="22:35"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</row>
    <row r="314" spans="22:35"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</row>
    <row r="315" spans="22:35"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</row>
    <row r="316" spans="22:35"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</row>
    <row r="317" spans="22:35"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</row>
    <row r="318" spans="22:35"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</row>
    <row r="319" spans="22:35"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</row>
    <row r="320" spans="22:35"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</row>
    <row r="321" spans="22:35"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</row>
    <row r="322" spans="22:35"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</row>
    <row r="323" spans="22:35"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</row>
    <row r="324" spans="22:35"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</row>
    <row r="325" spans="22:35"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</row>
  </sheetData>
  <mergeCells count="355">
    <mergeCell ref="S257:U257"/>
    <mergeCell ref="J258:K258"/>
    <mergeCell ref="L258:M258"/>
    <mergeCell ref="N258:P258"/>
    <mergeCell ref="B249:I249"/>
    <mergeCell ref="B250:I250"/>
    <mergeCell ref="B206:I206"/>
    <mergeCell ref="B259:G259"/>
    <mergeCell ref="H259:I259"/>
    <mergeCell ref="J259:K259"/>
    <mergeCell ref="L259:M259"/>
    <mergeCell ref="N259:P259"/>
    <mergeCell ref="Q259:R259"/>
    <mergeCell ref="A257:A258"/>
    <mergeCell ref="B257:G258"/>
    <mergeCell ref="H257:I258"/>
    <mergeCell ref="J257:P257"/>
    <mergeCell ref="Q257:R258"/>
    <mergeCell ref="A261:G261"/>
    <mergeCell ref="H261:I261"/>
    <mergeCell ref="J261:K261"/>
    <mergeCell ref="L261:M261"/>
    <mergeCell ref="N261:P261"/>
    <mergeCell ref="Q261:R261"/>
    <mergeCell ref="B260:G260"/>
    <mergeCell ref="H260:I260"/>
    <mergeCell ref="J260:K260"/>
    <mergeCell ref="L260:M260"/>
    <mergeCell ref="N260:P260"/>
    <mergeCell ref="Q260:R260"/>
    <mergeCell ref="J196:J197"/>
    <mergeCell ref="B200:I200"/>
    <mergeCell ref="B251:I251"/>
    <mergeCell ref="A252:I252"/>
    <mergeCell ref="A253:J254"/>
    <mergeCell ref="R253:U254"/>
    <mergeCell ref="K254:N254"/>
    <mergeCell ref="O254:Q254"/>
    <mergeCell ref="U243:U244"/>
    <mergeCell ref="A245:U245"/>
    <mergeCell ref="B232:I232"/>
    <mergeCell ref="B233:I233"/>
    <mergeCell ref="B234:I234"/>
    <mergeCell ref="A238:I238"/>
    <mergeCell ref="A239:J240"/>
    <mergeCell ref="R239:U240"/>
    <mergeCell ref="K240:N240"/>
    <mergeCell ref="O240:Q240"/>
    <mergeCell ref="J243:J244"/>
    <mergeCell ref="K243:N243"/>
    <mergeCell ref="O243:Q243"/>
    <mergeCell ref="R243:T243"/>
    <mergeCell ref="B248:I248"/>
    <mergeCell ref="B227:I227"/>
    <mergeCell ref="B175:I175"/>
    <mergeCell ref="K196:N196"/>
    <mergeCell ref="O196:Q196"/>
    <mergeCell ref="R196:T196"/>
    <mergeCell ref="B172:I172"/>
    <mergeCell ref="U196:U197"/>
    <mergeCell ref="A198:U198"/>
    <mergeCell ref="B205:I205"/>
    <mergeCell ref="B188:I188"/>
    <mergeCell ref="B189:I189"/>
    <mergeCell ref="B190:I190"/>
    <mergeCell ref="A191:I191"/>
    <mergeCell ref="A192:J193"/>
    <mergeCell ref="R192:U193"/>
    <mergeCell ref="K193:N193"/>
    <mergeCell ref="O193:Q193"/>
    <mergeCell ref="B199:I199"/>
    <mergeCell ref="B201:I201"/>
    <mergeCell ref="B202:I202"/>
    <mergeCell ref="B203:I203"/>
    <mergeCell ref="B204:I204"/>
    <mergeCell ref="A195:U195"/>
    <mergeCell ref="A196:A197"/>
    <mergeCell ref="B196:I197"/>
    <mergeCell ref="B153:I153"/>
    <mergeCell ref="B183:I183"/>
    <mergeCell ref="B187:I187"/>
    <mergeCell ref="A157:I157"/>
    <mergeCell ref="A158:J159"/>
    <mergeCell ref="R158:U159"/>
    <mergeCell ref="K159:N159"/>
    <mergeCell ref="O159:Q159"/>
    <mergeCell ref="A161:U161"/>
    <mergeCell ref="B182:I182"/>
    <mergeCell ref="B184:I184"/>
    <mergeCell ref="B185:I185"/>
    <mergeCell ref="B186:I186"/>
    <mergeCell ref="B176:I176"/>
    <mergeCell ref="B177:I177"/>
    <mergeCell ref="B178:I178"/>
    <mergeCell ref="B179:I179"/>
    <mergeCell ref="B180:I180"/>
    <mergeCell ref="B181:I181"/>
    <mergeCell ref="B169:I169"/>
    <mergeCell ref="B170:I170"/>
    <mergeCell ref="B171:I171"/>
    <mergeCell ref="B173:I173"/>
    <mergeCell ref="B174:I174"/>
    <mergeCell ref="B124:I124"/>
    <mergeCell ref="B130:I130"/>
    <mergeCell ref="B246:I246"/>
    <mergeCell ref="B247:I247"/>
    <mergeCell ref="A242:U242"/>
    <mergeCell ref="A243:A244"/>
    <mergeCell ref="B243:I244"/>
    <mergeCell ref="A235:U235"/>
    <mergeCell ref="B236:I236"/>
    <mergeCell ref="B237:I237"/>
    <mergeCell ref="B228:I228"/>
    <mergeCell ref="B229:I229"/>
    <mergeCell ref="B230:I230"/>
    <mergeCell ref="B231:I231"/>
    <mergeCell ref="A224:U224"/>
    <mergeCell ref="B225:I225"/>
    <mergeCell ref="B226:I226"/>
    <mergeCell ref="B207:I207"/>
    <mergeCell ref="B208:I208"/>
    <mergeCell ref="B146:I147"/>
    <mergeCell ref="J146:J147"/>
    <mergeCell ref="K146:N146"/>
    <mergeCell ref="A145:U145"/>
    <mergeCell ref="A152:U152"/>
    <mergeCell ref="A221:U221"/>
    <mergeCell ref="A222:A223"/>
    <mergeCell ref="B222:I223"/>
    <mergeCell ref="J222:J223"/>
    <mergeCell ref="K222:N222"/>
    <mergeCell ref="O222:Q222"/>
    <mergeCell ref="R222:T222"/>
    <mergeCell ref="U222:U223"/>
    <mergeCell ref="B209:I209"/>
    <mergeCell ref="B210:I210"/>
    <mergeCell ref="B211:I211"/>
    <mergeCell ref="B213:I213"/>
    <mergeCell ref="B215:I215"/>
    <mergeCell ref="A216:I216"/>
    <mergeCell ref="B214:I214"/>
    <mergeCell ref="A217:J218"/>
    <mergeCell ref="R217:U218"/>
    <mergeCell ref="K218:N218"/>
    <mergeCell ref="O218:Q218"/>
    <mergeCell ref="A212:U212"/>
    <mergeCell ref="B166:I166"/>
    <mergeCell ref="B167:I167"/>
    <mergeCell ref="B168:I168"/>
    <mergeCell ref="A163:A164"/>
    <mergeCell ref="B163:I164"/>
    <mergeCell ref="A165:U165"/>
    <mergeCell ref="J163:J164"/>
    <mergeCell ref="K163:N163"/>
    <mergeCell ref="A162:U162"/>
    <mergeCell ref="A155:U155"/>
    <mergeCell ref="B156:I156"/>
    <mergeCell ref="B150:I150"/>
    <mergeCell ref="B151:I151"/>
    <mergeCell ref="O163:Q163"/>
    <mergeCell ref="R163:T163"/>
    <mergeCell ref="U163:U164"/>
    <mergeCell ref="B136:I136"/>
    <mergeCell ref="B138:I138"/>
    <mergeCell ref="A137:U137"/>
    <mergeCell ref="B139:I139"/>
    <mergeCell ref="O146:Q146"/>
    <mergeCell ref="R146:T146"/>
    <mergeCell ref="U146:U147"/>
    <mergeCell ref="A148:U148"/>
    <mergeCell ref="B149:I149"/>
    <mergeCell ref="B154:I154"/>
    <mergeCell ref="B140:I140"/>
    <mergeCell ref="A141:I141"/>
    <mergeCell ref="A142:J143"/>
    <mergeCell ref="R142:U143"/>
    <mergeCell ref="K143:N143"/>
    <mergeCell ref="O143:Q143"/>
    <mergeCell ref="A146:A147"/>
    <mergeCell ref="B131:I131"/>
    <mergeCell ref="B133:I133"/>
    <mergeCell ref="B135:I135"/>
    <mergeCell ref="A132:U132"/>
    <mergeCell ref="B134:I134"/>
    <mergeCell ref="B125:I125"/>
    <mergeCell ref="A126:U126"/>
    <mergeCell ref="B127:I127"/>
    <mergeCell ref="B128:I128"/>
    <mergeCell ref="B129:I129"/>
    <mergeCell ref="A119:U119"/>
    <mergeCell ref="B120:I120"/>
    <mergeCell ref="B121:I121"/>
    <mergeCell ref="B122:I122"/>
    <mergeCell ref="B123:I123"/>
    <mergeCell ref="B111:I111"/>
    <mergeCell ref="A116:U116"/>
    <mergeCell ref="A117:A118"/>
    <mergeCell ref="B117:I118"/>
    <mergeCell ref="J117:J118"/>
    <mergeCell ref="K117:N117"/>
    <mergeCell ref="O117:Q117"/>
    <mergeCell ref="R117:T117"/>
    <mergeCell ref="U117:U118"/>
    <mergeCell ref="U102:U103"/>
    <mergeCell ref="B104:I104"/>
    <mergeCell ref="B107:I107"/>
    <mergeCell ref="B108:I108"/>
    <mergeCell ref="B110:I110"/>
    <mergeCell ref="B98:I98"/>
    <mergeCell ref="B99:I99"/>
    <mergeCell ref="A101:U101"/>
    <mergeCell ref="A102:A103"/>
    <mergeCell ref="B102:I103"/>
    <mergeCell ref="J102:J103"/>
    <mergeCell ref="K102:N102"/>
    <mergeCell ref="O102:Q102"/>
    <mergeCell ref="R102:T102"/>
    <mergeCell ref="B109:I109"/>
    <mergeCell ref="B105:I105"/>
    <mergeCell ref="B106:I106"/>
    <mergeCell ref="U90:U91"/>
    <mergeCell ref="B92:I92"/>
    <mergeCell ref="B93:I93"/>
    <mergeCell ref="B96:I96"/>
    <mergeCell ref="B97:I97"/>
    <mergeCell ref="B86:I86"/>
    <mergeCell ref="B87:I87"/>
    <mergeCell ref="A89:U89"/>
    <mergeCell ref="A90:A91"/>
    <mergeCell ref="B90:I91"/>
    <mergeCell ref="J90:J91"/>
    <mergeCell ref="K90:N90"/>
    <mergeCell ref="O90:Q90"/>
    <mergeCell ref="R90:T90"/>
    <mergeCell ref="B95:I95"/>
    <mergeCell ref="B94:I94"/>
    <mergeCell ref="U78:U79"/>
    <mergeCell ref="B80:I80"/>
    <mergeCell ref="B81:I81"/>
    <mergeCell ref="B82:I82"/>
    <mergeCell ref="B83:I83"/>
    <mergeCell ref="B85:I85"/>
    <mergeCell ref="B71:I71"/>
    <mergeCell ref="B72:I72"/>
    <mergeCell ref="A77:U77"/>
    <mergeCell ref="A78:A79"/>
    <mergeCell ref="B78:I79"/>
    <mergeCell ref="J78:J79"/>
    <mergeCell ref="K78:N78"/>
    <mergeCell ref="O78:Q78"/>
    <mergeCell ref="R78:T78"/>
    <mergeCell ref="B84:I84"/>
    <mergeCell ref="U63:U64"/>
    <mergeCell ref="B65:I65"/>
    <mergeCell ref="B66:I66"/>
    <mergeCell ref="B68:I68"/>
    <mergeCell ref="B69:I69"/>
    <mergeCell ref="B70:I70"/>
    <mergeCell ref="B59:I59"/>
    <mergeCell ref="B60:I60"/>
    <mergeCell ref="A62:U62"/>
    <mergeCell ref="A63:A64"/>
    <mergeCell ref="B63:I64"/>
    <mergeCell ref="J63:J64"/>
    <mergeCell ref="K63:N63"/>
    <mergeCell ref="O63:Q63"/>
    <mergeCell ref="R63:T63"/>
    <mergeCell ref="B67:I67"/>
    <mergeCell ref="B53:I53"/>
    <mergeCell ref="B54:I54"/>
    <mergeCell ref="B55:I55"/>
    <mergeCell ref="B56:I56"/>
    <mergeCell ref="B57:I57"/>
    <mergeCell ref="B58:I58"/>
    <mergeCell ref="B48:I48"/>
    <mergeCell ref="A50:U50"/>
    <mergeCell ref="A51:A52"/>
    <mergeCell ref="B51:I52"/>
    <mergeCell ref="J51:J52"/>
    <mergeCell ref="K51:N51"/>
    <mergeCell ref="O51:Q51"/>
    <mergeCell ref="R51:T51"/>
    <mergeCell ref="U51:U52"/>
    <mergeCell ref="B42:I42"/>
    <mergeCell ref="B43:I43"/>
    <mergeCell ref="B44:I44"/>
    <mergeCell ref="B45:I45"/>
    <mergeCell ref="B46:I46"/>
    <mergeCell ref="B47:I47"/>
    <mergeCell ref="A39:U39"/>
    <mergeCell ref="A40:A41"/>
    <mergeCell ref="B40:I41"/>
    <mergeCell ref="J40:J41"/>
    <mergeCell ref="K40:N40"/>
    <mergeCell ref="O40:Q40"/>
    <mergeCell ref="R40:T40"/>
    <mergeCell ref="U40:U41"/>
    <mergeCell ref="M29:U29"/>
    <mergeCell ref="M30:U33"/>
    <mergeCell ref="A37:U37"/>
    <mergeCell ref="M25:U25"/>
    <mergeCell ref="A26:G26"/>
    <mergeCell ref="M26:U26"/>
    <mergeCell ref="B27:C27"/>
    <mergeCell ref="D27:F27"/>
    <mergeCell ref="G27:G28"/>
    <mergeCell ref="H27:H28"/>
    <mergeCell ref="I27:K27"/>
    <mergeCell ref="M27:U28"/>
    <mergeCell ref="M19:U19"/>
    <mergeCell ref="A20:K24"/>
    <mergeCell ref="M20:U20"/>
    <mergeCell ref="M21:U21"/>
    <mergeCell ref="M22:U22"/>
    <mergeCell ref="M23:U23"/>
    <mergeCell ref="M24:U24"/>
    <mergeCell ref="A15:K15"/>
    <mergeCell ref="M15:U15"/>
    <mergeCell ref="A16:K16"/>
    <mergeCell ref="M16:U16"/>
    <mergeCell ref="A17:K17"/>
    <mergeCell ref="M17:U17"/>
    <mergeCell ref="A18:K18"/>
    <mergeCell ref="M18:U18"/>
    <mergeCell ref="A19:K19"/>
    <mergeCell ref="A12:K12"/>
    <mergeCell ref="M12:U12"/>
    <mergeCell ref="A13:K13"/>
    <mergeCell ref="M13:U13"/>
    <mergeCell ref="A14:K14"/>
    <mergeCell ref="M14:U14"/>
    <mergeCell ref="A8:K8"/>
    <mergeCell ref="M8:U11"/>
    <mergeCell ref="A9:K9"/>
    <mergeCell ref="A10:K10"/>
    <mergeCell ref="A11:K11"/>
    <mergeCell ref="A7:K7"/>
    <mergeCell ref="A4:K5"/>
    <mergeCell ref="M4:O4"/>
    <mergeCell ref="P4:R4"/>
    <mergeCell ref="S4:U4"/>
    <mergeCell ref="M5:O5"/>
    <mergeCell ref="P5:R5"/>
    <mergeCell ref="S5:U5"/>
    <mergeCell ref="A1:K1"/>
    <mergeCell ref="M1:U1"/>
    <mergeCell ref="A2:K2"/>
    <mergeCell ref="A3:K3"/>
    <mergeCell ref="M3:O3"/>
    <mergeCell ref="P3:R3"/>
    <mergeCell ref="S3:U3"/>
    <mergeCell ref="A6:K6"/>
    <mergeCell ref="M6:O6"/>
    <mergeCell ref="P6:R6"/>
    <mergeCell ref="S6:U6"/>
  </mergeCells>
  <conditionalFormatting sqref="L30:L31">
    <cfRule type="cellIs" dxfId="0" priority="26" operator="equal">
      <formula>"E bine"</formula>
    </cfRule>
  </conditionalFormatting>
  <dataValidations disablePrompts="1" count="15">
    <dataValidation type="list" allowBlank="1" showInputMessage="1" showErrorMessage="1" sqref="U53:U59 U80:U86 U246:U251 U109 U92:U98 U214">
      <formula1>$O$38:$S$38</formula1>
    </dataValidation>
    <dataValidation type="list" allowBlank="1" showInputMessage="1" showErrorMessage="1" sqref="R53:R59 R92:R93 R85:R86 R80:R83 R246:R251 R96:R98">
      <formula1>$Q$41</formula1>
    </dataValidation>
    <dataValidation type="list" allowBlank="1" showInputMessage="1" showErrorMessage="1" sqref="U42:U47">
      <formula1>$P$38:$T$38</formula1>
    </dataValidation>
    <dataValidation type="list" allowBlank="1" showInputMessage="1" showErrorMessage="1" sqref="T42:T47">
      <formula1>$T$41</formula1>
    </dataValidation>
    <dataValidation type="list" allowBlank="1" showInputMessage="1" showErrorMessage="1" sqref="R42:R47 S246:S251 S53:S59 S80:S86 S109 S92:S98">
      <formula1>$R$41</formula1>
    </dataValidation>
    <dataValidation type="list" allowBlank="1" showInputMessage="1" showErrorMessage="1" sqref="S42:S47 T53:T59 T80:T86 T246:T251 T109 T92:T98">
      <formula1>$S$41</formula1>
    </dataValidation>
    <dataValidation type="list" allowBlank="1" showInputMessage="1" showErrorMessage="1" sqref="U65:U71 U133:U136 U149:U151 U138:U140 U120:U125 U127:U131 U110 U104:U108">
      <formula1>$O$37:$S$37</formula1>
    </dataValidation>
    <dataValidation type="list" allowBlank="1" showInputMessage="1" showErrorMessage="1" sqref="R65:R71 R84 R104:R110 R94:R95 R149:R151 R139:R140 R121:R125 R127:R131 R133:R136">
      <formula1>$Q$40</formula1>
    </dataValidation>
    <dataValidation type="list" allowBlank="1" showInputMessage="1" showErrorMessage="1" sqref="T65:T71 T138:T140 S153:S154 T149:T151 T120:T125 T127:T131 T133:T136 S156 T110 T104:T108">
      <formula1>$S$40</formula1>
    </dataValidation>
    <dataValidation type="list" allowBlank="1" showInputMessage="1" showErrorMessage="1" sqref="S65:S71 S139:S140 R153:R154 S149:S151 S121:S125 S127:S131 S133:S136 R156 S110 S104:S108">
      <formula1>$R$40</formula1>
    </dataValidation>
    <dataValidation type="list" allowBlank="1" showInputMessage="1" showErrorMessage="1" sqref="B225:I233 B236:I236 B199:I199 B166:I166 B170:I170 B178:I190">
      <formula1>$B$40:$B$171</formula1>
    </dataValidation>
    <dataValidation type="list" allowBlank="1" showInputMessage="1" showErrorMessage="1" sqref="T156 T153:T154">
      <formula1>$T$40</formula1>
    </dataValidation>
    <dataValidation type="list" allowBlank="1" showInputMessage="1" showErrorMessage="1" sqref="U236 U225:U233 U199:U210 U153:U154 U156 U213 U166:U190">
      <formula1>$P$37:$T$37</formula1>
    </dataValidation>
    <dataValidation type="list" allowBlank="1" showInputMessage="1" showErrorMessage="1" sqref="U234 U211">
      <formula1>$Q$37:$T$37</formula1>
    </dataValidation>
    <dataValidation type="list" allowBlank="1" showInputMessage="1" showErrorMessage="1" sqref="B200:I210">
      <formula1>$B$40:$B$164</formula1>
    </dataValidation>
  </dataValidations>
  <pageMargins left="0.55118110236220474" right="0.47244094488188976" top="0.55118110236220474" bottom="0.74803149606299213" header="0.3543307086614173" footer="0.31496062992125984"/>
  <pageSetup paperSize="9" orientation="landscape" r:id="rId1"/>
  <headerFooter>
    <oddFooter>&amp;LRECTOR,
Acad. Prof. univ. dr. Ioan Aurel POP&amp;CPag. &amp;P/&amp;N&amp;RDECAN,
Prof.univ.dr. Adrian Olimpiu  PETRUŞEL</oddFooter>
  </headerFooter>
  <ignoredErrors>
    <ignoredError sqref="N2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</vt:lpstr>
      <vt:lpstr>MIM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2015-11-19T23:23:08Z</dcterms:created>
  <dcterms:modified xsi:type="dcterms:W3CDTF">2015-11-19T23:23:11Z</dcterms:modified>
</cp:coreProperties>
</file>