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520" windowHeight="6795" activeTab="1"/>
  </bookViews>
  <sheets>
    <sheet name="MM" sheetId="1" r:id="rId1"/>
    <sheet name="MIM" sheetId="2" r:id="rId2"/>
  </sheets>
  <calcPr calcId="125725"/>
  <extLst>
    <ext uri="smNativeData">
      <pm:revision xmlns:pm="pm" day="1455300754" val="694"/>
    </ext>
  </extLst>
</workbook>
</file>

<file path=xl/calcChain.xml><?xml version="1.0" encoding="utf-8"?>
<calcChain xmlns="http://schemas.openxmlformats.org/spreadsheetml/2006/main">
  <c r="J234" i="1"/>
  <c r="L275" i="2"/>
  <c r="J275"/>
  <c r="H275"/>
  <c r="K227"/>
  <c r="Q109"/>
  <c r="Q91" l="1"/>
  <c r="Q92"/>
  <c r="Q93"/>
  <c r="Q94"/>
  <c r="Q95"/>
  <c r="Q96"/>
  <c r="Q97"/>
  <c r="Q98"/>
  <c r="L142" i="1"/>
  <c r="M142"/>
  <c r="N142"/>
  <c r="K142"/>
  <c r="K141"/>
  <c r="L141"/>
  <c r="M141"/>
  <c r="N141"/>
  <c r="O141"/>
  <c r="P141"/>
  <c r="Q141"/>
  <c r="R141"/>
  <c r="T141"/>
  <c r="J141"/>
  <c r="J142" i="2" l="1"/>
  <c r="J225" i="1"/>
  <c r="J226" s="1"/>
  <c r="L127"/>
  <c r="M127"/>
  <c r="N127"/>
  <c r="K127"/>
  <c r="K126"/>
  <c r="L126"/>
  <c r="M126"/>
  <c r="N126"/>
  <c r="J126"/>
  <c r="J158" i="2"/>
  <c r="N143"/>
  <c r="M143"/>
  <c r="L143"/>
  <c r="K143"/>
  <c r="K144" s="1"/>
  <c r="L142"/>
  <c r="K142"/>
  <c r="M142"/>
  <c r="N142"/>
  <c r="O92"/>
  <c r="K128" i="1" l="1"/>
  <c r="P92" i="2"/>
  <c r="T192"/>
  <c r="S192"/>
  <c r="R192"/>
  <c r="N192"/>
  <c r="M192"/>
  <c r="L192"/>
  <c r="K192"/>
  <c r="J192"/>
  <c r="A192"/>
  <c r="T199"/>
  <c r="N199"/>
  <c r="M199"/>
  <c r="L199"/>
  <c r="K199"/>
  <c r="J199"/>
  <c r="A199"/>
  <c r="T193"/>
  <c r="S193"/>
  <c r="R193"/>
  <c r="N193"/>
  <c r="M193"/>
  <c r="L193"/>
  <c r="K193"/>
  <c r="J193"/>
  <c r="A193"/>
  <c r="T235"/>
  <c r="S235"/>
  <c r="R235"/>
  <c r="N235"/>
  <c r="M235"/>
  <c r="L235"/>
  <c r="K235"/>
  <c r="J235"/>
  <c r="A235"/>
  <c r="T213"/>
  <c r="S213"/>
  <c r="R213"/>
  <c r="N213"/>
  <c r="M213"/>
  <c r="L213"/>
  <c r="K213"/>
  <c r="J213"/>
  <c r="A213"/>
  <c r="T221"/>
  <c r="S221"/>
  <c r="R221"/>
  <c r="N221"/>
  <c r="M221"/>
  <c r="L221"/>
  <c r="K221"/>
  <c r="J221"/>
  <c r="A221"/>
  <c r="T236"/>
  <c r="S236"/>
  <c r="R236"/>
  <c r="N236"/>
  <c r="M236"/>
  <c r="L236"/>
  <c r="K236"/>
  <c r="J236"/>
  <c r="A236"/>
  <c r="Q245"/>
  <c r="O245"/>
  <c r="T225" i="1"/>
  <c r="S225"/>
  <c r="R225"/>
  <c r="P245" i="2" l="1"/>
  <c r="A210"/>
  <c r="J210"/>
  <c r="K210"/>
  <c r="L210"/>
  <c r="M210"/>
  <c r="N210"/>
  <c r="R210"/>
  <c r="S210"/>
  <c r="T210"/>
  <c r="A211"/>
  <c r="J211"/>
  <c r="K211"/>
  <c r="L211"/>
  <c r="M211"/>
  <c r="N211"/>
  <c r="R211"/>
  <c r="S211"/>
  <c r="T211"/>
  <c r="A212"/>
  <c r="J212"/>
  <c r="K212"/>
  <c r="L212"/>
  <c r="M212"/>
  <c r="N212"/>
  <c r="R212"/>
  <c r="A214"/>
  <c r="J214"/>
  <c r="K214"/>
  <c r="L214"/>
  <c r="M214"/>
  <c r="N214"/>
  <c r="T214"/>
  <c r="A215"/>
  <c r="J215"/>
  <c r="K215"/>
  <c r="L215"/>
  <c r="M215"/>
  <c r="N215"/>
  <c r="T215"/>
  <c r="N170" i="1" l="1"/>
  <c r="T190"/>
  <c r="S190"/>
  <c r="Q111" i="2"/>
  <c r="O111"/>
  <c r="P111" l="1"/>
  <c r="Q136"/>
  <c r="Q137"/>
  <c r="Q135"/>
  <c r="Q132"/>
  <c r="Q133"/>
  <c r="Q131"/>
  <c r="O136"/>
  <c r="M298"/>
  <c r="L298"/>
  <c r="K298"/>
  <c r="S297"/>
  <c r="R297"/>
  <c r="Q297"/>
  <c r="M297"/>
  <c r="L297"/>
  <c r="K297"/>
  <c r="J297"/>
  <c r="P296"/>
  <c r="N296"/>
  <c r="P295"/>
  <c r="N295"/>
  <c r="P293"/>
  <c r="N293"/>
  <c r="P292"/>
  <c r="N292"/>
  <c r="P290"/>
  <c r="N290"/>
  <c r="P288"/>
  <c r="N288"/>
  <c r="P286"/>
  <c r="N286"/>
  <c r="P284"/>
  <c r="N284"/>
  <c r="T276"/>
  <c r="S276"/>
  <c r="L276"/>
  <c r="J276"/>
  <c r="N275"/>
  <c r="N274"/>
  <c r="T262"/>
  <c r="S262"/>
  <c r="R262"/>
  <c r="N262"/>
  <c r="N263" s="1"/>
  <c r="M262"/>
  <c r="M263" s="1"/>
  <c r="L262"/>
  <c r="L263" s="1"/>
  <c r="K262"/>
  <c r="K263" s="1"/>
  <c r="J262"/>
  <c r="Q261"/>
  <c r="O261"/>
  <c r="Q260"/>
  <c r="O260"/>
  <c r="Q259"/>
  <c r="O259"/>
  <c r="Q258"/>
  <c r="O258"/>
  <c r="Q257"/>
  <c r="O257"/>
  <c r="Q256"/>
  <c r="O256"/>
  <c r="T246"/>
  <c r="T247" s="1"/>
  <c r="S246"/>
  <c r="S247" s="1"/>
  <c r="R246"/>
  <c r="R247" s="1"/>
  <c r="N246"/>
  <c r="N247" s="1"/>
  <c r="M246"/>
  <c r="M247" s="1"/>
  <c r="L246"/>
  <c r="L247" s="1"/>
  <c r="K246"/>
  <c r="K247" s="1"/>
  <c r="J246"/>
  <c r="J247" s="1"/>
  <c r="A246"/>
  <c r="T242"/>
  <c r="S242"/>
  <c r="R242"/>
  <c r="N242"/>
  <c r="M242"/>
  <c r="L242"/>
  <c r="K242"/>
  <c r="J242"/>
  <c r="A242"/>
  <c r="T241"/>
  <c r="S241"/>
  <c r="R241"/>
  <c r="N241"/>
  <c r="M241"/>
  <c r="L241"/>
  <c r="K241"/>
  <c r="J241"/>
  <c r="A241"/>
  <c r="T240"/>
  <c r="S240"/>
  <c r="R240"/>
  <c r="Q240"/>
  <c r="N240"/>
  <c r="M240"/>
  <c r="L240"/>
  <c r="K240"/>
  <c r="J240"/>
  <c r="A240"/>
  <c r="T239"/>
  <c r="S239"/>
  <c r="R239"/>
  <c r="N239"/>
  <c r="M239"/>
  <c r="L239"/>
  <c r="K239"/>
  <c r="J239"/>
  <c r="A239"/>
  <c r="T238"/>
  <c r="S238"/>
  <c r="R238"/>
  <c r="N238"/>
  <c r="M238"/>
  <c r="L238"/>
  <c r="K238"/>
  <c r="J238"/>
  <c r="A238"/>
  <c r="T237"/>
  <c r="S237"/>
  <c r="R237"/>
  <c r="N237"/>
  <c r="M237"/>
  <c r="L237"/>
  <c r="K237"/>
  <c r="J237"/>
  <c r="A237"/>
  <c r="T234"/>
  <c r="S234"/>
  <c r="R234"/>
  <c r="Q234"/>
  <c r="N234"/>
  <c r="M234"/>
  <c r="L234"/>
  <c r="K234"/>
  <c r="J234"/>
  <c r="A234"/>
  <c r="T224"/>
  <c r="S224"/>
  <c r="R224"/>
  <c r="N224"/>
  <c r="M224"/>
  <c r="L224"/>
  <c r="K224"/>
  <c r="J224"/>
  <c r="A224"/>
  <c r="T216"/>
  <c r="S216"/>
  <c r="R216"/>
  <c r="N216"/>
  <c r="M216"/>
  <c r="L216"/>
  <c r="K216"/>
  <c r="J216"/>
  <c r="J217" s="1"/>
  <c r="A216"/>
  <c r="T223"/>
  <c r="S223"/>
  <c r="S225" s="1"/>
  <c r="R223"/>
  <c r="P223"/>
  <c r="O223"/>
  <c r="N223"/>
  <c r="M223"/>
  <c r="L223"/>
  <c r="K223"/>
  <c r="J223"/>
  <c r="A223"/>
  <c r="T222"/>
  <c r="P222"/>
  <c r="O222"/>
  <c r="N222"/>
  <c r="M222"/>
  <c r="L222"/>
  <c r="K222"/>
  <c r="J222"/>
  <c r="A222"/>
  <c r="T220"/>
  <c r="N220"/>
  <c r="M220"/>
  <c r="L220"/>
  <c r="K220"/>
  <c r="J220"/>
  <c r="A220"/>
  <c r="T219"/>
  <c r="N219"/>
  <c r="M219"/>
  <c r="L219"/>
  <c r="K219"/>
  <c r="J219"/>
  <c r="A219"/>
  <c r="T201"/>
  <c r="S201"/>
  <c r="R201"/>
  <c r="N201"/>
  <c r="M201"/>
  <c r="L201"/>
  <c r="K201"/>
  <c r="J201"/>
  <c r="A201"/>
  <c r="T200"/>
  <c r="S200"/>
  <c r="R200"/>
  <c r="N200"/>
  <c r="M200"/>
  <c r="L200"/>
  <c r="K200"/>
  <c r="J200"/>
  <c r="A200"/>
  <c r="T198"/>
  <c r="S198"/>
  <c r="R198"/>
  <c r="N198"/>
  <c r="M198"/>
  <c r="L198"/>
  <c r="K198"/>
  <c r="J198"/>
  <c r="A198"/>
  <c r="T197"/>
  <c r="S197"/>
  <c r="R197"/>
  <c r="P197"/>
  <c r="O197"/>
  <c r="N197"/>
  <c r="M197"/>
  <c r="L197"/>
  <c r="K197"/>
  <c r="J197"/>
  <c r="A197"/>
  <c r="T196"/>
  <c r="S196"/>
  <c r="R196"/>
  <c r="N196"/>
  <c r="M196"/>
  <c r="L196"/>
  <c r="K196"/>
  <c r="J196"/>
  <c r="A196"/>
  <c r="T195"/>
  <c r="S195"/>
  <c r="R195"/>
  <c r="N195"/>
  <c r="M195"/>
  <c r="L195"/>
  <c r="K195"/>
  <c r="J195"/>
  <c r="A195"/>
  <c r="T194"/>
  <c r="S194"/>
  <c r="R194"/>
  <c r="N194"/>
  <c r="M194"/>
  <c r="L194"/>
  <c r="K194"/>
  <c r="J194"/>
  <c r="A194"/>
  <c r="T191"/>
  <c r="S191"/>
  <c r="R191"/>
  <c r="P191"/>
  <c r="O191"/>
  <c r="N191"/>
  <c r="M191"/>
  <c r="L191"/>
  <c r="K191"/>
  <c r="J191"/>
  <c r="A191"/>
  <c r="T190"/>
  <c r="S190"/>
  <c r="R190"/>
  <c r="N190"/>
  <c r="M190"/>
  <c r="L190"/>
  <c r="K190"/>
  <c r="J190"/>
  <c r="A190"/>
  <c r="T189"/>
  <c r="S189"/>
  <c r="R189"/>
  <c r="N189"/>
  <c r="M189"/>
  <c r="L189"/>
  <c r="K189"/>
  <c r="J189"/>
  <c r="A189"/>
  <c r="T188"/>
  <c r="S188"/>
  <c r="R188"/>
  <c r="N188"/>
  <c r="M188"/>
  <c r="L188"/>
  <c r="K188"/>
  <c r="J188"/>
  <c r="A188"/>
  <c r="T187"/>
  <c r="S187"/>
  <c r="R187"/>
  <c r="N187"/>
  <c r="L187"/>
  <c r="K187"/>
  <c r="J187"/>
  <c r="A187"/>
  <c r="T186"/>
  <c r="S186"/>
  <c r="R186"/>
  <c r="N186"/>
  <c r="M186"/>
  <c r="L186"/>
  <c r="K186"/>
  <c r="J186"/>
  <c r="A186"/>
  <c r="T185"/>
  <c r="S185"/>
  <c r="R185"/>
  <c r="N185"/>
  <c r="M185"/>
  <c r="L185"/>
  <c r="K185"/>
  <c r="J185"/>
  <c r="A185"/>
  <c r="T184"/>
  <c r="S184"/>
  <c r="R184"/>
  <c r="N184"/>
  <c r="M184"/>
  <c r="L184"/>
  <c r="K184"/>
  <c r="J184"/>
  <c r="A184"/>
  <c r="T183"/>
  <c r="S183"/>
  <c r="R183"/>
  <c r="N183"/>
  <c r="M183"/>
  <c r="L183"/>
  <c r="K183"/>
  <c r="J183"/>
  <c r="A183"/>
  <c r="T182"/>
  <c r="S182"/>
  <c r="R182"/>
  <c r="N182"/>
  <c r="M182"/>
  <c r="L182"/>
  <c r="K182"/>
  <c r="J182"/>
  <c r="A182"/>
  <c r="T181"/>
  <c r="S181"/>
  <c r="R181"/>
  <c r="N181"/>
  <c r="M181"/>
  <c r="L181"/>
  <c r="K181"/>
  <c r="J181"/>
  <c r="A181"/>
  <c r="T180"/>
  <c r="S180"/>
  <c r="R180"/>
  <c r="N180"/>
  <c r="M180"/>
  <c r="L180"/>
  <c r="K180"/>
  <c r="J180"/>
  <c r="A180"/>
  <c r="T179"/>
  <c r="S179"/>
  <c r="R179"/>
  <c r="N179"/>
  <c r="M179"/>
  <c r="L179"/>
  <c r="K179"/>
  <c r="J179"/>
  <c r="A179"/>
  <c r="T178"/>
  <c r="S178"/>
  <c r="R178"/>
  <c r="N178"/>
  <c r="M178"/>
  <c r="L178"/>
  <c r="K178"/>
  <c r="J178"/>
  <c r="A178"/>
  <c r="T158"/>
  <c r="S158"/>
  <c r="R158"/>
  <c r="N158"/>
  <c r="N159" s="1"/>
  <c r="M158"/>
  <c r="M159" s="1"/>
  <c r="L158"/>
  <c r="L159" s="1"/>
  <c r="K158"/>
  <c r="K159" s="1"/>
  <c r="Q157"/>
  <c r="O157"/>
  <c r="O242" s="1"/>
  <c r="Q155"/>
  <c r="O155"/>
  <c r="O188" s="1"/>
  <c r="Q154"/>
  <c r="Q237" s="1"/>
  <c r="O154"/>
  <c r="O237" s="1"/>
  <c r="Q152"/>
  <c r="Q182" s="1"/>
  <c r="O152"/>
  <c r="Q151"/>
  <c r="O151"/>
  <c r="O239" s="1"/>
  <c r="Q150"/>
  <c r="Q181" s="1"/>
  <c r="O150"/>
  <c r="R142"/>
  <c r="Q141"/>
  <c r="O141"/>
  <c r="Q140"/>
  <c r="O140"/>
  <c r="Q139"/>
  <c r="O139"/>
  <c r="O137"/>
  <c r="O135"/>
  <c r="O133"/>
  <c r="O132"/>
  <c r="O131"/>
  <c r="Q129"/>
  <c r="O129"/>
  <c r="Q128"/>
  <c r="O128"/>
  <c r="Q127"/>
  <c r="O127"/>
  <c r="Q126"/>
  <c r="O126"/>
  <c r="Q125"/>
  <c r="O125"/>
  <c r="Q123"/>
  <c r="O123"/>
  <c r="Q122"/>
  <c r="O122"/>
  <c r="Q121"/>
  <c r="O121"/>
  <c r="Q120"/>
  <c r="O120"/>
  <c r="Q119"/>
  <c r="O119"/>
  <c r="T113"/>
  <c r="S113"/>
  <c r="R113"/>
  <c r="N113"/>
  <c r="M113"/>
  <c r="L113"/>
  <c r="K113"/>
  <c r="J113"/>
  <c r="Q112"/>
  <c r="Q246" s="1"/>
  <c r="Q247" s="1"/>
  <c r="O112"/>
  <c r="O246" s="1"/>
  <c r="O247" s="1"/>
  <c r="Q110"/>
  <c r="O110"/>
  <c r="Q219"/>
  <c r="O109"/>
  <c r="O219" s="1"/>
  <c r="Q108"/>
  <c r="Q223" s="1"/>
  <c r="Q107"/>
  <c r="Q222" s="1"/>
  <c r="O199"/>
  <c r="Q106"/>
  <c r="O106"/>
  <c r="O220" s="1"/>
  <c r="T99"/>
  <c r="S99"/>
  <c r="R99"/>
  <c r="N99"/>
  <c r="M99"/>
  <c r="L99"/>
  <c r="K99"/>
  <c r="J99"/>
  <c r="Q212"/>
  <c r="O98"/>
  <c r="O212" s="1"/>
  <c r="Q215"/>
  <c r="O97"/>
  <c r="O215" s="1"/>
  <c r="Q214"/>
  <c r="O96"/>
  <c r="O214" s="1"/>
  <c r="Q216"/>
  <c r="O95"/>
  <c r="O216" s="1"/>
  <c r="Q198"/>
  <c r="O93"/>
  <c r="O198" s="1"/>
  <c r="O91"/>
  <c r="O213" s="1"/>
  <c r="T85"/>
  <c r="S85"/>
  <c r="R85"/>
  <c r="N85"/>
  <c r="M85"/>
  <c r="L85"/>
  <c r="K85"/>
  <c r="J85"/>
  <c r="Q84"/>
  <c r="Q241" s="1"/>
  <c r="O84"/>
  <c r="O241" s="1"/>
  <c r="Q83"/>
  <c r="O83"/>
  <c r="Q82"/>
  <c r="Q197" s="1"/>
  <c r="Q81"/>
  <c r="Q192" s="1"/>
  <c r="O81"/>
  <c r="O192" s="1"/>
  <c r="Q80"/>
  <c r="Q196" s="1"/>
  <c r="O80"/>
  <c r="Q79"/>
  <c r="O79"/>
  <c r="O194" s="1"/>
  <c r="Q78"/>
  <c r="Q221" s="1"/>
  <c r="O78"/>
  <c r="O221" s="1"/>
  <c r="T72"/>
  <c r="S72"/>
  <c r="R72"/>
  <c r="N72"/>
  <c r="M72"/>
  <c r="L72"/>
  <c r="K72"/>
  <c r="J72"/>
  <c r="Q71"/>
  <c r="Q238" s="1"/>
  <c r="O71"/>
  <c r="O238" s="1"/>
  <c r="Q70"/>
  <c r="Q211" s="1"/>
  <c r="O70"/>
  <c r="O211" s="1"/>
  <c r="Q69"/>
  <c r="Q210" s="1"/>
  <c r="O69"/>
  <c r="O210" s="1"/>
  <c r="Q68"/>
  <c r="O68"/>
  <c r="O186" s="1"/>
  <c r="Q67"/>
  <c r="Q191" s="1"/>
  <c r="Q66"/>
  <c r="O66"/>
  <c r="O190" s="1"/>
  <c r="Q65"/>
  <c r="Q189" s="1"/>
  <c r="O65"/>
  <c r="O189" s="1"/>
  <c r="T59"/>
  <c r="S59"/>
  <c r="R59"/>
  <c r="N59"/>
  <c r="M59"/>
  <c r="L59"/>
  <c r="K59"/>
  <c r="J59"/>
  <c r="O58"/>
  <c r="P58" s="1"/>
  <c r="P240" s="1"/>
  <c r="Q57"/>
  <c r="O57"/>
  <c r="O200" s="1"/>
  <c r="Q56"/>
  <c r="Q187" s="1"/>
  <c r="O56"/>
  <c r="O187" s="1"/>
  <c r="Q55"/>
  <c r="Q201" s="1"/>
  <c r="O55"/>
  <c r="O201" s="1"/>
  <c r="Q54"/>
  <c r="O54"/>
  <c r="Q53"/>
  <c r="O53"/>
  <c r="O184" s="1"/>
  <c r="Q52"/>
  <c r="Q183" s="1"/>
  <c r="O52"/>
  <c r="O183" s="1"/>
  <c r="T46"/>
  <c r="S46"/>
  <c r="R46"/>
  <c r="N46"/>
  <c r="M46"/>
  <c r="L46"/>
  <c r="K46"/>
  <c r="J46"/>
  <c r="O45"/>
  <c r="P45" s="1"/>
  <c r="P234" s="1"/>
  <c r="Q44"/>
  <c r="O44"/>
  <c r="Q43"/>
  <c r="Q180" s="1"/>
  <c r="O43"/>
  <c r="O180" s="1"/>
  <c r="Q42"/>
  <c r="Q179" s="1"/>
  <c r="O42"/>
  <c r="O179" s="1"/>
  <c r="Q41"/>
  <c r="Q236" s="1"/>
  <c r="O41"/>
  <c r="O236" s="1"/>
  <c r="Q40"/>
  <c r="O40"/>
  <c r="O178" s="1"/>
  <c r="M273" i="1"/>
  <c r="L273"/>
  <c r="K273"/>
  <c r="S272"/>
  <c r="R272"/>
  <c r="Q272"/>
  <c r="M272"/>
  <c r="L272"/>
  <c r="K272"/>
  <c r="J272"/>
  <c r="P271"/>
  <c r="N271"/>
  <c r="P270"/>
  <c r="N270"/>
  <c r="P268"/>
  <c r="N268"/>
  <c r="P267"/>
  <c r="N267"/>
  <c r="P265"/>
  <c r="N265"/>
  <c r="P263"/>
  <c r="N263"/>
  <c r="P261"/>
  <c r="N261"/>
  <c r="P259"/>
  <c r="N259"/>
  <c r="T226"/>
  <c r="S226"/>
  <c r="R226"/>
  <c r="N225"/>
  <c r="N227" s="1"/>
  <c r="M225"/>
  <c r="M226" s="1"/>
  <c r="L225"/>
  <c r="L227" s="1"/>
  <c r="K225"/>
  <c r="K227" s="1"/>
  <c r="Q224"/>
  <c r="O224"/>
  <c r="Q223"/>
  <c r="O223"/>
  <c r="Q222"/>
  <c r="O222"/>
  <c r="Q221"/>
  <c r="O221"/>
  <c r="Q220"/>
  <c r="O220"/>
  <c r="T210"/>
  <c r="S210"/>
  <c r="R210"/>
  <c r="N210"/>
  <c r="M210"/>
  <c r="L210"/>
  <c r="K210"/>
  <c r="J210"/>
  <c r="A210"/>
  <c r="T209"/>
  <c r="S209"/>
  <c r="S211" s="1"/>
  <c r="R209"/>
  <c r="R211" s="1"/>
  <c r="N209"/>
  <c r="N211" s="1"/>
  <c r="M209"/>
  <c r="L209"/>
  <c r="L211" s="1"/>
  <c r="K209"/>
  <c r="J209"/>
  <c r="A209"/>
  <c r="T206"/>
  <c r="S206"/>
  <c r="R206"/>
  <c r="N206"/>
  <c r="M206"/>
  <c r="L206"/>
  <c r="K206"/>
  <c r="J206"/>
  <c r="A206"/>
  <c r="T205"/>
  <c r="S205"/>
  <c r="R205"/>
  <c r="N205"/>
  <c r="M205"/>
  <c r="K205"/>
  <c r="J205"/>
  <c r="A205"/>
  <c r="T204"/>
  <c r="S204"/>
  <c r="R204"/>
  <c r="Q204"/>
  <c r="N204"/>
  <c r="M204"/>
  <c r="L204"/>
  <c r="K204"/>
  <c r="J204"/>
  <c r="A204"/>
  <c r="T203"/>
  <c r="S203"/>
  <c r="R203"/>
  <c r="Q203"/>
  <c r="N203"/>
  <c r="M203"/>
  <c r="L203"/>
  <c r="K203"/>
  <c r="J203"/>
  <c r="A203"/>
  <c r="T202"/>
  <c r="S202"/>
  <c r="R202"/>
  <c r="N202"/>
  <c r="M202"/>
  <c r="L202"/>
  <c r="K202"/>
  <c r="J202"/>
  <c r="A202"/>
  <c r="T201"/>
  <c r="S201"/>
  <c r="R201"/>
  <c r="N201"/>
  <c r="M201"/>
  <c r="L201"/>
  <c r="K201"/>
  <c r="J201"/>
  <c r="T189"/>
  <c r="T191" s="1"/>
  <c r="S189"/>
  <c r="S191" s="1"/>
  <c r="R189"/>
  <c r="R191" s="1"/>
  <c r="N189"/>
  <c r="N191" s="1"/>
  <c r="M189"/>
  <c r="M191" s="1"/>
  <c r="L189"/>
  <c r="L191" s="1"/>
  <c r="K189"/>
  <c r="K191" s="1"/>
  <c r="J189"/>
  <c r="J191" s="1"/>
  <c r="A189"/>
  <c r="T186"/>
  <c r="M186"/>
  <c r="L186"/>
  <c r="K186"/>
  <c r="J186"/>
  <c r="A186"/>
  <c r="T185"/>
  <c r="S185"/>
  <c r="R185"/>
  <c r="N185"/>
  <c r="L185"/>
  <c r="K185"/>
  <c r="J185"/>
  <c r="A185"/>
  <c r="T184"/>
  <c r="S184"/>
  <c r="R184"/>
  <c r="N184"/>
  <c r="M184"/>
  <c r="L184"/>
  <c r="K184"/>
  <c r="J184"/>
  <c r="A184"/>
  <c r="T183"/>
  <c r="N183"/>
  <c r="M183"/>
  <c r="L183"/>
  <c r="K183"/>
  <c r="J183"/>
  <c r="A183"/>
  <c r="R182"/>
  <c r="N182"/>
  <c r="M182"/>
  <c r="L182"/>
  <c r="K182"/>
  <c r="J182"/>
  <c r="A182"/>
  <c r="T181"/>
  <c r="S181"/>
  <c r="R181"/>
  <c r="N181"/>
  <c r="M181"/>
  <c r="L181"/>
  <c r="K181"/>
  <c r="J181"/>
  <c r="A181"/>
  <c r="T180"/>
  <c r="S180"/>
  <c r="R180"/>
  <c r="N180"/>
  <c r="M180"/>
  <c r="L180"/>
  <c r="K180"/>
  <c r="J180"/>
  <c r="A180"/>
  <c r="T179"/>
  <c r="S179"/>
  <c r="R179"/>
  <c r="N179"/>
  <c r="M179"/>
  <c r="L179"/>
  <c r="K179"/>
  <c r="J179"/>
  <c r="A179"/>
  <c r="T169"/>
  <c r="T170" s="1"/>
  <c r="S169"/>
  <c r="S170" s="1"/>
  <c r="R169"/>
  <c r="R170" s="1"/>
  <c r="M169"/>
  <c r="M170" s="1"/>
  <c r="L169"/>
  <c r="L170" s="1"/>
  <c r="K169"/>
  <c r="K170" s="1"/>
  <c r="J169"/>
  <c r="T166"/>
  <c r="S166"/>
  <c r="R166"/>
  <c r="N166"/>
  <c r="M166"/>
  <c r="L166"/>
  <c r="K166"/>
  <c r="J166"/>
  <c r="A166"/>
  <c r="T165"/>
  <c r="S165"/>
  <c r="R165"/>
  <c r="N165"/>
  <c r="L165"/>
  <c r="K165"/>
  <c r="J165"/>
  <c r="A165"/>
  <c r="T164"/>
  <c r="S164"/>
  <c r="R164"/>
  <c r="N164"/>
  <c r="L164"/>
  <c r="K164"/>
  <c r="J164"/>
  <c r="A164"/>
  <c r="T163"/>
  <c r="S163"/>
  <c r="R163"/>
  <c r="N163"/>
  <c r="M163"/>
  <c r="L163"/>
  <c r="K163"/>
  <c r="J163"/>
  <c r="A163"/>
  <c r="T162"/>
  <c r="S162"/>
  <c r="R162"/>
  <c r="N162"/>
  <c r="M162"/>
  <c r="L162"/>
  <c r="K162"/>
  <c r="J162"/>
  <c r="T161"/>
  <c r="S161"/>
  <c r="R161"/>
  <c r="N161"/>
  <c r="M161"/>
  <c r="L161"/>
  <c r="K161"/>
  <c r="J161"/>
  <c r="A161"/>
  <c r="T160"/>
  <c r="S160"/>
  <c r="R160"/>
  <c r="N160"/>
  <c r="M160"/>
  <c r="L160"/>
  <c r="K160"/>
  <c r="J160"/>
  <c r="A160"/>
  <c r="T159"/>
  <c r="S159"/>
  <c r="R159"/>
  <c r="N159"/>
  <c r="M159"/>
  <c r="L159"/>
  <c r="K159"/>
  <c r="J159"/>
  <c r="A159"/>
  <c r="T158"/>
  <c r="S158"/>
  <c r="R158"/>
  <c r="N158"/>
  <c r="M158"/>
  <c r="L158"/>
  <c r="K158"/>
  <c r="J158"/>
  <c r="A158"/>
  <c r="T157"/>
  <c r="S157"/>
  <c r="R157"/>
  <c r="N157"/>
  <c r="M157"/>
  <c r="L157"/>
  <c r="K157"/>
  <c r="J157"/>
  <c r="A157"/>
  <c r="T156"/>
  <c r="S156"/>
  <c r="R156"/>
  <c r="N156"/>
  <c r="M156"/>
  <c r="L156"/>
  <c r="K156"/>
  <c r="J156"/>
  <c r="A156"/>
  <c r="T155"/>
  <c r="S155"/>
  <c r="R155"/>
  <c r="N155"/>
  <c r="M155"/>
  <c r="L155"/>
  <c r="K155"/>
  <c r="J155"/>
  <c r="A155"/>
  <c r="T154"/>
  <c r="S154"/>
  <c r="R154"/>
  <c r="N154"/>
  <c r="M154"/>
  <c r="L154"/>
  <c r="K154"/>
  <c r="J154"/>
  <c r="A154"/>
  <c r="T153"/>
  <c r="S153"/>
  <c r="R153"/>
  <c r="N153"/>
  <c r="M153"/>
  <c r="L153"/>
  <c r="K153"/>
  <c r="J153"/>
  <c r="A153"/>
  <c r="T152"/>
  <c r="S152"/>
  <c r="R152"/>
  <c r="N152"/>
  <c r="M152"/>
  <c r="L152"/>
  <c r="K152"/>
  <c r="J152"/>
  <c r="A152"/>
  <c r="T151"/>
  <c r="S151"/>
  <c r="R151"/>
  <c r="N151"/>
  <c r="M151"/>
  <c r="L151"/>
  <c r="K151"/>
  <c r="J151"/>
  <c r="A151"/>
  <c r="T150"/>
  <c r="S150"/>
  <c r="R150"/>
  <c r="N150"/>
  <c r="M150"/>
  <c r="L150"/>
  <c r="K150"/>
  <c r="J150"/>
  <c r="A150"/>
  <c r="Q140"/>
  <c r="O140"/>
  <c r="Q138"/>
  <c r="O138"/>
  <c r="Q137"/>
  <c r="O137"/>
  <c r="Q135"/>
  <c r="O135"/>
  <c r="Q134"/>
  <c r="O134"/>
  <c r="T126"/>
  <c r="S126"/>
  <c r="R126"/>
  <c r="Q124"/>
  <c r="O124"/>
  <c r="Q123"/>
  <c r="O123"/>
  <c r="Q122"/>
  <c r="O122"/>
  <c r="Q120"/>
  <c r="O120"/>
  <c r="Q119"/>
  <c r="O119"/>
  <c r="Q118"/>
  <c r="O118"/>
  <c r="Q116"/>
  <c r="O116"/>
  <c r="Q115"/>
  <c r="O115"/>
  <c r="Q114"/>
  <c r="O114"/>
  <c r="Q112"/>
  <c r="O112"/>
  <c r="Q111"/>
  <c r="O111"/>
  <c r="Q109"/>
  <c r="O109"/>
  <c r="Q108"/>
  <c r="O108"/>
  <c r="Q107"/>
  <c r="O107"/>
  <c r="Q106"/>
  <c r="O106"/>
  <c r="T100"/>
  <c r="S100"/>
  <c r="R100"/>
  <c r="N100"/>
  <c r="M100"/>
  <c r="L100"/>
  <c r="K100"/>
  <c r="J100"/>
  <c r="Q99"/>
  <c r="Q210" s="1"/>
  <c r="O99"/>
  <c r="O210" s="1"/>
  <c r="Q98"/>
  <c r="Q209" s="1"/>
  <c r="O98"/>
  <c r="O209" s="1"/>
  <c r="Q97"/>
  <c r="O97"/>
  <c r="Q96"/>
  <c r="Q189" s="1"/>
  <c r="Q191" s="1"/>
  <c r="O96"/>
  <c r="O189" s="1"/>
  <c r="O191" s="1"/>
  <c r="Q95"/>
  <c r="Q169" s="1"/>
  <c r="Q170" s="1"/>
  <c r="O95"/>
  <c r="T90"/>
  <c r="S90"/>
  <c r="R90"/>
  <c r="N90"/>
  <c r="M90"/>
  <c r="L90"/>
  <c r="K90"/>
  <c r="J90"/>
  <c r="Q89"/>
  <c r="O89"/>
  <c r="O202" s="1"/>
  <c r="Q88"/>
  <c r="O88"/>
  <c r="O163" s="1"/>
  <c r="Q87"/>
  <c r="Q186" s="1"/>
  <c r="O87"/>
  <c r="O186" s="1"/>
  <c r="Q86"/>
  <c r="Q185" s="1"/>
  <c r="O86"/>
  <c r="O185" s="1"/>
  <c r="Q85"/>
  <c r="Q184" s="1"/>
  <c r="O85"/>
  <c r="O184" s="1"/>
  <c r="Q84"/>
  <c r="Q183" s="1"/>
  <c r="O84"/>
  <c r="O183" s="1"/>
  <c r="T79"/>
  <c r="S79"/>
  <c r="R79"/>
  <c r="N79"/>
  <c r="M79"/>
  <c r="L79"/>
  <c r="K79"/>
  <c r="J79"/>
  <c r="Q78"/>
  <c r="Q206" s="1"/>
  <c r="O78"/>
  <c r="O206" s="1"/>
  <c r="Q77"/>
  <c r="Q182" s="1"/>
  <c r="O77"/>
  <c r="O182" s="1"/>
  <c r="Q76"/>
  <c r="Q162" s="1"/>
  <c r="O76"/>
  <c r="O162" s="1"/>
  <c r="Q75"/>
  <c r="Q161" s="1"/>
  <c r="O75"/>
  <c r="O161" s="1"/>
  <c r="Q74"/>
  <c r="O74"/>
  <c r="O160" s="1"/>
  <c r="Q73"/>
  <c r="Q181" s="1"/>
  <c r="O73"/>
  <c r="O181" s="1"/>
  <c r="T68"/>
  <c r="S68"/>
  <c r="R68"/>
  <c r="N68"/>
  <c r="M68"/>
  <c r="L68"/>
  <c r="K68"/>
  <c r="J68"/>
  <c r="T233" s="1"/>
  <c r="T235" s="1"/>
  <c r="Q67"/>
  <c r="Q205" s="1"/>
  <c r="O67"/>
  <c r="O205" s="1"/>
  <c r="Q66"/>
  <c r="Q201" s="1"/>
  <c r="O66"/>
  <c r="O201" s="1"/>
  <c r="Q65"/>
  <c r="Q159" s="1"/>
  <c r="O65"/>
  <c r="O159" s="1"/>
  <c r="Q64"/>
  <c r="Q180" s="1"/>
  <c r="O64"/>
  <c r="O180" s="1"/>
  <c r="Q63"/>
  <c r="Q158" s="1"/>
  <c r="O63"/>
  <c r="O158" s="1"/>
  <c r="Q62"/>
  <c r="Q157" s="1"/>
  <c r="O62"/>
  <c r="O157" s="1"/>
  <c r="T57"/>
  <c r="S57"/>
  <c r="R57"/>
  <c r="N57"/>
  <c r="M57"/>
  <c r="L57"/>
  <c r="K57"/>
  <c r="J57"/>
  <c r="O56"/>
  <c r="O204" s="1"/>
  <c r="Q55"/>
  <c r="O55"/>
  <c r="O166" s="1"/>
  <c r="Q54"/>
  <c r="Q165" s="1"/>
  <c r="O54"/>
  <c r="O165" s="1"/>
  <c r="Q53"/>
  <c r="O53"/>
  <c r="O156" s="1"/>
  <c r="Q52"/>
  <c r="Q155" s="1"/>
  <c r="O52"/>
  <c r="O155" s="1"/>
  <c r="Q51"/>
  <c r="Q154" s="1"/>
  <c r="O51"/>
  <c r="O154" s="1"/>
  <c r="Q50"/>
  <c r="Q153" s="1"/>
  <c r="O50"/>
  <c r="T45"/>
  <c r="S45"/>
  <c r="R45"/>
  <c r="N45"/>
  <c r="M45"/>
  <c r="L45"/>
  <c r="K45"/>
  <c r="J45"/>
  <c r="O44"/>
  <c r="O203" s="1"/>
  <c r="Q43"/>
  <c r="Q164" s="1"/>
  <c r="O43"/>
  <c r="Q42"/>
  <c r="O42"/>
  <c r="O152" s="1"/>
  <c r="Q41"/>
  <c r="Q151" s="1"/>
  <c r="O41"/>
  <c r="O151" s="1"/>
  <c r="Q40"/>
  <c r="Q179" s="1"/>
  <c r="O40"/>
  <c r="O179" s="1"/>
  <c r="Q39"/>
  <c r="Q150" s="1"/>
  <c r="O39"/>
  <c r="O143" i="2" l="1"/>
  <c r="O142"/>
  <c r="J207" i="1"/>
  <c r="J187"/>
  <c r="J192" s="1"/>
  <c r="M211"/>
  <c r="O126"/>
  <c r="O127"/>
  <c r="O100"/>
  <c r="S6" s="1"/>
  <c r="Q127"/>
  <c r="Q126"/>
  <c r="Q211"/>
  <c r="J167"/>
  <c r="T211"/>
  <c r="O211"/>
  <c r="J211"/>
  <c r="K211"/>
  <c r="Q142" i="2"/>
  <c r="Q143"/>
  <c r="O144" s="1"/>
  <c r="J225"/>
  <c r="J202"/>
  <c r="Q199"/>
  <c r="Q193"/>
  <c r="O193"/>
  <c r="O235"/>
  <c r="Q235"/>
  <c r="Q213"/>
  <c r="O181"/>
  <c r="P133"/>
  <c r="T225"/>
  <c r="R225"/>
  <c r="N225"/>
  <c r="K225"/>
  <c r="L225"/>
  <c r="M225"/>
  <c r="O224"/>
  <c r="Q224"/>
  <c r="P132"/>
  <c r="N276"/>
  <c r="P131"/>
  <c r="P137"/>
  <c r="P120"/>
  <c r="P135"/>
  <c r="P53"/>
  <c r="P184" s="1"/>
  <c r="P68"/>
  <c r="P186" s="1"/>
  <c r="P127"/>
  <c r="P141"/>
  <c r="H276"/>
  <c r="Q274" s="1"/>
  <c r="P258"/>
  <c r="J170" i="1"/>
  <c r="O288" i="2"/>
  <c r="P121"/>
  <c r="P126"/>
  <c r="P155"/>
  <c r="P188" s="1"/>
  <c r="O286"/>
  <c r="O293"/>
  <c r="P119"/>
  <c r="P40"/>
  <c r="P178" s="1"/>
  <c r="P44"/>
  <c r="P106"/>
  <c r="P220" s="1"/>
  <c r="P110"/>
  <c r="U274"/>
  <c r="U276" s="1"/>
  <c r="P122"/>
  <c r="P125"/>
  <c r="P129"/>
  <c r="O262"/>
  <c r="O263" s="1"/>
  <c r="P123"/>
  <c r="P259"/>
  <c r="P261"/>
  <c r="P140"/>
  <c r="P260"/>
  <c r="K299"/>
  <c r="P84"/>
  <c r="P241" s="1"/>
  <c r="P52"/>
  <c r="P183" s="1"/>
  <c r="O59"/>
  <c r="S4" s="1"/>
  <c r="P223" i="1"/>
  <c r="O263"/>
  <c r="P74"/>
  <c r="P160" s="1"/>
  <c r="P116"/>
  <c r="P122"/>
  <c r="P124"/>
  <c r="P43"/>
  <c r="P164" s="1"/>
  <c r="P109"/>
  <c r="N226"/>
  <c r="S233"/>
  <c r="S235" s="1"/>
  <c r="P138"/>
  <c r="P44"/>
  <c r="P203" s="1"/>
  <c r="P108"/>
  <c r="P134"/>
  <c r="P137"/>
  <c r="P140"/>
  <c r="L226"/>
  <c r="O271"/>
  <c r="O142"/>
  <c r="P120"/>
  <c r="P123"/>
  <c r="P224"/>
  <c r="U233"/>
  <c r="U235" s="1"/>
  <c r="O265"/>
  <c r="O268"/>
  <c r="P88"/>
  <c r="P163" s="1"/>
  <c r="P99"/>
  <c r="P210" s="1"/>
  <c r="P107"/>
  <c r="P111"/>
  <c r="P119"/>
  <c r="P220"/>
  <c r="O270"/>
  <c r="K274"/>
  <c r="P112"/>
  <c r="P115"/>
  <c r="P221"/>
  <c r="N272"/>
  <c r="P64"/>
  <c r="P180" s="1"/>
  <c r="P89"/>
  <c r="P202" s="1"/>
  <c r="P87"/>
  <c r="P186" s="1"/>
  <c r="P55"/>
  <c r="P166" s="1"/>
  <c r="O90"/>
  <c r="P6" s="1"/>
  <c r="P96"/>
  <c r="K143"/>
  <c r="O169"/>
  <c r="O170" s="1"/>
  <c r="Q202"/>
  <c r="Q207" s="1"/>
  <c r="P43" i="2"/>
  <c r="P180" s="1"/>
  <c r="P54"/>
  <c r="P185" s="1"/>
  <c r="P57"/>
  <c r="P200" s="1"/>
  <c r="P65"/>
  <c r="P189" s="1"/>
  <c r="P69"/>
  <c r="P210" s="1"/>
  <c r="P71"/>
  <c r="P238" s="1"/>
  <c r="P83"/>
  <c r="Q184"/>
  <c r="P297"/>
  <c r="O292"/>
  <c r="O295"/>
  <c r="P75" i="1"/>
  <c r="P161" s="1"/>
  <c r="P78"/>
  <c r="P206" s="1"/>
  <c r="P86"/>
  <c r="P185" s="1"/>
  <c r="P52"/>
  <c r="P155" s="1"/>
  <c r="Q68"/>
  <c r="P77"/>
  <c r="P182" s="1"/>
  <c r="P85"/>
  <c r="P184" s="1"/>
  <c r="P95"/>
  <c r="P169" s="1"/>
  <c r="P170" s="1"/>
  <c r="P114"/>
  <c r="P118"/>
  <c r="Q163"/>
  <c r="O225"/>
  <c r="O227" s="1"/>
  <c r="O261"/>
  <c r="O267"/>
  <c r="P56" i="2"/>
  <c r="P187" s="1"/>
  <c r="P91"/>
  <c r="P98"/>
  <c r="P212" s="1"/>
  <c r="P139"/>
  <c r="O158"/>
  <c r="O159" s="1"/>
  <c r="Q186"/>
  <c r="O234"/>
  <c r="K264"/>
  <c r="P40" i="1"/>
  <c r="P179" s="1"/>
  <c r="P65"/>
  <c r="P159" s="1"/>
  <c r="P73"/>
  <c r="P181" s="1"/>
  <c r="P97"/>
  <c r="P106"/>
  <c r="O164"/>
  <c r="K187"/>
  <c r="K193" s="1"/>
  <c r="P222"/>
  <c r="K226"/>
  <c r="Q46" i="2"/>
  <c r="P55"/>
  <c r="P201" s="1"/>
  <c r="O85"/>
  <c r="S5" s="1"/>
  <c r="P80"/>
  <c r="P196" s="1"/>
  <c r="P112"/>
  <c r="P246" s="1"/>
  <c r="P247" s="1"/>
  <c r="P128"/>
  <c r="Q158"/>
  <c r="Q159" s="1"/>
  <c r="O160" s="1"/>
  <c r="K160"/>
  <c r="O185"/>
  <c r="O195"/>
  <c r="O196"/>
  <c r="O240"/>
  <c r="P256"/>
  <c r="Q262"/>
  <c r="Q263" s="1"/>
  <c r="O264" s="1"/>
  <c r="O290"/>
  <c r="O296"/>
  <c r="P136"/>
  <c r="K202"/>
  <c r="K203" s="1"/>
  <c r="N243"/>
  <c r="N248" s="1"/>
  <c r="T243"/>
  <c r="T248" s="1"/>
  <c r="T202"/>
  <c r="N217"/>
  <c r="L207" i="1"/>
  <c r="L213" s="1"/>
  <c r="N187"/>
  <c r="N193" s="1"/>
  <c r="M207"/>
  <c r="M213" s="1"/>
  <c r="N207"/>
  <c r="N213" s="1"/>
  <c r="T207"/>
  <c r="T212" s="1"/>
  <c r="Q187"/>
  <c r="Q192" s="1"/>
  <c r="N202" i="2"/>
  <c r="N203" s="1"/>
  <c r="S202"/>
  <c r="R202"/>
  <c r="M217"/>
  <c r="J243"/>
  <c r="J248" s="1"/>
  <c r="T217"/>
  <c r="K243"/>
  <c r="K249" s="1"/>
  <c r="K217"/>
  <c r="S243"/>
  <c r="S248" s="1"/>
  <c r="L243"/>
  <c r="L249" s="1"/>
  <c r="K167" i="1"/>
  <c r="K171" s="1"/>
  <c r="L187"/>
  <c r="R207"/>
  <c r="R212" s="1"/>
  <c r="R167"/>
  <c r="R171" s="1"/>
  <c r="L167"/>
  <c r="L171" s="1"/>
  <c r="N167"/>
  <c r="N171" s="1"/>
  <c r="M187"/>
  <c r="S207"/>
  <c r="S212" s="1"/>
  <c r="O207"/>
  <c r="O212" s="1"/>
  <c r="M167"/>
  <c r="M172" s="1"/>
  <c r="K207"/>
  <c r="K213" s="1"/>
  <c r="R187"/>
  <c r="R192" s="1"/>
  <c r="Q225"/>
  <c r="O99" i="2"/>
  <c r="P6" s="1"/>
  <c r="Q190"/>
  <c r="P66"/>
  <c r="P190" s="1"/>
  <c r="P96"/>
  <c r="P214" s="1"/>
  <c r="P109"/>
  <c r="P219" s="1"/>
  <c r="L217"/>
  <c r="R243"/>
  <c r="R248" s="1"/>
  <c r="P63" i="1"/>
  <c r="P158" s="1"/>
  <c r="P67"/>
  <c r="P205" s="1"/>
  <c r="S187"/>
  <c r="S192" s="1"/>
  <c r="Q85" i="2"/>
  <c r="P152"/>
  <c r="P182" s="1"/>
  <c r="Q185"/>
  <c r="M243"/>
  <c r="P42"/>
  <c r="P179" s="1"/>
  <c r="P257"/>
  <c r="S167" i="1"/>
  <c r="S171" s="1"/>
  <c r="O113" i="2"/>
  <c r="S6" s="1"/>
  <c r="P154"/>
  <c r="P237" s="1"/>
  <c r="L202"/>
  <c r="L203" s="1"/>
  <c r="R217"/>
  <c r="O217"/>
  <c r="N297"/>
  <c r="N298"/>
  <c r="P97"/>
  <c r="P215" s="1"/>
  <c r="O182"/>
  <c r="P42" i="1"/>
  <c r="P152" s="1"/>
  <c r="Q152"/>
  <c r="Q156"/>
  <c r="P53"/>
  <c r="P156" s="1"/>
  <c r="T167"/>
  <c r="T171" s="1"/>
  <c r="O72" i="2"/>
  <c r="P5" s="1"/>
  <c r="M202"/>
  <c r="M203" s="1"/>
  <c r="S217"/>
  <c r="P298"/>
  <c r="O153" i="1"/>
  <c r="O57"/>
  <c r="S4" s="1"/>
  <c r="P273"/>
  <c r="P56"/>
  <c r="P204" s="1"/>
  <c r="P151" i="2"/>
  <c r="P239" s="1"/>
  <c r="Q239"/>
  <c r="P76" i="1"/>
  <c r="P162" s="1"/>
  <c r="Q45"/>
  <c r="P84"/>
  <c r="O187"/>
  <c r="O193" s="1"/>
  <c r="P189"/>
  <c r="P191" s="1"/>
  <c r="M227"/>
  <c r="K228" s="1"/>
  <c r="P93" i="2"/>
  <c r="P198" s="1"/>
  <c r="P66" i="1"/>
  <c r="P201" s="1"/>
  <c r="P272"/>
  <c r="T187"/>
  <c r="T192" s="1"/>
  <c r="Q90"/>
  <c r="O45"/>
  <c r="P4" s="1"/>
  <c r="O150"/>
  <c r="Q160"/>
  <c r="Q79"/>
  <c r="Q100"/>
  <c r="Q142"/>
  <c r="O143" s="1"/>
  <c r="O46" i="2"/>
  <c r="P4" s="1"/>
  <c r="P70"/>
  <c r="P211" s="1"/>
  <c r="Q72"/>
  <c r="P157"/>
  <c r="P242" s="1"/>
  <c r="Q242"/>
  <c r="P62" i="1"/>
  <c r="O79"/>
  <c r="S5" s="1"/>
  <c r="P79" i="2"/>
  <c r="P194" s="1"/>
  <c r="Q194"/>
  <c r="P39" i="1"/>
  <c r="O68"/>
  <c r="P5" s="1"/>
  <c r="P98"/>
  <c r="P209" s="1"/>
  <c r="P41" i="2"/>
  <c r="P236" s="1"/>
  <c r="Q59"/>
  <c r="P81"/>
  <c r="P192" s="1"/>
  <c r="Q113"/>
  <c r="Q178"/>
  <c r="Q99"/>
  <c r="Q188"/>
  <c r="Q195"/>
  <c r="Q200"/>
  <c r="Q220"/>
  <c r="P50" i="1"/>
  <c r="P54"/>
  <c r="P165" s="1"/>
  <c r="Q166"/>
  <c r="O284" i="2"/>
  <c r="P41" i="1"/>
  <c r="P151" s="1"/>
  <c r="P135"/>
  <c r="O259"/>
  <c r="N273"/>
  <c r="P78" i="2"/>
  <c r="P221" s="1"/>
  <c r="P150"/>
  <c r="Q57" i="1"/>
  <c r="P51"/>
  <c r="P154" s="1"/>
  <c r="P95" i="2"/>
  <c r="P216" s="1"/>
  <c r="U141" i="1" l="1"/>
  <c r="J212"/>
  <c r="P126"/>
  <c r="P127"/>
  <c r="P211"/>
  <c r="L192"/>
  <c r="L193"/>
  <c r="M192"/>
  <c r="M193"/>
  <c r="P142" i="2"/>
  <c r="P143"/>
  <c r="P199"/>
  <c r="P193"/>
  <c r="P235"/>
  <c r="P213"/>
  <c r="N226"/>
  <c r="M226"/>
  <c r="J226"/>
  <c r="O225"/>
  <c r="O227" s="1"/>
  <c r="Q225"/>
  <c r="T226"/>
  <c r="S226"/>
  <c r="R226"/>
  <c r="P224"/>
  <c r="P225" s="1"/>
  <c r="L248"/>
  <c r="P262"/>
  <c r="P263" s="1"/>
  <c r="Q275"/>
  <c r="Q276" s="1"/>
  <c r="J171" i="1"/>
  <c r="P113" i="2"/>
  <c r="P59"/>
  <c r="O243"/>
  <c r="O249" s="1"/>
  <c r="O202"/>
  <c r="O203" s="1"/>
  <c r="N249"/>
  <c r="K192" i="1"/>
  <c r="O213"/>
  <c r="N192"/>
  <c r="N212"/>
  <c r="P225"/>
  <c r="P226" s="1"/>
  <c r="Q193"/>
  <c r="O194" s="1"/>
  <c r="H234"/>
  <c r="M212"/>
  <c r="L234"/>
  <c r="O234" s="1"/>
  <c r="L212"/>
  <c r="O226"/>
  <c r="P79"/>
  <c r="K214"/>
  <c r="P100"/>
  <c r="O128"/>
  <c r="Q243" i="2"/>
  <c r="Q249" s="1"/>
  <c r="O250" s="1"/>
  <c r="K226"/>
  <c r="M227"/>
  <c r="N227"/>
  <c r="Q217"/>
  <c r="K172" i="1"/>
  <c r="M171"/>
  <c r="K248" i="2"/>
  <c r="K204"/>
  <c r="Q167" i="1"/>
  <c r="Q171" s="1"/>
  <c r="N172"/>
  <c r="L172"/>
  <c r="K212"/>
  <c r="P207"/>
  <c r="P212" s="1"/>
  <c r="O192"/>
  <c r="P99" i="2"/>
  <c r="O297"/>
  <c r="O298"/>
  <c r="N299" s="1"/>
  <c r="O167" i="1"/>
  <c r="P183"/>
  <c r="P187" s="1"/>
  <c r="P90"/>
  <c r="P158" i="2"/>
  <c r="P159" s="1"/>
  <c r="P181"/>
  <c r="P46"/>
  <c r="P157" i="1"/>
  <c r="P68"/>
  <c r="P153"/>
  <c r="P57"/>
  <c r="O273"/>
  <c r="N274" s="1"/>
  <c r="O272"/>
  <c r="P150"/>
  <c r="P45"/>
  <c r="Q226"/>
  <c r="Q227"/>
  <c r="O228" s="1"/>
  <c r="Q212"/>
  <c r="Q213"/>
  <c r="O214" s="1"/>
  <c r="P227"/>
  <c r="L226" i="2"/>
  <c r="L227"/>
  <c r="J233" i="1"/>
  <c r="P85" i="2"/>
  <c r="P195"/>
  <c r="P142" i="1"/>
  <c r="Q202" i="2"/>
  <c r="Q203" s="1"/>
  <c r="O204" s="1"/>
  <c r="P72"/>
  <c r="M248"/>
  <c r="M249"/>
  <c r="U212" i="1" l="1"/>
  <c r="P217" i="2"/>
  <c r="U226" s="1"/>
  <c r="U202"/>
  <c r="U171" i="1"/>
  <c r="U192"/>
  <c r="P243" i="2"/>
  <c r="U248" s="1"/>
  <c r="O226"/>
  <c r="Q226"/>
  <c r="K228"/>
  <c r="O248"/>
  <c r="Q248"/>
  <c r="K250"/>
  <c r="Q227"/>
  <c r="O228" s="1"/>
  <c r="K194" i="1"/>
  <c r="K173"/>
  <c r="L233"/>
  <c r="L235" s="1"/>
  <c r="P202" i="2"/>
  <c r="Q172" i="1"/>
  <c r="O173" s="1"/>
  <c r="P167"/>
  <c r="U226" s="1"/>
  <c r="P213"/>
  <c r="P193"/>
  <c r="P192"/>
  <c r="H233"/>
  <c r="J235"/>
  <c r="O172"/>
  <c r="O171"/>
  <c r="U158" i="2" l="1"/>
  <c r="U262"/>
  <c r="U142"/>
  <c r="P227"/>
  <c r="P226"/>
  <c r="P249"/>
  <c r="P248"/>
  <c r="P203"/>
  <c r="P172" i="1"/>
  <c r="O233"/>
  <c r="O235" s="1"/>
  <c r="P171"/>
  <c r="H235"/>
  <c r="Q234" s="1"/>
  <c r="Q233" l="1"/>
  <c r="Q235" s="1"/>
</calcChain>
</file>

<file path=xl/sharedStrings.xml><?xml version="1.0" encoding="utf-8"?>
<sst xmlns="http://schemas.openxmlformats.org/spreadsheetml/2006/main" count="1497" uniqueCount="304">
  <si>
    <t xml:space="preserve">III. NUMĂRUL ORELOR PE SĂPTĂMANĂ </t>
  </si>
  <si>
    <t xml:space="preserve">UNIVERSITATEA BABEŞ-BOLYAI CLUJ-NAPOCA
</t>
  </si>
  <si>
    <t>Semestrul I</t>
  </si>
  <si>
    <t>Semestrul II</t>
  </si>
  <si>
    <t>FACULTATEA DE MATEMATICĂ ŞI INFORMATICĂ</t>
  </si>
  <si>
    <t>Anul I</t>
  </si>
  <si>
    <t>Anul II</t>
  </si>
  <si>
    <r>
      <t xml:space="preserve">Domeniul: </t>
    </r>
    <r>
      <rPr>
        <b/>
        <sz val="10"/>
        <rFont val="Arial"/>
        <family val="2"/>
      </rPr>
      <t>MATEMATICĂ</t>
    </r>
  </si>
  <si>
    <t>Anul III</t>
  </si>
  <si>
    <r>
      <t xml:space="preserve">Specializarea/Programul de studiu: </t>
    </r>
    <r>
      <rPr>
        <b/>
        <sz val="10"/>
        <rFont val="Arial"/>
        <family val="2"/>
      </rPr>
      <t>MATEMATICĂ</t>
    </r>
  </si>
  <si>
    <r>
      <t xml:space="preserve">Limba de predare: </t>
    </r>
    <r>
      <rPr>
        <b/>
        <sz val="10"/>
        <rFont val="Arial"/>
        <family val="2"/>
      </rPr>
      <t>Maghiară</t>
    </r>
  </si>
  <si>
    <r>
      <rPr>
        <b/>
        <sz val="10"/>
        <rFont val="Arial"/>
        <family val="2"/>
      </rPr>
      <t>IV.EXAMENUL DE LICENŢĂ</t>
    </r>
    <r>
      <rPr>
        <sz val="10"/>
        <rFont val="Arial"/>
        <family val="2"/>
      </rPr>
      <t xml:space="preserve"> - perioada 30 iunie - 06 iulie
Proba 1: Evaluarea cunoştinţelor fundamentale şi de specialitate - </t>
    </r>
    <r>
      <rPr>
        <b/>
        <sz val="10"/>
        <rFont val="Arial"/>
        <family val="2"/>
      </rPr>
      <t>10 credite</t>
    </r>
    <r>
      <rPr>
        <sz val="10"/>
        <rFont val="Arial"/>
        <family val="2"/>
      </rPr>
      <t xml:space="preserve">
Proba 2: Prezentarea şi susţinerea lucrării de licenţă - </t>
    </r>
    <r>
      <rPr>
        <b/>
        <sz val="10"/>
        <rFont val="Arial"/>
        <family val="2"/>
      </rPr>
      <t>10 credit</t>
    </r>
    <r>
      <rPr>
        <sz val="10"/>
        <rFont val="Arial"/>
        <family val="2"/>
      </rPr>
      <t xml:space="preserve">e
</t>
    </r>
  </si>
  <si>
    <r>
      <t xml:space="preserve">Titlul absolventului: </t>
    </r>
    <r>
      <rPr>
        <b/>
        <sz val="10"/>
        <rFont val="Arial"/>
        <family val="2"/>
      </rPr>
      <t>Licenţiat în Matematică</t>
    </r>
  </si>
  <si>
    <r>
      <t xml:space="preserve">Durata studiilor: </t>
    </r>
    <r>
      <rPr>
        <b/>
        <sz val="10"/>
        <rFont val="Arial"/>
        <family val="2"/>
      </rPr>
      <t>6 semestre</t>
    </r>
  </si>
  <si>
    <r>
      <t xml:space="preserve">Forma de învăţământ: </t>
    </r>
    <r>
      <rPr>
        <b/>
        <sz val="10"/>
        <rFont val="Arial"/>
        <family val="2"/>
      </rPr>
      <t>cu frecvenţă</t>
    </r>
  </si>
  <si>
    <t>V. MODUL DE ALEGERE A DISCIPLINELOR OPŢIONALE</t>
  </si>
  <si>
    <t>I. CERINŢE PENTRU OBŢINEREA DIPLOMEI DE LICENŢĂ</t>
  </si>
  <si>
    <t>180 de credite din care:</t>
  </si>
  <si>
    <r>
      <rPr>
        <b/>
        <sz val="10"/>
        <rFont val="Arial"/>
        <family val="2"/>
      </rPr>
      <t xml:space="preserve">   150 </t>
    </r>
    <r>
      <rPr>
        <sz val="10"/>
        <rFont val="Arial"/>
        <family val="2"/>
      </rPr>
      <t>de credite la disciplinele obligatorii;</t>
    </r>
  </si>
  <si>
    <t xml:space="preserve">   30 credite la disciplinele opționale;</t>
  </si>
  <si>
    <t>Și</t>
  </si>
  <si>
    <r>
      <rPr>
        <b/>
        <sz val="10"/>
        <rFont val="Arial"/>
        <family val="2"/>
      </rPr>
      <t xml:space="preserve">20 </t>
    </r>
    <r>
      <rPr>
        <sz val="10"/>
        <rFont val="Arial"/>
        <family val="2"/>
      </rPr>
      <t xml:space="preserve">de credite la examenul de licenţă </t>
    </r>
  </si>
  <si>
    <r>
      <t xml:space="preserve">NOTĂ: Efectuarea practicii de specialitate (cu calificativ admis) (3 săptămâni, 5 zile/săpt., 6 ore/zi),  Promovarea disciplinei de </t>
    </r>
    <r>
      <rPr>
        <i/>
        <sz val="10"/>
        <rFont val="Arial"/>
        <family val="2"/>
      </rPr>
      <t xml:space="preserve">Educaţie fizică </t>
    </r>
    <r>
      <rPr>
        <sz val="10"/>
        <rFont val="Arial"/>
        <family val="2"/>
      </rPr>
      <t xml:space="preserve">(cu calificativ admis) fără credite (2 semestre). Pentru încadrarea în învăţământul preuniversitar, este necesară absolvirea masteratului didactic. Disciplina </t>
    </r>
    <r>
      <rPr>
        <i/>
        <sz val="10"/>
        <rFont val="Arial"/>
        <family val="2"/>
      </rPr>
      <t>Elaborarea lucrării de licenţă</t>
    </r>
    <r>
      <rPr>
        <sz val="10"/>
        <rFont val="Arial"/>
        <family val="2"/>
      </rPr>
      <t xml:space="preserve"> se desfăşoară pe parcursul semestrului şi 2 săptămâni comasate în finalul semestrului  (6 ore/zi, 5 zile/săptămână);</t>
    </r>
  </si>
  <si>
    <t>II. DESFĂŞURAREA STUDIILOR (în număr de săptămani)</t>
  </si>
  <si>
    <t>Activităţi didactice</t>
  </si>
  <si>
    <t>Sesiune de examene</t>
  </si>
  <si>
    <t>L.P comasate</t>
  </si>
  <si>
    <t>Stagii de practică</t>
  </si>
  <si>
    <t>Vacanţă</t>
  </si>
  <si>
    <t>În contul a 2 discipline opţionale studentul are dreptul să aleagă 2 discipline de la alte specializări ale facultăţilor din Universitatea „Babeş-Bolyai”.</t>
  </si>
  <si>
    <t>Sem I</t>
  </si>
  <si>
    <t>Sem II</t>
  </si>
  <si>
    <t>I</t>
  </si>
  <si>
    <t>V</t>
  </si>
  <si>
    <t>R</t>
  </si>
  <si>
    <t xml:space="preserve">iarna </t>
  </si>
  <si>
    <t>prim</t>
  </si>
  <si>
    <t>vara</t>
  </si>
  <si>
    <t>VI.  UNIVERSITĂŢI EUROPENE DE REFERINŢĂ:</t>
  </si>
  <si>
    <t>Planul de învăţământ urmează în proporţie de 80% planurile de învăţământ ale: Universităţii München, Universitatea Tor Vergata din Roma şi Universitatea din Heidelberg.</t>
  </si>
  <si>
    <t>VII. TABELUL DISCIPLINELOR</t>
  </si>
  <si>
    <t>DF</t>
  </si>
  <si>
    <t>DPD</t>
  </si>
  <si>
    <t>DS</t>
  </si>
  <si>
    <t>DC</t>
  </si>
  <si>
    <t>DCOU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</si>
  <si>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</si>
  <si>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</si>
  <si>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</si>
  <si>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</si>
  <si>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</si>
  <si>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</si>
  <si>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</si>
  <si>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</si>
  <si>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</si>
  <si>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</si>
  <si>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LP</t>
  </si>
  <si>
    <t>P</t>
  </si>
  <si>
    <t>F</t>
  </si>
  <si>
    <t>T</t>
  </si>
  <si>
    <t>E</t>
  </si>
  <si>
    <t>VP</t>
  </si>
  <si>
    <t>MLM0019</t>
  </si>
  <si>
    <t>Algebra 1 (Algebră liniară)</t>
  </si>
  <si>
    <t>MLM0023</t>
  </si>
  <si>
    <t>Logică matematică</t>
  </si>
  <si>
    <t>MLM0001</t>
  </si>
  <si>
    <t>Analiză matematică 1 (Analiza pe R)</t>
  </si>
  <si>
    <t>MLM0013</t>
  </si>
  <si>
    <t>Geometrie 1 (Geometrie analitică)</t>
  </si>
  <si>
    <t>MLM5005</t>
  </si>
  <si>
    <t>Fundamentele programării</t>
  </si>
  <si>
    <t>YLU0011</t>
  </si>
  <si>
    <t>Educație fizică 1</t>
  </si>
  <si>
    <t>TOTAL</t>
  </si>
  <si>
    <t>ANUL I, SEMESTRUL 2</t>
  </si>
  <si>
    <t>MLM0021</t>
  </si>
  <si>
    <t>Algebra 2 (Structuri algebrice de bază)</t>
  </si>
  <si>
    <t>MLM0006</t>
  </si>
  <si>
    <t>Analiză matematică 2 (Calcul diferenţial în R^n)</t>
  </si>
  <si>
    <t>MLM0015</t>
  </si>
  <si>
    <t>Geometrie 2 (Geometrie afină)</t>
  </si>
  <si>
    <t>MLM0022</t>
  </si>
  <si>
    <t>Teoria numerelor</t>
  </si>
  <si>
    <t>MLM5006</t>
  </si>
  <si>
    <t>Programare orientată obiect</t>
  </si>
  <si>
    <t>MLM5022</t>
  </si>
  <si>
    <t>Structuri de date şi algoritmi</t>
  </si>
  <si>
    <t>YLU0012</t>
  </si>
  <si>
    <t>Educație fizică 2</t>
  </si>
  <si>
    <t>ANUL II, SEMESTRUL 3</t>
  </si>
  <si>
    <t>MLM0007</t>
  </si>
  <si>
    <t>Analiză matematică 3 (Calcul integral în R^n)</t>
  </si>
  <si>
    <t>MLM0009</t>
  </si>
  <si>
    <t>Ecuaţii diferenţiale</t>
  </si>
  <si>
    <t>MLM0016</t>
  </si>
  <si>
    <t>Geometrie 3 (Geometria diferenţială a curbelor şi suprafeţelor)</t>
  </si>
  <si>
    <t>MLM0008</t>
  </si>
  <si>
    <t>Analiză complexă</t>
  </si>
  <si>
    <t>MLM0026</t>
  </si>
  <si>
    <t>Software matematic</t>
  </si>
  <si>
    <t>MLX2081</t>
  </si>
  <si>
    <t>Limba străină (1)</t>
  </si>
  <si>
    <t>ANUL II, SEMESTRUL 4</t>
  </si>
  <si>
    <t>MLM0027</t>
  </si>
  <si>
    <t>Analiză numerică</t>
  </si>
  <si>
    <t>MLM0003</t>
  </si>
  <si>
    <t>Funcţii reale</t>
  </si>
  <si>
    <t>MLM0029</t>
  </si>
  <si>
    <t>Probabilităţi</t>
  </si>
  <si>
    <t>MLM0025</t>
  </si>
  <si>
    <t>Mecanică teoretică</t>
  </si>
  <si>
    <t>MLX2101</t>
  </si>
  <si>
    <t>Curs optional 1</t>
  </si>
  <si>
    <t>MLX2082</t>
  </si>
  <si>
    <t>Limba străină (2)</t>
  </si>
  <si>
    <t>ANUL III, SEMESTRUL 5</t>
  </si>
  <si>
    <t>MLM0004</t>
  </si>
  <si>
    <t>Analiză funcţională</t>
  </si>
  <si>
    <t>MLM0030</t>
  </si>
  <si>
    <t>Statistică matematică</t>
  </si>
  <si>
    <t>MLM0011</t>
  </si>
  <si>
    <t>Ecuaţii cu derivate parţiale</t>
  </si>
  <si>
    <t>MLM0024</t>
  </si>
  <si>
    <t>Astronomie</t>
  </si>
  <si>
    <t>MLX2102</t>
  </si>
  <si>
    <t>Curs opţional 2</t>
  </si>
  <si>
    <t>MLM2007</t>
  </si>
  <si>
    <t>Practică</t>
  </si>
  <si>
    <t>ANUL III, SEMESTRUL 6</t>
  </si>
  <si>
    <t>MLM0005</t>
  </si>
  <si>
    <t>Tehnici de optimizare</t>
  </si>
  <si>
    <t>MLM2001</t>
  </si>
  <si>
    <t>Elaborarea lucrării de licenţă</t>
  </si>
  <si>
    <t>MLX2103</t>
  </si>
  <si>
    <t>Curs optional 3</t>
  </si>
  <si>
    <t>MLX2104</t>
  </si>
  <si>
    <t>Curs optional 4</t>
  </si>
  <si>
    <t>MLX2105</t>
  </si>
  <si>
    <t>Curs optional 5</t>
  </si>
  <si>
    <t>DISCIPLINE OPȚIONALE</t>
  </si>
  <si>
    <t>CURS OPȚIONAL 1 (An II, Semestrul 4)</t>
  </si>
  <si>
    <t>MLM0042</t>
  </si>
  <si>
    <t>Geometrie proiectivă</t>
  </si>
  <si>
    <t>MLM0043</t>
  </si>
  <si>
    <t>Geometrie hiperbolică</t>
  </si>
  <si>
    <t>MLM0050</t>
  </si>
  <si>
    <t>Grafuri şi combinatorică</t>
  </si>
  <si>
    <t>CURS OPȚIONAL 2 (An III, Semestrul 5)</t>
  </si>
  <si>
    <t>MLM0051</t>
  </si>
  <si>
    <t>Mecanică analitică</t>
  </si>
  <si>
    <t>MLM0039</t>
  </si>
  <si>
    <t>Matematici aplicate în economie</t>
  </si>
  <si>
    <t>CURS OPȚIONAL 3 (An III, Semestrul 6)</t>
  </si>
  <si>
    <t>MLM0037</t>
  </si>
  <si>
    <t>Modelare matematică</t>
  </si>
  <si>
    <t>MLM0056</t>
  </si>
  <si>
    <t>Teoria geometrică a funcţiilor</t>
  </si>
  <si>
    <t>MLM0048</t>
  </si>
  <si>
    <t>Capitole speciale de algebră</t>
  </si>
  <si>
    <t>CURS OPȚIONAL 4 (An III, Semestrul 6)</t>
  </si>
  <si>
    <t>MLM0055</t>
  </si>
  <si>
    <t>Calcul numeric în matematică</t>
  </si>
  <si>
    <t>MLM0034</t>
  </si>
  <si>
    <t>Capitole speciale de analiză matematică</t>
  </si>
  <si>
    <t>CURS OPȚIONAL 5 (An III, Semestrul 6)</t>
  </si>
  <si>
    <t>MLM2006</t>
  </si>
  <si>
    <t>Istoria matematicii</t>
  </si>
  <si>
    <t>MLM7007</t>
  </si>
  <si>
    <t>Istoria informaticii</t>
  </si>
  <si>
    <t>MLM2005</t>
  </si>
  <si>
    <t>Metodologia documentării şi elaborării unei lucrări ştiinţifice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</si>
  <si>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</si>
  <si>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</si>
  <si>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</si>
  <si>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</si>
  <si>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MLM0018</t>
  </si>
  <si>
    <t>Matematică de bază</t>
  </si>
  <si>
    <t>MLM7006</t>
  </si>
  <si>
    <t>Informatică de bază</t>
  </si>
  <si>
    <t>An I, Semestrul 2</t>
  </si>
  <si>
    <t>MLE2008</t>
  </si>
  <si>
    <t>Limba engleză-formare şi informare academică (curs pentru începători)</t>
  </si>
  <si>
    <t>MLM2002</t>
  </si>
  <si>
    <t>Metode avansate de rezolvare a problemelor de matematică şi inform.</t>
  </si>
  <si>
    <t>An III, Semestrul 5</t>
  </si>
  <si>
    <t>MLR2003</t>
  </si>
  <si>
    <t>Redactarea documentelor matematice în LaTeX</t>
  </si>
  <si>
    <t>Anexă la Planul de Învățământ specializarea / programul de studiu: Matematică, limba de predare maghiară</t>
  </si>
  <si>
    <t>DISCIPLINE DE PREGĂTIRE FUNDAMENTALĂ (DF)</t>
  </si>
  <si>
    <t>Semestrele 1 - 5 (14 săptămâni)</t>
  </si>
  <si>
    <t>Semestrul 6 (12 săptămâni)</t>
  </si>
  <si>
    <t>Curs opţional 3</t>
  </si>
  <si>
    <t>DISCIPLINE DE SPECIALIATE (DS)</t>
  </si>
  <si>
    <t>Semestrul  6 (12 săptămâni)</t>
  </si>
  <si>
    <t>DISCIPLINE COMPLEMENTARE (DC)</t>
  </si>
  <si>
    <t>Limba engleză-formare li informare academică (curs pt. începători)</t>
  </si>
  <si>
    <t>MLM2003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</si>
  <si>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</si>
  <si>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</si>
  <si>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</si>
  <si>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</si>
  <si>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</si>
  <si>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</si>
  <si>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</si>
  <si>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</si>
  <si>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AN III</t>
  </si>
  <si>
    <t>OBLIGATORII</t>
  </si>
  <si>
    <t>OPȚIONALE</t>
  </si>
  <si>
    <t>MODUL PEDAGOCIC - Nivelul I: 30 de credite ECTS  + 5 credite ECTS aferente examenului de absolvire</t>
  </si>
  <si>
    <t xml:space="preserve">PROGRAM DE STUDII PSIHOPEDAGOGICE </t>
  </si>
  <si>
    <t>VDP 1101</t>
  </si>
  <si>
    <t>Psihologia educaţiei</t>
  </si>
  <si>
    <t>DPPF</t>
  </si>
  <si>
    <t>VDP 1202</t>
  </si>
  <si>
    <t xml:space="preserve">Pedagogie I: 
- Fundamentele pedagogiei 
- Teoria şi metodologia curriculumului
</t>
  </si>
  <si>
    <t>An II, Semestrul 3</t>
  </si>
  <si>
    <t>VDP 2303</t>
  </si>
  <si>
    <t xml:space="preserve">Pedagogie II:
- Teoria şi metodologia instruirii 
- Teoria şi metodologia evaluării
</t>
  </si>
  <si>
    <t>An II, Semestrul 4</t>
  </si>
  <si>
    <t>VDP 2404</t>
  </si>
  <si>
    <r>
      <t xml:space="preserve">Didactica specialităţii: </t>
    </r>
    <r>
      <rPr>
        <i/>
        <sz val="10"/>
        <rFont val="Arial"/>
        <family val="2"/>
      </rPr>
      <t>Didactica matematicii (lb. maghiară)</t>
    </r>
  </si>
  <si>
    <t>DPDPS</t>
  </si>
  <si>
    <t>VDP 3505</t>
  </si>
  <si>
    <t>Instruire asistată de calculator</t>
  </si>
  <si>
    <t>VDP 3506</t>
  </si>
  <si>
    <t>Practică pedagogică  în învăţământul preuniversitar obligatoriu (1)</t>
  </si>
  <si>
    <t>An III, Semestrul 6</t>
  </si>
  <si>
    <t>VDP 3607</t>
  </si>
  <si>
    <t>Managementul clasei de elevi</t>
  </si>
  <si>
    <t>VDP 3608</t>
  </si>
  <si>
    <t>Practică pedagogică  în învăţământul preuniversitar obligatoriu (2)</t>
  </si>
  <si>
    <t xml:space="preserve">TOTAL CREDITE / ORE PE SĂPTĂMÂNĂ / EVALUĂRI </t>
  </si>
  <si>
    <t>DPPF – Discipline de pregătire psihopedagogică fundamentală (obligatorii)                                       DPDPS – Discipline de pregătire didactică şi practică de specialitate (obligatorii)</t>
  </si>
  <si>
    <r>
      <t xml:space="preserve">Specializarea/Programul de studiu: </t>
    </r>
    <r>
      <rPr>
        <b/>
        <sz val="10"/>
        <rFont val="Arial"/>
        <family val="2"/>
      </rPr>
      <t>MATEMATICĂ-INFORMATICĂ</t>
    </r>
  </si>
  <si>
    <r>
      <rPr>
        <b/>
        <sz val="10"/>
        <rFont val="Arial"/>
        <family val="2"/>
      </rPr>
      <t xml:space="preserve">6 </t>
    </r>
    <r>
      <rPr>
        <sz val="10"/>
        <rFont val="Arial"/>
        <family val="2"/>
      </rPr>
      <t xml:space="preserve">credite pentru o limba străină (2 semestre) </t>
    </r>
    <r>
      <rPr>
        <b/>
        <sz val="10"/>
        <rFont val="Arial"/>
        <family val="2"/>
      </rPr>
      <t>19</t>
    </r>
    <r>
      <rPr>
        <sz val="10"/>
        <rFont val="Arial"/>
        <family val="2"/>
      </rPr>
      <t xml:space="preserve"> credite la disciplinele facultative</t>
    </r>
  </si>
  <si>
    <t>Planul de învăţământ urmează în proporţie de 80% planurile de învăţământ ale: Universităţii München, Universitatea Tor Vergata din Roma şi Universitatea Milano.</t>
  </si>
  <si>
    <t>MLM5008</t>
  </si>
  <si>
    <t>Metode avansate de programare</t>
  </si>
  <si>
    <t>MLM5027</t>
  </si>
  <si>
    <t>Baze de date</t>
  </si>
  <si>
    <t>MLM5004</t>
  </si>
  <si>
    <t>Arhitectura sistemelor de calcul</t>
  </si>
  <si>
    <t>MLM5007</t>
  </si>
  <si>
    <t>Sisteme de operare</t>
  </si>
  <si>
    <t>MLX2201</t>
  </si>
  <si>
    <t>MLM5023</t>
  </si>
  <si>
    <t>Limbaje formale şi tehnici de compilare</t>
  </si>
  <si>
    <t>MLM5012</t>
  </si>
  <si>
    <t>Proiect colectiv</t>
  </si>
  <si>
    <t>MLX2202</t>
  </si>
  <si>
    <t>MLM5011</t>
  </si>
  <si>
    <t>Ingineria sistemelor soft</t>
  </si>
  <si>
    <t>MLM5029</t>
  </si>
  <si>
    <t>Inteligenţă artificială</t>
  </si>
  <si>
    <t>MLM5002</t>
  </si>
  <si>
    <t>Reţele de calculatoare</t>
  </si>
  <si>
    <t>MLX2203</t>
  </si>
  <si>
    <t>MLX2204</t>
  </si>
  <si>
    <t>MLM5028</t>
  </si>
  <si>
    <t>Sisteme de gestiune a bazelor de date</t>
  </si>
  <si>
    <t>Analiza funcţională</t>
  </si>
  <si>
    <t>MLM5040</t>
  </si>
  <si>
    <t>Teoria codurilor</t>
  </si>
  <si>
    <t>MLM5074</t>
  </si>
  <si>
    <t>Business Intelligence</t>
  </si>
  <si>
    <t>MLM5089</t>
  </si>
  <si>
    <t>Programare IoS</t>
  </si>
  <si>
    <t>MLM0032</t>
  </si>
  <si>
    <t>Teoria informaţiei</t>
  </si>
  <si>
    <t>MLM7005</t>
  </si>
  <si>
    <t>Comunicare şi dezvoltare profesională în informatică</t>
  </si>
  <si>
    <t>Anexă la Planul de Învățământ Matematică-Informatică, limba de predare maghiară</t>
  </si>
  <si>
    <t>DISCIPLINE DE SPECIALITATE (DS)</t>
  </si>
  <si>
    <t>MLM2008</t>
  </si>
  <si>
    <t>Sisteme dinamice discrete</t>
  </si>
  <si>
    <t>Fractali</t>
  </si>
  <si>
    <t>Programare distribuită - platforme Java</t>
  </si>
  <si>
    <t>MLM0002</t>
  </si>
  <si>
    <t>MLM0067</t>
  </si>
  <si>
    <t>MLM0066</t>
  </si>
  <si>
    <t>MLM0069</t>
  </si>
  <si>
    <t>PLAN DE ÎNVĂŢĂMÂNT  valabil începând din anul universitar 2016-2017</t>
  </si>
  <si>
    <t>MLM0042, MLM0043, MLM0002, MLM0050</t>
  </si>
  <si>
    <t>MLM0039, MLM0051</t>
  </si>
  <si>
    <t>MLM0037, MLM0048, MLM0056</t>
  </si>
  <si>
    <t>MLM0034, MLM0055, MLM0067</t>
  </si>
  <si>
    <t>MLM2005, MLM2006, MLM7007</t>
  </si>
  <si>
    <t>MLM0042, MLM0043, MLM5028, MLM0069, MLM0050</t>
  </si>
  <si>
    <t>MLM0004, MLM5040, MLM0066, MLM0039, MLM0024</t>
  </si>
  <si>
    <t>MLM5074, MLM5089, MLM0032</t>
  </si>
  <si>
    <t>MLM0048, MLM0067, MLM0034</t>
  </si>
  <si>
    <t>MLM2006, MLM7007, MLM2005</t>
  </si>
  <si>
    <t>MLX2205</t>
  </si>
  <si>
    <r>
      <rPr>
        <b/>
        <sz val="10"/>
        <rFont val="Arial"/>
        <family val="2"/>
      </rPr>
      <t xml:space="preserve">6 </t>
    </r>
    <r>
      <rPr>
        <sz val="10"/>
        <rFont val="Arial"/>
        <family val="2"/>
      </rPr>
      <t xml:space="preserve">credite pentru o limba străină (2 semestre) </t>
    </r>
    <r>
      <rPr>
        <b/>
        <sz val="10"/>
        <rFont val="Arial"/>
        <family val="2"/>
      </rPr>
      <t>16</t>
    </r>
    <r>
      <rPr>
        <sz val="10"/>
        <rFont val="Arial"/>
        <family val="2"/>
      </rPr>
      <t xml:space="preserve"> credite la disciplinele facultative</t>
    </r>
  </si>
  <si>
    <r>
      <rPr>
        <b/>
        <sz val="10"/>
        <rFont val="Arial"/>
        <family val="2"/>
      </rPr>
      <t xml:space="preserve">   162 </t>
    </r>
    <r>
      <rPr>
        <sz val="10"/>
        <rFont val="Arial"/>
        <family val="2"/>
      </rPr>
      <t>de credite la disciplinele obligatorii;</t>
    </r>
  </si>
  <si>
    <t xml:space="preserve">   18 credite la disciplinele opționale;</t>
  </si>
  <si>
    <t>Sem. 4: Pentru cursul optional 1 se alege  o disciplină din pachetul:</t>
  </si>
  <si>
    <t xml:space="preserve">Sem. 5: Pentru cursul optional 2 se alege  o disciplină din pachetul: </t>
  </si>
  <si>
    <t>Sem. 6: Pentru cursul optional 3 se alege  o disciplină din pachetul:</t>
  </si>
  <si>
    <t>Sem. 6: Pentru cursul optional 4 se alege  o disciplină din pachetul:</t>
  </si>
  <si>
    <t>Sem. 6: Pentru cursul optional 5 se alege  o disciplină din pachetul:</t>
  </si>
  <si>
    <t>Sem. 5: Pentru cursul optional 2 se alege  o disciplină din pachetul:</t>
  </si>
  <si>
    <t xml:space="preserve">Sem. 6: Pentru cursul optional 3 se alege  o disciplină din pachetul: </t>
  </si>
</sst>
</file>

<file path=xl/styles.xml><?xml version="1.0" encoding="utf-8"?>
<styleSheet xmlns="http://schemas.openxmlformats.org/spreadsheetml/2006/main">
  <numFmts count="1">
    <numFmt numFmtId="164" formatCode="0;\-0;;@"/>
  </numFmts>
  <fonts count="14"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rgb="FFFFFFFF"/>
      <name val="Times New Roman"/>
      <family val="1"/>
    </font>
    <font>
      <sz val="10"/>
      <name val="Calibri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6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/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</xf>
    <xf numFmtId="1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center" vertical="center"/>
    </xf>
    <xf numFmtId="1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3" fillId="3" borderId="6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22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>
      <alignment horizontal="center" vertical="center"/>
    </xf>
    <xf numFmtId="9" fontId="3" fillId="0" borderId="2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1" fontId="13" fillId="0" borderId="2" xfId="0" applyNumberFormat="1" applyFont="1" applyFill="1" applyBorder="1" applyAlignment="1" applyProtection="1">
      <alignment horizontal="center" vertical="center"/>
    </xf>
    <xf numFmtId="164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/>
    <xf numFmtId="10" fontId="12" fillId="4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19" borderId="4" xfId="0" applyNumberFormat="1" applyFont="1" applyFill="1" applyBorder="1" applyAlignment="1" applyProtection="1">
      <alignment horizontal="left" vertical="center"/>
      <protection locked="0"/>
    </xf>
    <xf numFmtId="0" fontId="2" fillId="19" borderId="4" xfId="0" applyNumberFormat="1" applyFont="1" applyFill="1" applyBorder="1" applyAlignment="1" applyProtection="1">
      <alignment horizontal="center" vertical="center"/>
      <protection locked="0"/>
    </xf>
    <xf numFmtId="0" fontId="2" fillId="19" borderId="4" xfId="0" applyNumberFormat="1" applyFont="1" applyFill="1" applyBorder="1" applyAlignment="1" applyProtection="1">
      <alignment horizontal="center" vertical="top" wrapText="1"/>
    </xf>
    <xf numFmtId="0" fontId="2" fillId="20" borderId="2" xfId="0" applyNumberFormat="1" applyFont="1" applyFill="1" applyBorder="1" applyAlignment="1" applyProtection="1">
      <alignment horizontal="center" vertical="center"/>
    </xf>
    <xf numFmtId="1" fontId="2" fillId="20" borderId="2" xfId="0" applyNumberFormat="1" applyFont="1" applyFill="1" applyBorder="1" applyAlignment="1" applyProtection="1">
      <alignment horizontal="center" vertical="center"/>
    </xf>
    <xf numFmtId="2" fontId="2" fillId="19" borderId="4" xfId="0" applyNumberFormat="1" applyFont="1" applyFill="1" applyBorder="1" applyAlignment="1" applyProtection="1">
      <alignment horizontal="center" vertical="center"/>
      <protection locked="0"/>
    </xf>
    <xf numFmtId="0" fontId="2" fillId="19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22" xfId="0" applyNumberFormat="1" applyFont="1" applyFill="1" applyBorder="1" applyAlignment="1" applyProtection="1">
      <alignment vertical="center"/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2" xfId="0" applyNumberFormat="1" applyFont="1" applyFill="1" applyBorder="1" applyAlignment="1" applyProtection="1"/>
    <xf numFmtId="10" fontId="3" fillId="5" borderId="1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1" fontId="3" fillId="0" borderId="22" xfId="0" applyNumberFormat="1" applyFont="1" applyFill="1" applyBorder="1" applyAlignment="1" applyProtection="1">
      <alignment horizontal="center" vertical="center"/>
    </xf>
    <xf numFmtId="1" fontId="3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1" fontId="3" fillId="10" borderId="23" xfId="0" applyNumberFormat="1" applyFont="1" applyFill="1" applyBorder="1" applyAlignment="1" applyProtection="1">
      <alignment horizontal="center" vertical="center"/>
      <protection locked="0"/>
    </xf>
    <xf numFmtId="1" fontId="3" fillId="11" borderId="24" xfId="0" applyNumberFormat="1" applyFont="1" applyFill="1" applyBorder="1" applyAlignment="1" applyProtection="1">
      <alignment horizontal="center" vertical="center"/>
      <protection locked="0"/>
    </xf>
    <xf numFmtId="1" fontId="3" fillId="12" borderId="25" xfId="0" applyNumberFormat="1" applyFont="1" applyFill="1" applyBorder="1" applyAlignment="1" applyProtection="1">
      <alignment horizontal="center" vertical="center"/>
      <protection locked="0"/>
    </xf>
    <xf numFmtId="1" fontId="2" fillId="10" borderId="23" xfId="0" applyNumberFormat="1" applyFont="1" applyFill="1" applyBorder="1" applyAlignment="1" applyProtection="1">
      <alignment horizontal="left" vertical="center" wrapText="1"/>
      <protection locked="0"/>
    </xf>
    <xf numFmtId="1" fontId="2" fillId="11" borderId="24" xfId="0" applyNumberFormat="1" applyFont="1" applyFill="1" applyBorder="1" applyAlignment="1" applyProtection="1">
      <alignment horizontal="left" vertical="center"/>
      <protection locked="0"/>
    </xf>
    <xf numFmtId="1" fontId="2" fillId="12" borderId="25" xfId="0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7" borderId="17" xfId="0" applyNumberFormat="1" applyFont="1" applyFill="1" applyBorder="1" applyAlignment="1" applyProtection="1">
      <alignment horizontal="left" vertical="center" wrapText="1"/>
      <protection locked="0"/>
    </xf>
    <xf numFmtId="1" fontId="2" fillId="8" borderId="18" xfId="0" applyNumberFormat="1" applyFont="1" applyFill="1" applyBorder="1" applyAlignment="1" applyProtection="1">
      <alignment horizontal="left" vertical="center"/>
      <protection locked="0"/>
    </xf>
    <xf numFmtId="1" fontId="2" fillId="9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10" borderId="23" xfId="0" applyNumberFormat="1" applyFont="1" applyFill="1" applyBorder="1" applyAlignment="1" applyProtection="1">
      <alignment horizontal="left" vertical="center"/>
      <protection locked="0"/>
    </xf>
    <xf numFmtId="0" fontId="3" fillId="10" borderId="23" xfId="0" applyNumberFormat="1" applyFont="1" applyFill="1" applyBorder="1" applyAlignment="1" applyProtection="1">
      <alignment horizontal="left" vertical="center" wrapText="1"/>
    </xf>
    <xf numFmtId="0" fontId="3" fillId="11" borderId="24" xfId="0" applyNumberFormat="1" applyFont="1" applyFill="1" applyBorder="1" applyAlignment="1" applyProtection="1">
      <alignment horizontal="left" vertical="center" wrapText="1"/>
    </xf>
    <xf numFmtId="0" fontId="3" fillId="12" borderId="25" xfId="0" applyNumberFormat="1" applyFont="1" applyFill="1" applyBorder="1" applyAlignment="1" applyProtection="1">
      <alignment horizontal="left" vertical="center" wrapText="1"/>
    </xf>
    <xf numFmtId="0" fontId="3" fillId="13" borderId="26" xfId="0" applyNumberFormat="1" applyFont="1" applyFill="1" applyBorder="1" applyAlignment="1" applyProtection="1">
      <alignment horizontal="left" vertical="center" wrapText="1"/>
    </xf>
    <xf numFmtId="0" fontId="3" fillId="14" borderId="27" xfId="0" applyNumberFormat="1" applyFont="1" applyFill="1" applyBorder="1" applyAlignment="1" applyProtection="1">
      <alignment horizontal="left" vertical="center" wrapText="1"/>
    </xf>
    <xf numFmtId="0" fontId="3" fillId="15" borderId="28" xfId="0" applyNumberFormat="1" applyFont="1" applyFill="1" applyBorder="1" applyAlignment="1" applyProtection="1">
      <alignment horizontal="left" vertical="center" wrapText="1"/>
    </xf>
    <xf numFmtId="0" fontId="3" fillId="16" borderId="29" xfId="0" applyNumberFormat="1" applyFont="1" applyFill="1" applyBorder="1" applyAlignment="1" applyProtection="1">
      <alignment horizontal="left" vertical="center" wrapText="1"/>
    </xf>
    <xf numFmtId="0" fontId="3" fillId="17" borderId="30" xfId="0" applyNumberFormat="1" applyFont="1" applyFill="1" applyBorder="1" applyAlignment="1" applyProtection="1">
      <alignment horizontal="left" vertical="center" wrapText="1"/>
    </xf>
    <xf numFmtId="0" fontId="3" fillId="18" borderId="31" xfId="0" applyNumberFormat="1" applyFont="1" applyFill="1" applyBorder="1" applyAlignment="1" applyProtection="1">
      <alignment horizontal="left" vertical="center" wrapText="1"/>
    </xf>
    <xf numFmtId="2" fontId="2" fillId="13" borderId="26" xfId="0" applyNumberFormat="1" applyFont="1" applyFill="1" applyBorder="1" applyAlignment="1" applyProtection="1">
      <alignment horizontal="center" vertical="center"/>
    </xf>
    <xf numFmtId="2" fontId="2" fillId="14" borderId="27" xfId="0" applyNumberFormat="1" applyFont="1" applyFill="1" applyBorder="1" applyAlignment="1" applyProtection="1">
      <alignment horizontal="center" vertical="center"/>
    </xf>
    <xf numFmtId="2" fontId="2" fillId="15" borderId="28" xfId="0" applyNumberFormat="1" applyFont="1" applyFill="1" applyBorder="1" applyAlignment="1" applyProtection="1">
      <alignment horizontal="center" vertical="center"/>
    </xf>
    <xf numFmtId="2" fontId="2" fillId="16" borderId="29" xfId="0" applyNumberFormat="1" applyFont="1" applyFill="1" applyBorder="1" applyAlignment="1" applyProtection="1">
      <alignment horizontal="center" vertical="center"/>
    </xf>
    <xf numFmtId="2" fontId="2" fillId="17" borderId="30" xfId="0" applyNumberFormat="1" applyFont="1" applyFill="1" applyBorder="1" applyAlignment="1" applyProtection="1">
      <alignment horizontal="center" vertical="center"/>
    </xf>
    <xf numFmtId="2" fontId="2" fillId="18" borderId="31" xfId="0" applyNumberFormat="1" applyFont="1" applyFill="1" applyBorder="1" applyAlignment="1" applyProtection="1">
      <alignment horizontal="center" vertical="center"/>
    </xf>
    <xf numFmtId="1" fontId="3" fillId="10" borderId="23" xfId="0" applyNumberFormat="1" applyFont="1" applyFill="1" applyBorder="1" applyAlignment="1" applyProtection="1">
      <alignment horizontal="center" vertical="center"/>
    </xf>
    <xf numFmtId="1" fontId="3" fillId="11" borderId="24" xfId="0" applyNumberFormat="1" applyFont="1" applyFill="1" applyBorder="1" applyAlignment="1" applyProtection="1">
      <alignment horizontal="center" vertical="center"/>
    </xf>
    <xf numFmtId="1" fontId="3" fillId="12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9" fontId="3" fillId="0" borderId="1" xfId="0" applyNumberFormat="1" applyFont="1" applyFill="1" applyBorder="1" applyAlignment="1" applyProtection="1">
      <alignment horizontal="center" vertical="center"/>
    </xf>
    <xf numFmtId="9" fontId="3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9" fontId="2" fillId="0" borderId="1" xfId="0" applyNumberFormat="1" applyFont="1" applyFill="1" applyBorder="1" applyAlignment="1" applyProtection="1">
      <alignment horizontal="center"/>
    </xf>
    <xf numFmtId="9" fontId="2" fillId="0" borderId="16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7" borderId="17" xfId="0" applyNumberFormat="1" applyFont="1" applyFill="1" applyBorder="1" applyAlignment="1" applyProtection="1">
      <alignment horizontal="left" vertical="center"/>
      <protection locked="0"/>
    </xf>
    <xf numFmtId="0" fontId="2" fillId="8" borderId="18" xfId="0" applyNumberFormat="1" applyFont="1" applyFill="1" applyBorder="1" applyAlignment="1" applyProtection="1">
      <alignment horizontal="left" vertical="center"/>
      <protection locked="0"/>
    </xf>
    <xf numFmtId="0" fontId="2" fillId="9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2" fontId="2" fillId="0" borderId="12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" fontId="3" fillId="0" borderId="16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7" borderId="17" xfId="0" applyNumberFormat="1" applyFont="1" applyFill="1" applyBorder="1" applyAlignment="1" applyProtection="1">
      <alignment horizontal="left" vertical="center"/>
      <protection locked="0"/>
    </xf>
    <xf numFmtId="1" fontId="2" fillId="2" borderId="4" xfId="0" applyNumberFormat="1" applyFont="1" applyFill="1" applyBorder="1" applyAlignment="1" applyProtection="1">
      <alignment horizontal="left" vertical="center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1" fontId="2" fillId="7" borderId="17" xfId="0" applyNumberFormat="1" applyFont="1" applyFill="1" applyBorder="1" applyAlignment="1" applyProtection="1">
      <alignment horizontal="left" vertical="top"/>
      <protection locked="0"/>
    </xf>
    <xf numFmtId="1" fontId="2" fillId="8" borderId="18" xfId="0" applyNumberFormat="1" applyFont="1" applyFill="1" applyBorder="1" applyAlignment="1" applyProtection="1">
      <alignment horizontal="left" vertical="top"/>
      <protection locked="0"/>
    </xf>
    <xf numFmtId="1" fontId="2" fillId="9" borderId="19" xfId="0" applyNumberFormat="1" applyFont="1" applyFill="1" applyBorder="1" applyAlignment="1" applyProtection="1">
      <alignment horizontal="left" vertical="top"/>
      <protection locked="0"/>
    </xf>
    <xf numFmtId="0" fontId="2" fillId="7" borderId="17" xfId="0" applyNumberFormat="1" applyFont="1" applyFill="1" applyBorder="1" applyAlignment="1" applyProtection="1">
      <alignment horizontal="left" vertical="top"/>
      <protection locked="0"/>
    </xf>
    <xf numFmtId="0" fontId="2" fillId="8" borderId="18" xfId="0" applyNumberFormat="1" applyFont="1" applyFill="1" applyBorder="1" applyAlignment="1" applyProtection="1">
      <alignment horizontal="left" vertical="top"/>
      <protection locked="0"/>
    </xf>
    <xf numFmtId="0" fontId="2" fillId="9" borderId="19" xfId="0" applyNumberFormat="1" applyFont="1" applyFill="1" applyBorder="1" applyAlignment="1" applyProtection="1">
      <alignment horizontal="left" vertical="top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2" fillId="0" borderId="15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1" fontId="2" fillId="7" borderId="17" xfId="0" applyNumberFormat="1" applyFont="1" applyFill="1" applyBorder="1" applyAlignment="1" applyProtection="1">
      <alignment horizontal="center" vertical="center"/>
      <protection locked="0"/>
    </xf>
    <xf numFmtId="1" fontId="2" fillId="9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2" fontId="13" fillId="0" borderId="12" xfId="0" applyNumberFormat="1" applyFont="1" applyFill="1" applyBorder="1" applyAlignment="1" applyProtection="1">
      <alignment horizontal="center" vertical="center"/>
    </xf>
    <xf numFmtId="2" fontId="13" fillId="0" borderId="3" xfId="0" applyNumberFormat="1" applyFont="1" applyFill="1" applyBorder="1" applyAlignment="1" applyProtection="1">
      <alignment horizontal="center" vertical="center"/>
    </xf>
    <xf numFmtId="2" fontId="13" fillId="0" borderId="13" xfId="0" applyNumberFormat="1" applyFont="1" applyFill="1" applyBorder="1" applyAlignment="1" applyProtection="1">
      <alignment horizontal="center" vertical="center"/>
    </xf>
    <xf numFmtId="2" fontId="13" fillId="0" borderId="14" xfId="0" applyNumberFormat="1" applyFont="1" applyFill="1" applyBorder="1" applyAlignment="1" applyProtection="1">
      <alignment horizontal="center" vertical="center"/>
    </xf>
    <xf numFmtId="2" fontId="13" fillId="0" borderId="8" xfId="0" applyNumberFormat="1" applyFont="1" applyFill="1" applyBorder="1" applyAlignment="1" applyProtection="1">
      <alignment horizontal="center" vertical="center"/>
    </xf>
    <xf numFmtId="2" fontId="13" fillId="0" borderId="15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1" fontId="12" fillId="0" borderId="5" xfId="0" applyNumberFormat="1" applyFont="1" applyFill="1" applyBorder="1" applyAlignment="1" applyProtection="1">
      <alignment horizontal="center" vertical="center"/>
    </xf>
    <xf numFmtId="1" fontId="12" fillId="0" borderId="16" xfId="0" applyNumberFormat="1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/>
    </xf>
    <xf numFmtId="1" fontId="12" fillId="0" borderId="5" xfId="0" applyNumberFormat="1" applyFont="1" applyFill="1" applyBorder="1" applyAlignment="1" applyProtection="1">
      <alignment horizontal="center"/>
    </xf>
    <xf numFmtId="1" fontId="12" fillId="0" borderId="16" xfId="0" applyNumberFormat="1" applyFont="1" applyFill="1" applyBorder="1" applyAlignment="1" applyProtection="1">
      <alignment horizontal="center"/>
    </xf>
    <xf numFmtId="0" fontId="2" fillId="7" borderId="23" xfId="0" applyNumberFormat="1" applyFont="1" applyFill="1" applyBorder="1" applyAlignment="1" applyProtection="1">
      <alignment horizontal="left" vertical="center"/>
      <protection locked="0"/>
    </xf>
    <xf numFmtId="0" fontId="2" fillId="7" borderId="24" xfId="0" applyNumberFormat="1" applyFont="1" applyFill="1" applyBorder="1" applyAlignment="1" applyProtection="1">
      <alignment horizontal="left" vertical="center"/>
      <protection locked="0"/>
    </xf>
    <xf numFmtId="0" fontId="2" fillId="7" borderId="2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9" fillId="0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16"/>
  <sheetViews>
    <sheetView view="pageLayout" topLeftCell="A115" zoomScale="110" zoomScaleNormal="100" zoomScalePageLayoutView="110" workbookViewId="0">
      <selection activeCell="J234" sqref="J234:K234"/>
    </sheetView>
  </sheetViews>
  <sheetFormatPr defaultRowHeight="1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9.5703125" style="1" customWidth="1"/>
    <col min="22" max="256" width="9.140625" style="1" customWidth="1"/>
  </cols>
  <sheetData>
    <row r="1" spans="1:261" ht="15.75" customHeight="1">
      <c r="A1" s="149" t="s">
        <v>282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M1" s="255" t="s">
        <v>0</v>
      </c>
      <c r="N1" s="255"/>
      <c r="O1" s="255"/>
      <c r="P1" s="255"/>
      <c r="Q1" s="255"/>
      <c r="R1" s="255"/>
      <c r="S1" s="255"/>
      <c r="T1" s="255"/>
      <c r="U1" s="255"/>
      <c r="V1" s="100"/>
      <c r="W1" s="100"/>
      <c r="X1" s="100"/>
      <c r="Y1" s="100"/>
      <c r="Z1" s="100"/>
      <c r="AA1" s="100"/>
      <c r="AB1" s="100"/>
    </row>
    <row r="2" spans="1:261" ht="6.7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  <c r="IW2" s="100"/>
      <c r="IX2" s="100"/>
      <c r="IY2" s="100"/>
      <c r="IZ2" s="100"/>
      <c r="JA2" s="100"/>
    </row>
    <row r="3" spans="1:261" ht="18" customHeight="1">
      <c r="A3" s="237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M3" s="256"/>
      <c r="N3" s="257"/>
      <c r="O3" s="258"/>
      <c r="P3" s="212" t="s">
        <v>2</v>
      </c>
      <c r="Q3" s="213"/>
      <c r="R3" s="214"/>
      <c r="S3" s="212" t="s">
        <v>3</v>
      </c>
      <c r="T3" s="213"/>
      <c r="U3" s="214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</row>
    <row r="4" spans="1:261" ht="17.25" customHeight="1">
      <c r="A4" s="237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M4" s="249" t="s">
        <v>5</v>
      </c>
      <c r="N4" s="250"/>
      <c r="O4" s="251"/>
      <c r="P4" s="252">
        <f>O45</f>
        <v>24</v>
      </c>
      <c r="Q4" s="253"/>
      <c r="R4" s="254"/>
      <c r="S4" s="252">
        <f>O57</f>
        <v>26</v>
      </c>
      <c r="T4" s="253"/>
      <c r="U4" s="254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</row>
    <row r="5" spans="1:261" ht="16.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M5" s="249" t="s">
        <v>6</v>
      </c>
      <c r="N5" s="250"/>
      <c r="O5" s="251"/>
      <c r="P5" s="252">
        <f>O68</f>
        <v>22</v>
      </c>
      <c r="Q5" s="253"/>
      <c r="R5" s="254"/>
      <c r="S5" s="252">
        <f>O79</f>
        <v>23</v>
      </c>
      <c r="T5" s="253"/>
      <c r="U5" s="254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</row>
    <row r="6" spans="1:261" ht="15" customHeight="1">
      <c r="A6" s="238" t="s">
        <v>7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M6" s="249" t="s">
        <v>8</v>
      </c>
      <c r="N6" s="250"/>
      <c r="O6" s="251"/>
      <c r="P6" s="252">
        <f>O90</f>
        <v>25</v>
      </c>
      <c r="Q6" s="253"/>
      <c r="R6" s="254"/>
      <c r="S6" s="252">
        <f>O100</f>
        <v>20</v>
      </c>
      <c r="T6" s="253"/>
      <c r="U6" s="254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</row>
    <row r="7" spans="1:261" ht="18" customHeight="1">
      <c r="A7" s="240" t="s">
        <v>9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</row>
    <row r="8" spans="1:261" ht="18.75" customHeight="1">
      <c r="A8" s="241" t="s">
        <v>10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M8" s="240" t="s">
        <v>11</v>
      </c>
      <c r="N8" s="240"/>
      <c r="O8" s="240"/>
      <c r="P8" s="240"/>
      <c r="Q8" s="240"/>
      <c r="R8" s="240"/>
      <c r="S8" s="240"/>
      <c r="T8" s="240"/>
      <c r="U8" s="24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</row>
    <row r="9" spans="1:261" ht="15" customHeight="1">
      <c r="A9" s="241" t="s">
        <v>12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M9" s="240"/>
      <c r="N9" s="240"/>
      <c r="O9" s="240"/>
      <c r="P9" s="240"/>
      <c r="Q9" s="240"/>
      <c r="R9" s="240"/>
      <c r="S9" s="240"/>
      <c r="T9" s="240"/>
      <c r="U9" s="24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</row>
    <row r="10" spans="1:261" ht="16.5" customHeight="1">
      <c r="A10" s="241" t="s">
        <v>13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M10" s="240"/>
      <c r="N10" s="240"/>
      <c r="O10" s="240"/>
      <c r="P10" s="240"/>
      <c r="Q10" s="240"/>
      <c r="R10" s="240"/>
      <c r="S10" s="240"/>
      <c r="T10" s="240"/>
      <c r="U10" s="24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</row>
    <row r="11" spans="1:261">
      <c r="A11" s="241" t="s">
        <v>14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M11" s="240"/>
      <c r="N11" s="240"/>
      <c r="O11" s="240"/>
      <c r="P11" s="240"/>
      <c r="Q11" s="240"/>
      <c r="R11" s="240"/>
      <c r="S11" s="240"/>
      <c r="T11" s="240"/>
      <c r="U11" s="24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</row>
    <row r="12" spans="1:261" ht="10.5" customHeight="1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M12" s="247"/>
      <c r="N12" s="247"/>
      <c r="O12" s="247"/>
      <c r="P12" s="247"/>
      <c r="Q12" s="247"/>
      <c r="R12" s="247"/>
      <c r="S12" s="247"/>
      <c r="T12" s="247"/>
      <c r="U12" s="247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</row>
    <row r="13" spans="1:261">
      <c r="A13" s="248" t="s">
        <v>16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M13" s="237"/>
      <c r="N13" s="237"/>
      <c r="O13" s="238"/>
      <c r="P13" s="238"/>
      <c r="Q13" s="238"/>
      <c r="R13" s="238"/>
      <c r="S13" s="238"/>
      <c r="T13" s="238"/>
      <c r="U13" s="238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</row>
    <row r="14" spans="1:261">
      <c r="A14" s="248" t="s">
        <v>17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M14" s="238"/>
      <c r="N14" s="238"/>
      <c r="O14" s="238"/>
      <c r="P14" s="238"/>
      <c r="Q14" s="238"/>
      <c r="R14" s="238"/>
      <c r="S14" s="238"/>
      <c r="T14" s="238"/>
      <c r="U14" s="238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</row>
    <row r="15" spans="1:261" ht="15" customHeight="1">
      <c r="A15" s="241" t="s">
        <v>18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M15" s="237"/>
      <c r="N15" s="237"/>
      <c r="O15" s="238"/>
      <c r="P15" s="238"/>
      <c r="Q15" s="238"/>
      <c r="R15" s="238"/>
      <c r="S15" s="238"/>
      <c r="T15" s="238"/>
      <c r="U15" s="238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</row>
    <row r="16" spans="1:261" ht="15" customHeight="1">
      <c r="A16" s="248" t="s">
        <v>19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M16" s="247" t="s">
        <v>15</v>
      </c>
      <c r="N16" s="247"/>
      <c r="O16" s="247"/>
      <c r="P16" s="247"/>
      <c r="Q16" s="247"/>
      <c r="R16" s="247"/>
      <c r="S16" s="247"/>
      <c r="T16" s="247"/>
      <c r="U16" s="247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</row>
    <row r="17" spans="1:261">
      <c r="A17" s="241" t="s">
        <v>20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M17" s="242" t="s">
        <v>297</v>
      </c>
      <c r="N17" s="242"/>
      <c r="O17" s="242"/>
      <c r="P17" s="242"/>
      <c r="Q17" s="242"/>
      <c r="R17" s="242"/>
      <c r="S17" s="242"/>
      <c r="T17" s="242"/>
      <c r="U17" s="242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</row>
    <row r="18" spans="1:261">
      <c r="A18" s="243" t="s">
        <v>294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M18" s="244" t="s">
        <v>283</v>
      </c>
      <c r="N18" s="244"/>
      <c r="O18" s="244"/>
      <c r="P18" s="244"/>
      <c r="Q18" s="244"/>
      <c r="R18" s="244"/>
      <c r="S18" s="244"/>
      <c r="T18" s="244"/>
      <c r="U18" s="244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</row>
    <row r="19" spans="1:261">
      <c r="A19" s="241" t="s">
        <v>21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M19" s="245" t="s">
        <v>298</v>
      </c>
      <c r="N19" s="245"/>
      <c r="O19" s="245"/>
      <c r="P19" s="245"/>
      <c r="Q19" s="245"/>
      <c r="R19" s="245"/>
      <c r="S19" s="245"/>
      <c r="T19" s="245"/>
      <c r="U19" s="245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</row>
    <row r="20" spans="1:261">
      <c r="A20" s="238" t="s">
        <v>22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M20" s="246" t="s">
        <v>284</v>
      </c>
      <c r="N20" s="246"/>
      <c r="O20" s="246"/>
      <c r="P20" s="246"/>
      <c r="Q20" s="246"/>
      <c r="R20" s="246"/>
      <c r="S20" s="246"/>
      <c r="T20" s="246"/>
      <c r="U20" s="246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</row>
    <row r="21" spans="1:261" ht="15" customHeight="1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M21" s="237" t="s">
        <v>299</v>
      </c>
      <c r="N21" s="237"/>
      <c r="O21" s="237"/>
      <c r="P21" s="237"/>
      <c r="Q21" s="237"/>
      <c r="R21" s="237"/>
      <c r="S21" s="237"/>
      <c r="T21" s="237"/>
      <c r="U21" s="237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</row>
    <row r="22" spans="1:261" ht="15" customHeight="1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M22" s="238" t="s">
        <v>285</v>
      </c>
      <c r="N22" s="238"/>
      <c r="O22" s="238"/>
      <c r="P22" s="238"/>
      <c r="Q22" s="238"/>
      <c r="R22" s="238"/>
      <c r="S22" s="238"/>
      <c r="T22" s="238"/>
      <c r="U22" s="238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</row>
    <row r="23" spans="1:261" ht="13.5" customHeight="1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M23" s="237" t="s">
        <v>300</v>
      </c>
      <c r="N23" s="237"/>
      <c r="O23" s="237"/>
      <c r="P23" s="237"/>
      <c r="Q23" s="237"/>
      <c r="R23" s="237"/>
      <c r="S23" s="237"/>
      <c r="T23" s="237"/>
      <c r="U23" s="237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</row>
    <row r="24" spans="1:261" s="1" customFormat="1" ht="13.5" customHeight="1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M24" s="238" t="s">
        <v>286</v>
      </c>
      <c r="N24" s="238"/>
      <c r="O24" s="238"/>
      <c r="P24" s="238"/>
      <c r="Q24" s="238"/>
      <c r="R24" s="238"/>
      <c r="S24" s="238"/>
      <c r="T24" s="238"/>
      <c r="U24" s="238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</row>
    <row r="25" spans="1:26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M25" s="237" t="s">
        <v>301</v>
      </c>
      <c r="N25" s="237"/>
      <c r="O25" s="237"/>
      <c r="P25" s="237"/>
      <c r="Q25" s="237"/>
      <c r="R25" s="237"/>
      <c r="S25" s="237"/>
      <c r="T25" s="237"/>
      <c r="U25" s="237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</row>
    <row r="26" spans="1:261">
      <c r="A26" s="172" t="s">
        <v>23</v>
      </c>
      <c r="B26" s="172"/>
      <c r="C26" s="172"/>
      <c r="D26" s="172"/>
      <c r="E26" s="172"/>
      <c r="F26" s="172"/>
      <c r="G26" s="172"/>
      <c r="M26" s="240" t="s">
        <v>287</v>
      </c>
      <c r="N26" s="240"/>
      <c r="O26" s="240"/>
      <c r="P26" s="240"/>
      <c r="Q26" s="240"/>
      <c r="R26" s="240"/>
      <c r="S26" s="240"/>
      <c r="T26" s="240"/>
      <c r="U26" s="24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</row>
    <row r="27" spans="1:261" ht="26.25" customHeight="1">
      <c r="A27" s="3"/>
      <c r="B27" s="212" t="s">
        <v>24</v>
      </c>
      <c r="C27" s="214"/>
      <c r="D27" s="212" t="s">
        <v>25</v>
      </c>
      <c r="E27" s="213"/>
      <c r="F27" s="214"/>
      <c r="G27" s="161" t="s">
        <v>26</v>
      </c>
      <c r="H27" s="161" t="s">
        <v>27</v>
      </c>
      <c r="I27" s="212" t="s">
        <v>28</v>
      </c>
      <c r="J27" s="213"/>
      <c r="K27" s="214"/>
      <c r="M27" s="238" t="s">
        <v>29</v>
      </c>
      <c r="N27" s="238"/>
      <c r="O27" s="238"/>
      <c r="P27" s="238"/>
      <c r="Q27" s="238"/>
      <c r="R27" s="238"/>
      <c r="S27" s="238"/>
      <c r="T27" s="238"/>
      <c r="U27" s="238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</row>
    <row r="28" spans="1:261" ht="16.5" customHeight="1">
      <c r="A28" s="3"/>
      <c r="B28" s="4" t="s">
        <v>30</v>
      </c>
      <c r="C28" s="4" t="s">
        <v>31</v>
      </c>
      <c r="D28" s="4" t="s">
        <v>32</v>
      </c>
      <c r="E28" s="4" t="s">
        <v>33</v>
      </c>
      <c r="F28" s="4" t="s">
        <v>34</v>
      </c>
      <c r="G28" s="162"/>
      <c r="H28" s="162"/>
      <c r="I28" s="36" t="s">
        <v>35</v>
      </c>
      <c r="J28" s="4" t="s">
        <v>36</v>
      </c>
      <c r="K28" s="4" t="s">
        <v>37</v>
      </c>
      <c r="M28" s="238"/>
      <c r="N28" s="238"/>
      <c r="O28" s="238"/>
      <c r="P28" s="238"/>
      <c r="Q28" s="238"/>
      <c r="R28" s="238"/>
      <c r="S28" s="238"/>
      <c r="T28" s="238"/>
      <c r="U28" s="238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</row>
    <row r="29" spans="1:261" ht="17.25" customHeight="1">
      <c r="A29" s="5" t="s">
        <v>5</v>
      </c>
      <c r="B29" s="6">
        <v>14</v>
      </c>
      <c r="C29" s="6">
        <v>14</v>
      </c>
      <c r="D29" s="27">
        <v>3</v>
      </c>
      <c r="E29" s="27">
        <v>3</v>
      </c>
      <c r="F29" s="27">
        <v>2</v>
      </c>
      <c r="G29" s="27"/>
      <c r="H29" s="35">
        <v>0</v>
      </c>
      <c r="I29" s="27">
        <v>3</v>
      </c>
      <c r="J29" s="27">
        <v>1</v>
      </c>
      <c r="K29" s="27">
        <v>12</v>
      </c>
      <c r="L29" s="34"/>
      <c r="M29" s="237" t="s">
        <v>38</v>
      </c>
      <c r="N29" s="237"/>
      <c r="O29" s="237"/>
      <c r="P29" s="237"/>
      <c r="Q29" s="237"/>
      <c r="R29" s="237"/>
      <c r="S29" s="237"/>
      <c r="T29" s="237"/>
      <c r="U29" s="237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</row>
    <row r="30" spans="1:261" ht="15" customHeight="1">
      <c r="A30" s="5" t="s">
        <v>6</v>
      </c>
      <c r="B30" s="6">
        <v>14</v>
      </c>
      <c r="C30" s="6">
        <v>14</v>
      </c>
      <c r="D30" s="27">
        <v>3</v>
      </c>
      <c r="E30" s="27">
        <v>3</v>
      </c>
      <c r="F30" s="27">
        <v>2</v>
      </c>
      <c r="G30" s="27"/>
      <c r="H30" s="35">
        <v>3</v>
      </c>
      <c r="I30" s="27">
        <v>3</v>
      </c>
      <c r="J30" s="27">
        <v>1</v>
      </c>
      <c r="K30" s="27">
        <v>9</v>
      </c>
      <c r="M30" s="238" t="s">
        <v>39</v>
      </c>
      <c r="N30" s="238"/>
      <c r="O30" s="238"/>
      <c r="P30" s="238"/>
      <c r="Q30" s="238"/>
      <c r="R30" s="238"/>
      <c r="S30" s="238"/>
      <c r="T30" s="238"/>
      <c r="U30" s="238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</row>
    <row r="31" spans="1:261" ht="15.75" customHeight="1">
      <c r="A31" s="7" t="s">
        <v>8</v>
      </c>
      <c r="B31" s="6">
        <v>14</v>
      </c>
      <c r="C31" s="6">
        <v>12</v>
      </c>
      <c r="D31" s="27">
        <v>3</v>
      </c>
      <c r="E31" s="27">
        <v>3</v>
      </c>
      <c r="F31" s="27">
        <v>2</v>
      </c>
      <c r="G31" s="27">
        <v>2</v>
      </c>
      <c r="H31" s="35">
        <v>0</v>
      </c>
      <c r="I31" s="27">
        <v>3</v>
      </c>
      <c r="J31" s="27">
        <v>1</v>
      </c>
      <c r="K31" s="27">
        <v>12</v>
      </c>
      <c r="M31" s="238"/>
      <c r="N31" s="238"/>
      <c r="O31" s="238"/>
      <c r="P31" s="238"/>
      <c r="Q31" s="238"/>
      <c r="R31" s="238"/>
      <c r="S31" s="238"/>
      <c r="T31" s="238"/>
      <c r="U31" s="238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</row>
    <row r="32" spans="1:261" ht="13.5" customHeight="1">
      <c r="A32" s="8"/>
      <c r="B32" s="8"/>
      <c r="C32" s="8"/>
      <c r="D32" s="8"/>
      <c r="E32" s="8"/>
      <c r="F32" s="8"/>
      <c r="G32" s="8"/>
      <c r="M32" s="238"/>
      <c r="N32" s="238"/>
      <c r="O32" s="238"/>
      <c r="P32" s="238"/>
      <c r="Q32" s="238"/>
      <c r="R32" s="238"/>
      <c r="S32" s="238"/>
      <c r="T32" s="238"/>
      <c r="U32" s="238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</row>
    <row r="33" spans="1:261">
      <c r="B33" s="9"/>
      <c r="C33" s="9"/>
      <c r="D33" s="9"/>
      <c r="E33" s="9"/>
      <c r="F33" s="9"/>
      <c r="G33" s="9"/>
      <c r="M33" s="238"/>
      <c r="N33" s="238"/>
      <c r="O33" s="238"/>
      <c r="P33" s="238"/>
      <c r="Q33" s="238"/>
      <c r="R33" s="238"/>
      <c r="S33" s="238"/>
      <c r="T33" s="238"/>
      <c r="U33" s="238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</row>
    <row r="34" spans="1:261"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</row>
    <row r="35" spans="1:261" ht="16.5" customHeight="1">
      <c r="A35" s="239" t="s">
        <v>40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</row>
    <row r="36" spans="1:261" ht="8.25" customHeight="1">
      <c r="A36" s="150" t="s">
        <v>46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</row>
    <row r="37" spans="1:261" ht="17.25" customHeight="1">
      <c r="A37" s="153" t="s">
        <v>47</v>
      </c>
      <c r="B37" s="155" t="s">
        <v>48</v>
      </c>
      <c r="C37" s="156"/>
      <c r="D37" s="156"/>
      <c r="E37" s="156"/>
      <c r="F37" s="156"/>
      <c r="G37" s="156"/>
      <c r="H37" s="156"/>
      <c r="I37" s="157"/>
      <c r="J37" s="161" t="s">
        <v>49</v>
      </c>
      <c r="K37" s="212" t="s">
        <v>50</v>
      </c>
      <c r="L37" s="213"/>
      <c r="M37" s="213"/>
      <c r="N37" s="214"/>
      <c r="O37" s="228" t="s">
        <v>51</v>
      </c>
      <c r="P37" s="229"/>
      <c r="Q37" s="230"/>
      <c r="R37" s="228" t="s">
        <v>52</v>
      </c>
      <c r="S37" s="231"/>
      <c r="T37" s="232"/>
      <c r="U37" s="233" t="s">
        <v>53</v>
      </c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</row>
    <row r="38" spans="1:261" ht="25.5" customHeight="1">
      <c r="A38" s="154"/>
      <c r="B38" s="158"/>
      <c r="C38" s="159"/>
      <c r="D38" s="159"/>
      <c r="E38" s="159"/>
      <c r="F38" s="159"/>
      <c r="G38" s="159"/>
      <c r="H38" s="159"/>
      <c r="I38" s="160"/>
      <c r="J38" s="162"/>
      <c r="K38" s="4" t="s">
        <v>54</v>
      </c>
      <c r="L38" s="4" t="s">
        <v>55</v>
      </c>
      <c r="M38" s="4" t="s">
        <v>56</v>
      </c>
      <c r="N38" s="4" t="s">
        <v>57</v>
      </c>
      <c r="O38" s="4" t="s">
        <v>58</v>
      </c>
      <c r="P38" s="4" t="s">
        <v>32</v>
      </c>
      <c r="Q38" s="4" t="s">
        <v>59</v>
      </c>
      <c r="R38" s="4" t="s">
        <v>60</v>
      </c>
      <c r="S38" s="4" t="s">
        <v>54</v>
      </c>
      <c r="T38" s="4" t="s">
        <v>61</v>
      </c>
      <c r="U38" s="162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</row>
    <row r="39" spans="1:261" ht="13.5" customHeight="1">
      <c r="A39" s="37" t="s">
        <v>62</v>
      </c>
      <c r="B39" s="181" t="s">
        <v>63</v>
      </c>
      <c r="C39" s="182"/>
      <c r="D39" s="182"/>
      <c r="E39" s="182"/>
      <c r="F39" s="182"/>
      <c r="G39" s="182"/>
      <c r="H39" s="182"/>
      <c r="I39" s="183"/>
      <c r="J39" s="12">
        <v>6</v>
      </c>
      <c r="K39" s="12">
        <v>2</v>
      </c>
      <c r="L39" s="12">
        <v>2</v>
      </c>
      <c r="M39" s="12">
        <v>0</v>
      </c>
      <c r="N39" s="12">
        <v>0</v>
      </c>
      <c r="O39" s="49">
        <f>K39+L39+M39+N39</f>
        <v>4</v>
      </c>
      <c r="P39" s="19">
        <f t="shared" ref="P39:P44" si="0">Q39-O39</f>
        <v>7</v>
      </c>
      <c r="Q39" s="19">
        <f>ROUND(PRODUCT(J39,25)/14,0)</f>
        <v>11</v>
      </c>
      <c r="R39" s="40" t="s">
        <v>60</v>
      </c>
      <c r="S39" s="12"/>
      <c r="T39" s="27"/>
      <c r="U39" s="12" t="s">
        <v>41</v>
      </c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</row>
    <row r="40" spans="1:261">
      <c r="A40" s="37" t="s">
        <v>64</v>
      </c>
      <c r="B40" s="181" t="s">
        <v>65</v>
      </c>
      <c r="C40" s="182"/>
      <c r="D40" s="182"/>
      <c r="E40" s="182"/>
      <c r="F40" s="182"/>
      <c r="G40" s="182"/>
      <c r="H40" s="182"/>
      <c r="I40" s="183"/>
      <c r="J40" s="12">
        <v>6</v>
      </c>
      <c r="K40" s="12">
        <v>2</v>
      </c>
      <c r="L40" s="12">
        <v>2</v>
      </c>
      <c r="M40" s="12">
        <v>0</v>
      </c>
      <c r="N40" s="12">
        <v>0</v>
      </c>
      <c r="O40" s="49">
        <f>K40+L40+M40+N40</f>
        <v>4</v>
      </c>
      <c r="P40" s="19">
        <f t="shared" si="0"/>
        <v>7</v>
      </c>
      <c r="Q40" s="19">
        <f>ROUND(PRODUCT(J40,25)/14,0)</f>
        <v>11</v>
      </c>
      <c r="R40" s="40"/>
      <c r="S40" s="12"/>
      <c r="T40" s="27" t="s">
        <v>61</v>
      </c>
      <c r="U40" s="12" t="s">
        <v>43</v>
      </c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</row>
    <row r="41" spans="1:261">
      <c r="A41" s="37" t="s">
        <v>66</v>
      </c>
      <c r="B41" s="181" t="s">
        <v>67</v>
      </c>
      <c r="C41" s="182"/>
      <c r="D41" s="182"/>
      <c r="E41" s="182"/>
      <c r="F41" s="182"/>
      <c r="G41" s="182"/>
      <c r="H41" s="182"/>
      <c r="I41" s="183"/>
      <c r="J41" s="12">
        <v>6</v>
      </c>
      <c r="K41" s="12">
        <v>2</v>
      </c>
      <c r="L41" s="12">
        <v>2</v>
      </c>
      <c r="M41" s="12">
        <v>0</v>
      </c>
      <c r="N41" s="12">
        <v>0</v>
      </c>
      <c r="O41" s="49">
        <f>K41+L41+M41+N41</f>
        <v>4</v>
      </c>
      <c r="P41" s="19">
        <f t="shared" si="0"/>
        <v>7</v>
      </c>
      <c r="Q41" s="19">
        <f>ROUND(PRODUCT(J41,25)/14,0)</f>
        <v>11</v>
      </c>
      <c r="R41" s="40" t="s">
        <v>60</v>
      </c>
      <c r="S41" s="12"/>
      <c r="T41" s="27"/>
      <c r="U41" s="12" t="s">
        <v>41</v>
      </c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</row>
    <row r="42" spans="1:261">
      <c r="A42" s="37" t="s">
        <v>68</v>
      </c>
      <c r="B42" s="181" t="s">
        <v>69</v>
      </c>
      <c r="C42" s="182"/>
      <c r="D42" s="182"/>
      <c r="E42" s="182"/>
      <c r="F42" s="182"/>
      <c r="G42" s="182"/>
      <c r="H42" s="182"/>
      <c r="I42" s="183"/>
      <c r="J42" s="12">
        <v>6</v>
      </c>
      <c r="K42" s="12">
        <v>2</v>
      </c>
      <c r="L42" s="12">
        <v>2</v>
      </c>
      <c r="M42" s="12">
        <v>0</v>
      </c>
      <c r="N42" s="12">
        <v>0</v>
      </c>
      <c r="O42" s="49">
        <f>K42+L42+M42+N42</f>
        <v>4</v>
      </c>
      <c r="P42" s="19">
        <f t="shared" si="0"/>
        <v>7</v>
      </c>
      <c r="Q42" s="19">
        <f>ROUND(PRODUCT(J42,25)/14,0)</f>
        <v>11</v>
      </c>
      <c r="R42" s="40" t="s">
        <v>60</v>
      </c>
      <c r="S42" s="12"/>
      <c r="T42" s="27"/>
      <c r="U42" s="12" t="s">
        <v>41</v>
      </c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</row>
    <row r="43" spans="1:261">
      <c r="A43" s="37" t="s">
        <v>70</v>
      </c>
      <c r="B43" s="181" t="s">
        <v>71</v>
      </c>
      <c r="C43" s="182"/>
      <c r="D43" s="182"/>
      <c r="E43" s="182"/>
      <c r="F43" s="182"/>
      <c r="G43" s="182"/>
      <c r="H43" s="182"/>
      <c r="I43" s="183"/>
      <c r="J43" s="12">
        <v>6</v>
      </c>
      <c r="K43" s="12">
        <v>2</v>
      </c>
      <c r="L43" s="12">
        <v>2</v>
      </c>
      <c r="M43" s="12">
        <v>2</v>
      </c>
      <c r="N43" s="12">
        <v>0</v>
      </c>
      <c r="O43" s="49">
        <f>K43+L43+M43+N43</f>
        <v>6</v>
      </c>
      <c r="P43" s="19">
        <f t="shared" si="0"/>
        <v>5</v>
      </c>
      <c r="Q43" s="19">
        <f>ROUND(PRODUCT(J43,25)/14,0)</f>
        <v>11</v>
      </c>
      <c r="R43" s="40"/>
      <c r="S43" s="12" t="s">
        <v>54</v>
      </c>
      <c r="T43" s="27"/>
      <c r="U43" s="12" t="s">
        <v>41</v>
      </c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</row>
    <row r="44" spans="1:261">
      <c r="A44" s="38" t="s">
        <v>72</v>
      </c>
      <c r="B44" s="234" t="s">
        <v>73</v>
      </c>
      <c r="C44" s="235"/>
      <c r="D44" s="235"/>
      <c r="E44" s="235"/>
      <c r="F44" s="235"/>
      <c r="G44" s="235"/>
      <c r="H44" s="235"/>
      <c r="I44" s="236"/>
      <c r="J44" s="21">
        <v>0</v>
      </c>
      <c r="K44" s="21">
        <v>0</v>
      </c>
      <c r="L44" s="21">
        <v>2</v>
      </c>
      <c r="M44" s="21">
        <v>0</v>
      </c>
      <c r="N44" s="21">
        <v>0</v>
      </c>
      <c r="O44" s="18">
        <f>K44+L44+M44</f>
        <v>2</v>
      </c>
      <c r="P44" s="19">
        <f t="shared" si="0"/>
        <v>0</v>
      </c>
      <c r="Q44" s="19">
        <v>2</v>
      </c>
      <c r="R44" s="41"/>
      <c r="S44" s="42" t="s">
        <v>54</v>
      </c>
      <c r="T44" s="43"/>
      <c r="U44" s="42" t="s">
        <v>44</v>
      </c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</row>
    <row r="45" spans="1:261">
      <c r="A45" s="22" t="s">
        <v>74</v>
      </c>
      <c r="B45" s="145"/>
      <c r="C45" s="216"/>
      <c r="D45" s="216"/>
      <c r="E45" s="216"/>
      <c r="F45" s="216"/>
      <c r="G45" s="216"/>
      <c r="H45" s="216"/>
      <c r="I45" s="146"/>
      <c r="J45" s="22">
        <f t="shared" ref="J45:Q45" si="1">SUM(J39:J44)</f>
        <v>30</v>
      </c>
      <c r="K45" s="22">
        <f t="shared" si="1"/>
        <v>10</v>
      </c>
      <c r="L45" s="22">
        <f t="shared" si="1"/>
        <v>12</v>
      </c>
      <c r="M45" s="22">
        <f t="shared" si="1"/>
        <v>2</v>
      </c>
      <c r="N45" s="22">
        <f t="shared" si="1"/>
        <v>0</v>
      </c>
      <c r="O45" s="22">
        <f t="shared" si="1"/>
        <v>24</v>
      </c>
      <c r="P45" s="22">
        <f t="shared" si="1"/>
        <v>33</v>
      </c>
      <c r="Q45" s="22">
        <f t="shared" si="1"/>
        <v>57</v>
      </c>
      <c r="R45" s="22">
        <f>COUNTIF(R39:R44,"E")</f>
        <v>3</v>
      </c>
      <c r="S45" s="22">
        <f>COUNTIF(S39:S44,"C")</f>
        <v>2</v>
      </c>
      <c r="T45" s="22">
        <f>COUNTIF(T39:T44,"VP")</f>
        <v>1</v>
      </c>
      <c r="U45" s="23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</row>
    <row r="46" spans="1:261"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</row>
    <row r="47" spans="1:261">
      <c r="A47" s="150" t="s">
        <v>75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</row>
    <row r="48" spans="1:261" ht="16.5" customHeight="1">
      <c r="A48" s="153" t="s">
        <v>47</v>
      </c>
      <c r="B48" s="155" t="s">
        <v>48</v>
      </c>
      <c r="C48" s="156"/>
      <c r="D48" s="156"/>
      <c r="E48" s="156"/>
      <c r="F48" s="156"/>
      <c r="G48" s="156"/>
      <c r="H48" s="156"/>
      <c r="I48" s="157"/>
      <c r="J48" s="161" t="s">
        <v>49</v>
      </c>
      <c r="K48" s="212" t="s">
        <v>50</v>
      </c>
      <c r="L48" s="213"/>
      <c r="M48" s="213"/>
      <c r="N48" s="214"/>
      <c r="O48" s="228" t="s">
        <v>51</v>
      </c>
      <c r="P48" s="229"/>
      <c r="Q48" s="230"/>
      <c r="R48" s="228" t="s">
        <v>52</v>
      </c>
      <c r="S48" s="231"/>
      <c r="T48" s="232"/>
      <c r="U48" s="233" t="s">
        <v>53</v>
      </c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</row>
    <row r="49" spans="1:261" ht="26.25" customHeight="1">
      <c r="A49" s="154"/>
      <c r="B49" s="158"/>
      <c r="C49" s="159"/>
      <c r="D49" s="159"/>
      <c r="E49" s="159"/>
      <c r="F49" s="159"/>
      <c r="G49" s="159"/>
      <c r="H49" s="159"/>
      <c r="I49" s="160"/>
      <c r="J49" s="162"/>
      <c r="K49" s="4" t="s">
        <v>54</v>
      </c>
      <c r="L49" s="4" t="s">
        <v>55</v>
      </c>
      <c r="M49" s="4" t="s">
        <v>56</v>
      </c>
      <c r="N49" s="4" t="s">
        <v>57</v>
      </c>
      <c r="O49" s="4" t="s">
        <v>58</v>
      </c>
      <c r="P49" s="4" t="s">
        <v>32</v>
      </c>
      <c r="Q49" s="4" t="s">
        <v>59</v>
      </c>
      <c r="R49" s="4" t="s">
        <v>60</v>
      </c>
      <c r="S49" s="4" t="s">
        <v>54</v>
      </c>
      <c r="T49" s="4" t="s">
        <v>61</v>
      </c>
      <c r="U49" s="162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</row>
    <row r="50" spans="1:261" ht="12.75" customHeight="1">
      <c r="A50" s="37" t="s">
        <v>76</v>
      </c>
      <c r="B50" s="181" t="s">
        <v>77</v>
      </c>
      <c r="C50" s="182"/>
      <c r="D50" s="182"/>
      <c r="E50" s="182"/>
      <c r="F50" s="182"/>
      <c r="G50" s="182"/>
      <c r="H50" s="182"/>
      <c r="I50" s="183"/>
      <c r="J50" s="12">
        <v>5</v>
      </c>
      <c r="K50" s="12">
        <v>2</v>
      </c>
      <c r="L50" s="12">
        <v>2</v>
      </c>
      <c r="M50" s="12">
        <v>0</v>
      </c>
      <c r="N50" s="39">
        <v>0</v>
      </c>
      <c r="O50" s="18">
        <f t="shared" ref="O50:O55" si="2">K50+L50+M50+N50</f>
        <v>4</v>
      </c>
      <c r="P50" s="19">
        <f t="shared" ref="P50:P56" si="3">Q50-O50</f>
        <v>5</v>
      </c>
      <c r="Q50" s="19">
        <f t="shared" ref="Q50:Q55" si="4">ROUND(PRODUCT(J50,25)/14,0)</f>
        <v>9</v>
      </c>
      <c r="R50" s="40" t="s">
        <v>60</v>
      </c>
      <c r="S50" s="12"/>
      <c r="T50" s="27"/>
      <c r="U50" s="12" t="s">
        <v>41</v>
      </c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</row>
    <row r="51" spans="1:261">
      <c r="A51" s="37" t="s">
        <v>78</v>
      </c>
      <c r="B51" s="181" t="s">
        <v>79</v>
      </c>
      <c r="C51" s="182"/>
      <c r="D51" s="182"/>
      <c r="E51" s="182"/>
      <c r="F51" s="182"/>
      <c r="G51" s="182"/>
      <c r="H51" s="182"/>
      <c r="I51" s="183"/>
      <c r="J51" s="12">
        <v>5</v>
      </c>
      <c r="K51" s="12">
        <v>2</v>
      </c>
      <c r="L51" s="12">
        <v>2</v>
      </c>
      <c r="M51" s="12">
        <v>0</v>
      </c>
      <c r="N51" s="39">
        <v>0</v>
      </c>
      <c r="O51" s="18">
        <f t="shared" si="2"/>
        <v>4</v>
      </c>
      <c r="P51" s="19">
        <f t="shared" si="3"/>
        <v>5</v>
      </c>
      <c r="Q51" s="19">
        <f t="shared" si="4"/>
        <v>9</v>
      </c>
      <c r="R51" s="40" t="s">
        <v>60</v>
      </c>
      <c r="S51" s="12"/>
      <c r="T51" s="27"/>
      <c r="U51" s="12" t="s">
        <v>41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</row>
    <row r="52" spans="1:261">
      <c r="A52" s="37" t="s">
        <v>80</v>
      </c>
      <c r="B52" s="181" t="s">
        <v>81</v>
      </c>
      <c r="C52" s="182"/>
      <c r="D52" s="182"/>
      <c r="E52" s="182"/>
      <c r="F52" s="182"/>
      <c r="G52" s="182"/>
      <c r="H52" s="182"/>
      <c r="I52" s="183"/>
      <c r="J52" s="12">
        <v>5</v>
      </c>
      <c r="K52" s="12">
        <v>2</v>
      </c>
      <c r="L52" s="12">
        <v>2</v>
      </c>
      <c r="M52" s="12">
        <v>0</v>
      </c>
      <c r="N52" s="39">
        <v>0</v>
      </c>
      <c r="O52" s="18">
        <f t="shared" si="2"/>
        <v>4</v>
      </c>
      <c r="P52" s="19">
        <f t="shared" si="3"/>
        <v>5</v>
      </c>
      <c r="Q52" s="19">
        <f t="shared" si="4"/>
        <v>9</v>
      </c>
      <c r="R52" s="40"/>
      <c r="S52" s="12"/>
      <c r="T52" s="27" t="s">
        <v>61</v>
      </c>
      <c r="U52" s="12" t="s">
        <v>41</v>
      </c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/>
      <c r="IY52" s="100"/>
      <c r="IZ52" s="100"/>
      <c r="JA52" s="100"/>
    </row>
    <row r="53" spans="1:261">
      <c r="A53" s="37" t="s">
        <v>82</v>
      </c>
      <c r="B53" s="181" t="s">
        <v>83</v>
      </c>
      <c r="C53" s="182"/>
      <c r="D53" s="182"/>
      <c r="E53" s="182"/>
      <c r="F53" s="182"/>
      <c r="G53" s="182"/>
      <c r="H53" s="182"/>
      <c r="I53" s="183"/>
      <c r="J53" s="12">
        <v>5</v>
      </c>
      <c r="K53" s="12">
        <v>2</v>
      </c>
      <c r="L53" s="12">
        <v>2</v>
      </c>
      <c r="M53" s="12">
        <v>0</v>
      </c>
      <c r="N53" s="39">
        <v>0</v>
      </c>
      <c r="O53" s="18">
        <f t="shared" si="2"/>
        <v>4</v>
      </c>
      <c r="P53" s="19">
        <f t="shared" si="3"/>
        <v>5</v>
      </c>
      <c r="Q53" s="19">
        <f t="shared" si="4"/>
        <v>9</v>
      </c>
      <c r="R53" s="40" t="s">
        <v>60</v>
      </c>
      <c r="S53" s="12"/>
      <c r="T53" s="27"/>
      <c r="U53" s="12" t="s">
        <v>41</v>
      </c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</row>
    <row r="54" spans="1:261">
      <c r="A54" s="37" t="s">
        <v>84</v>
      </c>
      <c r="B54" s="181" t="s">
        <v>85</v>
      </c>
      <c r="C54" s="182"/>
      <c r="D54" s="182"/>
      <c r="E54" s="182"/>
      <c r="F54" s="182"/>
      <c r="G54" s="182"/>
      <c r="H54" s="182"/>
      <c r="I54" s="183"/>
      <c r="J54" s="12">
        <v>6</v>
      </c>
      <c r="K54" s="12">
        <v>2</v>
      </c>
      <c r="L54" s="12">
        <v>1</v>
      </c>
      <c r="M54" s="12">
        <v>2</v>
      </c>
      <c r="N54" s="39">
        <v>0</v>
      </c>
      <c r="O54" s="18">
        <f t="shared" si="2"/>
        <v>5</v>
      </c>
      <c r="P54" s="19">
        <f t="shared" si="3"/>
        <v>6</v>
      </c>
      <c r="Q54" s="19">
        <f t="shared" si="4"/>
        <v>11</v>
      </c>
      <c r="R54" s="40" t="s">
        <v>60</v>
      </c>
      <c r="S54" s="12"/>
      <c r="T54" s="27"/>
      <c r="U54" s="12" t="s">
        <v>41</v>
      </c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</row>
    <row r="55" spans="1:261">
      <c r="A55" s="37" t="s">
        <v>86</v>
      </c>
      <c r="B55" s="181" t="s">
        <v>87</v>
      </c>
      <c r="C55" s="182"/>
      <c r="D55" s="182"/>
      <c r="E55" s="182"/>
      <c r="F55" s="182"/>
      <c r="G55" s="182"/>
      <c r="H55" s="182"/>
      <c r="I55" s="183"/>
      <c r="J55" s="12">
        <v>4</v>
      </c>
      <c r="K55" s="12">
        <v>2</v>
      </c>
      <c r="L55" s="12">
        <v>1</v>
      </c>
      <c r="M55" s="12">
        <v>0</v>
      </c>
      <c r="N55" s="39">
        <v>0</v>
      </c>
      <c r="O55" s="18">
        <f t="shared" si="2"/>
        <v>3</v>
      </c>
      <c r="P55" s="19">
        <f t="shared" si="3"/>
        <v>4</v>
      </c>
      <c r="Q55" s="19">
        <f t="shared" si="4"/>
        <v>7</v>
      </c>
      <c r="R55" s="40"/>
      <c r="S55" s="12" t="s">
        <v>54</v>
      </c>
      <c r="T55" s="27"/>
      <c r="U55" s="12" t="s">
        <v>41</v>
      </c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</row>
    <row r="56" spans="1:261">
      <c r="A56" s="33" t="s">
        <v>88</v>
      </c>
      <c r="B56" s="184" t="s">
        <v>89</v>
      </c>
      <c r="C56" s="185"/>
      <c r="D56" s="185"/>
      <c r="E56" s="185"/>
      <c r="F56" s="185"/>
      <c r="G56" s="185"/>
      <c r="H56" s="185"/>
      <c r="I56" s="186"/>
      <c r="J56" s="18">
        <v>0</v>
      </c>
      <c r="K56" s="18">
        <v>0</v>
      </c>
      <c r="L56" s="18">
        <v>2</v>
      </c>
      <c r="M56" s="18">
        <v>0</v>
      </c>
      <c r="N56" s="18">
        <v>0</v>
      </c>
      <c r="O56" s="18">
        <f>K56+L56+M56</f>
        <v>2</v>
      </c>
      <c r="P56" s="19">
        <f t="shared" si="3"/>
        <v>0</v>
      </c>
      <c r="Q56" s="19">
        <v>2</v>
      </c>
      <c r="R56" s="41"/>
      <c r="S56" s="42" t="s">
        <v>54</v>
      </c>
      <c r="T56" s="43"/>
      <c r="U56" s="42" t="s">
        <v>44</v>
      </c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</row>
    <row r="57" spans="1:261">
      <c r="A57" s="22" t="s">
        <v>74</v>
      </c>
      <c r="B57" s="145"/>
      <c r="C57" s="216"/>
      <c r="D57" s="216"/>
      <c r="E57" s="216"/>
      <c r="F57" s="216"/>
      <c r="G57" s="216"/>
      <c r="H57" s="216"/>
      <c r="I57" s="146"/>
      <c r="J57" s="22">
        <f t="shared" ref="J57:Q57" si="5">SUM(J50:J56)</f>
        <v>30</v>
      </c>
      <c r="K57" s="22">
        <f t="shared" si="5"/>
        <v>12</v>
      </c>
      <c r="L57" s="22">
        <f t="shared" si="5"/>
        <v>12</v>
      </c>
      <c r="M57" s="22">
        <f t="shared" si="5"/>
        <v>2</v>
      </c>
      <c r="N57" s="22">
        <f t="shared" si="5"/>
        <v>0</v>
      </c>
      <c r="O57" s="22">
        <f t="shared" si="5"/>
        <v>26</v>
      </c>
      <c r="P57" s="22">
        <f t="shared" si="5"/>
        <v>30</v>
      </c>
      <c r="Q57" s="22">
        <f t="shared" si="5"/>
        <v>56</v>
      </c>
      <c r="R57" s="22">
        <f>COUNTIF(R50:R56,"E")</f>
        <v>4</v>
      </c>
      <c r="S57" s="22">
        <f>COUNTIF(S50:S56,"C")</f>
        <v>2</v>
      </c>
      <c r="T57" s="22">
        <f>COUNTIF(T50:T56,"VP")</f>
        <v>1</v>
      </c>
      <c r="U57" s="23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  <c r="IW57" s="100"/>
      <c r="IX57" s="100"/>
      <c r="IY57" s="100"/>
      <c r="IZ57" s="100"/>
      <c r="JA57" s="100"/>
    </row>
    <row r="58" spans="1:261"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</row>
    <row r="59" spans="1:261" ht="11.25" customHeight="1">
      <c r="A59" s="150" t="s">
        <v>90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</row>
    <row r="60" spans="1:261" ht="18" customHeight="1">
      <c r="A60" s="153" t="s">
        <v>47</v>
      </c>
      <c r="B60" s="155" t="s">
        <v>48</v>
      </c>
      <c r="C60" s="156"/>
      <c r="D60" s="156"/>
      <c r="E60" s="156"/>
      <c r="F60" s="156"/>
      <c r="G60" s="156"/>
      <c r="H60" s="156"/>
      <c r="I60" s="157"/>
      <c r="J60" s="161" t="s">
        <v>49</v>
      </c>
      <c r="K60" s="212" t="s">
        <v>50</v>
      </c>
      <c r="L60" s="213"/>
      <c r="M60" s="213"/>
      <c r="N60" s="214"/>
      <c r="O60" s="228" t="s">
        <v>51</v>
      </c>
      <c r="P60" s="229"/>
      <c r="Q60" s="230"/>
      <c r="R60" s="228" t="s">
        <v>52</v>
      </c>
      <c r="S60" s="231"/>
      <c r="T60" s="232"/>
      <c r="U60" s="233" t="s">
        <v>53</v>
      </c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</row>
    <row r="61" spans="1:261" ht="25.5" customHeight="1">
      <c r="A61" s="154"/>
      <c r="B61" s="158"/>
      <c r="C61" s="159"/>
      <c r="D61" s="159"/>
      <c r="E61" s="159"/>
      <c r="F61" s="159"/>
      <c r="G61" s="159"/>
      <c r="H61" s="159"/>
      <c r="I61" s="160"/>
      <c r="J61" s="162"/>
      <c r="K61" s="4" t="s">
        <v>54</v>
      </c>
      <c r="L61" s="4" t="s">
        <v>55</v>
      </c>
      <c r="M61" s="4" t="s">
        <v>56</v>
      </c>
      <c r="N61" s="4" t="s">
        <v>57</v>
      </c>
      <c r="O61" s="4" t="s">
        <v>58</v>
      </c>
      <c r="P61" s="4" t="s">
        <v>32</v>
      </c>
      <c r="Q61" s="4" t="s">
        <v>59</v>
      </c>
      <c r="R61" s="4" t="s">
        <v>60</v>
      </c>
      <c r="S61" s="4" t="s">
        <v>54</v>
      </c>
      <c r="T61" s="4" t="s">
        <v>61</v>
      </c>
      <c r="U61" s="162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</row>
    <row r="62" spans="1:261" ht="16.5" customHeight="1">
      <c r="A62" s="37" t="s">
        <v>91</v>
      </c>
      <c r="B62" s="181" t="s">
        <v>92</v>
      </c>
      <c r="C62" s="182"/>
      <c r="D62" s="182"/>
      <c r="E62" s="182"/>
      <c r="F62" s="182"/>
      <c r="G62" s="182"/>
      <c r="H62" s="182"/>
      <c r="I62" s="183"/>
      <c r="J62" s="12">
        <v>6</v>
      </c>
      <c r="K62" s="12">
        <v>2</v>
      </c>
      <c r="L62" s="12">
        <v>2</v>
      </c>
      <c r="M62" s="12">
        <v>0</v>
      </c>
      <c r="N62" s="39">
        <v>0</v>
      </c>
      <c r="O62" s="18">
        <f t="shared" ref="O62:O67" si="6">K62+L62+M62+N62</f>
        <v>4</v>
      </c>
      <c r="P62" s="19">
        <f t="shared" ref="P62:P67" si="7">Q62-O62</f>
        <v>7</v>
      </c>
      <c r="Q62" s="19">
        <f t="shared" ref="Q62:Q67" si="8">ROUND(PRODUCT(J62,25)/14,0)</f>
        <v>11</v>
      </c>
      <c r="R62" s="40"/>
      <c r="S62" s="12"/>
      <c r="T62" s="27" t="s">
        <v>61</v>
      </c>
      <c r="U62" s="12" t="s">
        <v>41</v>
      </c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</row>
    <row r="63" spans="1:261">
      <c r="A63" s="37" t="s">
        <v>93</v>
      </c>
      <c r="B63" s="181" t="s">
        <v>94</v>
      </c>
      <c r="C63" s="182"/>
      <c r="D63" s="182"/>
      <c r="E63" s="182"/>
      <c r="F63" s="182"/>
      <c r="G63" s="182"/>
      <c r="H63" s="182"/>
      <c r="I63" s="183"/>
      <c r="J63" s="12">
        <v>6</v>
      </c>
      <c r="K63" s="12">
        <v>2</v>
      </c>
      <c r="L63" s="12">
        <v>2</v>
      </c>
      <c r="M63" s="12">
        <v>1</v>
      </c>
      <c r="N63" s="39">
        <v>0</v>
      </c>
      <c r="O63" s="18">
        <f t="shared" si="6"/>
        <v>5</v>
      </c>
      <c r="P63" s="19">
        <f t="shared" si="7"/>
        <v>6</v>
      </c>
      <c r="Q63" s="19">
        <f t="shared" si="8"/>
        <v>11</v>
      </c>
      <c r="R63" s="40" t="s">
        <v>60</v>
      </c>
      <c r="S63" s="12"/>
      <c r="T63" s="27"/>
      <c r="U63" s="12" t="s">
        <v>41</v>
      </c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00"/>
      <c r="JA63" s="100"/>
    </row>
    <row r="64" spans="1:261">
      <c r="A64" s="37" t="s">
        <v>95</v>
      </c>
      <c r="B64" s="181" t="s">
        <v>96</v>
      </c>
      <c r="C64" s="182"/>
      <c r="D64" s="182"/>
      <c r="E64" s="182"/>
      <c r="F64" s="182"/>
      <c r="G64" s="182"/>
      <c r="H64" s="182"/>
      <c r="I64" s="183"/>
      <c r="J64" s="12">
        <v>6</v>
      </c>
      <c r="K64" s="12">
        <v>2</v>
      </c>
      <c r="L64" s="12">
        <v>2</v>
      </c>
      <c r="M64" s="12">
        <v>0</v>
      </c>
      <c r="N64" s="39">
        <v>0</v>
      </c>
      <c r="O64" s="18">
        <f t="shared" si="6"/>
        <v>4</v>
      </c>
      <c r="P64" s="19">
        <f t="shared" si="7"/>
        <v>7</v>
      </c>
      <c r="Q64" s="19">
        <f t="shared" si="8"/>
        <v>11</v>
      </c>
      <c r="R64" s="40" t="s">
        <v>60</v>
      </c>
      <c r="S64" s="12"/>
      <c r="T64" s="27"/>
      <c r="U64" s="12" t="s">
        <v>43</v>
      </c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  <c r="IW64" s="100"/>
      <c r="IX64" s="100"/>
      <c r="IY64" s="100"/>
      <c r="IZ64" s="100"/>
      <c r="JA64" s="100"/>
    </row>
    <row r="65" spans="1:261">
      <c r="A65" s="37" t="s">
        <v>97</v>
      </c>
      <c r="B65" s="181" t="s">
        <v>98</v>
      </c>
      <c r="C65" s="182"/>
      <c r="D65" s="182"/>
      <c r="E65" s="182"/>
      <c r="F65" s="182"/>
      <c r="G65" s="182"/>
      <c r="H65" s="182"/>
      <c r="I65" s="183"/>
      <c r="J65" s="12">
        <v>6</v>
      </c>
      <c r="K65" s="12">
        <v>2</v>
      </c>
      <c r="L65" s="12">
        <v>2</v>
      </c>
      <c r="M65" s="12">
        <v>0</v>
      </c>
      <c r="N65" s="39">
        <v>0</v>
      </c>
      <c r="O65" s="18">
        <f t="shared" si="6"/>
        <v>4</v>
      </c>
      <c r="P65" s="19">
        <f t="shared" si="7"/>
        <v>7</v>
      </c>
      <c r="Q65" s="19">
        <f t="shared" si="8"/>
        <v>11</v>
      </c>
      <c r="R65" s="40" t="s">
        <v>60</v>
      </c>
      <c r="S65" s="12"/>
      <c r="T65" s="27"/>
      <c r="U65" s="12" t="s">
        <v>41</v>
      </c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</row>
    <row r="66" spans="1:261">
      <c r="A66" s="37" t="s">
        <v>99</v>
      </c>
      <c r="B66" s="181" t="s">
        <v>100</v>
      </c>
      <c r="C66" s="182"/>
      <c r="D66" s="182"/>
      <c r="E66" s="182"/>
      <c r="F66" s="182"/>
      <c r="G66" s="182"/>
      <c r="H66" s="182"/>
      <c r="I66" s="183"/>
      <c r="J66" s="12">
        <v>6</v>
      </c>
      <c r="K66" s="12">
        <v>1</v>
      </c>
      <c r="L66" s="12">
        <v>0</v>
      </c>
      <c r="M66" s="12">
        <v>2</v>
      </c>
      <c r="N66" s="39">
        <v>0</v>
      </c>
      <c r="O66" s="18">
        <f t="shared" si="6"/>
        <v>3</v>
      </c>
      <c r="P66" s="19">
        <f t="shared" si="7"/>
        <v>8</v>
      </c>
      <c r="Q66" s="19">
        <f t="shared" si="8"/>
        <v>11</v>
      </c>
      <c r="R66" s="40"/>
      <c r="S66" s="12" t="s">
        <v>54</v>
      </c>
      <c r="T66" s="27"/>
      <c r="U66" s="12" t="s">
        <v>44</v>
      </c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</row>
    <row r="67" spans="1:261">
      <c r="A67" s="37" t="s">
        <v>101</v>
      </c>
      <c r="B67" s="181" t="s">
        <v>102</v>
      </c>
      <c r="C67" s="182"/>
      <c r="D67" s="182"/>
      <c r="E67" s="182"/>
      <c r="F67" s="182"/>
      <c r="G67" s="182"/>
      <c r="H67" s="182"/>
      <c r="I67" s="183"/>
      <c r="J67" s="12">
        <v>3</v>
      </c>
      <c r="K67" s="12">
        <v>0</v>
      </c>
      <c r="L67" s="12">
        <v>2</v>
      </c>
      <c r="M67" s="12">
        <v>0</v>
      </c>
      <c r="N67" s="39">
        <v>0</v>
      </c>
      <c r="O67" s="18">
        <f t="shared" si="6"/>
        <v>2</v>
      </c>
      <c r="P67" s="19">
        <f t="shared" si="7"/>
        <v>3</v>
      </c>
      <c r="Q67" s="19">
        <f t="shared" si="8"/>
        <v>5</v>
      </c>
      <c r="R67" s="40"/>
      <c r="S67" s="12" t="s">
        <v>54</v>
      </c>
      <c r="T67" s="27"/>
      <c r="U67" s="12" t="s">
        <v>44</v>
      </c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</row>
    <row r="68" spans="1:261">
      <c r="A68" s="22" t="s">
        <v>74</v>
      </c>
      <c r="B68" s="145"/>
      <c r="C68" s="216"/>
      <c r="D68" s="216"/>
      <c r="E68" s="216"/>
      <c r="F68" s="216"/>
      <c r="G68" s="216"/>
      <c r="H68" s="216"/>
      <c r="I68" s="146"/>
      <c r="J68" s="22">
        <f t="shared" ref="J68:Q68" si="9">SUM(J62:J67)</f>
        <v>33</v>
      </c>
      <c r="K68" s="22">
        <f t="shared" si="9"/>
        <v>9</v>
      </c>
      <c r="L68" s="22">
        <f t="shared" si="9"/>
        <v>10</v>
      </c>
      <c r="M68" s="22">
        <f t="shared" si="9"/>
        <v>3</v>
      </c>
      <c r="N68" s="22">
        <f t="shared" si="9"/>
        <v>0</v>
      </c>
      <c r="O68" s="22">
        <f t="shared" si="9"/>
        <v>22</v>
      </c>
      <c r="P68" s="22">
        <f t="shared" si="9"/>
        <v>38</v>
      </c>
      <c r="Q68" s="22">
        <f t="shared" si="9"/>
        <v>60</v>
      </c>
      <c r="R68" s="22">
        <f>COUNTIF(R62:R67,"E")</f>
        <v>3</v>
      </c>
      <c r="S68" s="22">
        <f>COUNTIF(S62:S67,"C")</f>
        <v>2</v>
      </c>
      <c r="T68" s="22">
        <f>COUNTIF(T62:T67,"VP")</f>
        <v>1</v>
      </c>
      <c r="U68" s="23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</row>
    <row r="69" spans="1:261"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</row>
    <row r="70" spans="1:261">
      <c r="A70" s="150" t="s">
        <v>103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</row>
    <row r="71" spans="1:261" ht="18.75" customHeight="1">
      <c r="A71" s="153" t="s">
        <v>47</v>
      </c>
      <c r="B71" s="155" t="s">
        <v>48</v>
      </c>
      <c r="C71" s="156"/>
      <c r="D71" s="156"/>
      <c r="E71" s="156"/>
      <c r="F71" s="156"/>
      <c r="G71" s="156"/>
      <c r="H71" s="156"/>
      <c r="I71" s="157"/>
      <c r="J71" s="161" t="s">
        <v>49</v>
      </c>
      <c r="K71" s="212" t="s">
        <v>50</v>
      </c>
      <c r="L71" s="213"/>
      <c r="M71" s="213"/>
      <c r="N71" s="214"/>
      <c r="O71" s="228" t="s">
        <v>51</v>
      </c>
      <c r="P71" s="229"/>
      <c r="Q71" s="230"/>
      <c r="R71" s="228" t="s">
        <v>52</v>
      </c>
      <c r="S71" s="231"/>
      <c r="T71" s="232"/>
      <c r="U71" s="233" t="s">
        <v>53</v>
      </c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</row>
    <row r="72" spans="1:261" ht="24.75" customHeight="1">
      <c r="A72" s="154"/>
      <c r="B72" s="158"/>
      <c r="C72" s="159"/>
      <c r="D72" s="159"/>
      <c r="E72" s="159"/>
      <c r="F72" s="159"/>
      <c r="G72" s="159"/>
      <c r="H72" s="159"/>
      <c r="I72" s="160"/>
      <c r="J72" s="162"/>
      <c r="K72" s="4" t="s">
        <v>54</v>
      </c>
      <c r="L72" s="4" t="s">
        <v>55</v>
      </c>
      <c r="M72" s="4" t="s">
        <v>56</v>
      </c>
      <c r="N72" s="4" t="s">
        <v>57</v>
      </c>
      <c r="O72" s="4" t="s">
        <v>58</v>
      </c>
      <c r="P72" s="4" t="s">
        <v>32</v>
      </c>
      <c r="Q72" s="4" t="s">
        <v>59</v>
      </c>
      <c r="R72" s="4" t="s">
        <v>60</v>
      </c>
      <c r="S72" s="4" t="s">
        <v>54</v>
      </c>
      <c r="T72" s="4" t="s">
        <v>61</v>
      </c>
      <c r="U72" s="162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</row>
    <row r="73" spans="1:261">
      <c r="A73" s="37" t="s">
        <v>104</v>
      </c>
      <c r="B73" s="181" t="s">
        <v>105</v>
      </c>
      <c r="C73" s="182"/>
      <c r="D73" s="182"/>
      <c r="E73" s="182"/>
      <c r="F73" s="182"/>
      <c r="G73" s="182"/>
      <c r="H73" s="182"/>
      <c r="I73" s="183"/>
      <c r="J73" s="12">
        <v>6</v>
      </c>
      <c r="K73" s="12">
        <v>2</v>
      </c>
      <c r="L73" s="12">
        <v>1</v>
      </c>
      <c r="M73" s="12">
        <v>2</v>
      </c>
      <c r="N73" s="39">
        <v>0</v>
      </c>
      <c r="O73" s="18">
        <f>K73+L73+M73+N73</f>
        <v>5</v>
      </c>
      <c r="P73" s="19">
        <f t="shared" ref="P73:P78" si="10">Q73-O73</f>
        <v>6</v>
      </c>
      <c r="Q73" s="19">
        <f t="shared" ref="Q73:Q78" si="11">ROUND(PRODUCT(J73,25)/14,0)</f>
        <v>11</v>
      </c>
      <c r="R73" s="40" t="s">
        <v>60</v>
      </c>
      <c r="S73" s="12"/>
      <c r="T73" s="27"/>
      <c r="U73" s="12" t="s">
        <v>43</v>
      </c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</row>
    <row r="74" spans="1:261">
      <c r="A74" s="37" t="s">
        <v>106</v>
      </c>
      <c r="B74" s="181" t="s">
        <v>107</v>
      </c>
      <c r="C74" s="182"/>
      <c r="D74" s="182"/>
      <c r="E74" s="182"/>
      <c r="F74" s="182"/>
      <c r="G74" s="182"/>
      <c r="H74" s="182"/>
      <c r="I74" s="183"/>
      <c r="J74" s="12">
        <v>6</v>
      </c>
      <c r="K74" s="12">
        <v>2</v>
      </c>
      <c r="L74" s="12">
        <v>2</v>
      </c>
      <c r="M74" s="12">
        <v>0</v>
      </c>
      <c r="N74" s="39">
        <v>0</v>
      </c>
      <c r="O74" s="18">
        <f>K74+L74+M74</f>
        <v>4</v>
      </c>
      <c r="P74" s="19">
        <f t="shared" si="10"/>
        <v>7</v>
      </c>
      <c r="Q74" s="19">
        <f t="shared" si="11"/>
        <v>11</v>
      </c>
      <c r="R74" s="40"/>
      <c r="S74" s="12" t="s">
        <v>54</v>
      </c>
      <c r="T74" s="27"/>
      <c r="U74" s="12" t="s">
        <v>41</v>
      </c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</row>
    <row r="75" spans="1:261">
      <c r="A75" s="37" t="s">
        <v>108</v>
      </c>
      <c r="B75" s="181" t="s">
        <v>109</v>
      </c>
      <c r="C75" s="182"/>
      <c r="D75" s="182"/>
      <c r="E75" s="182"/>
      <c r="F75" s="182"/>
      <c r="G75" s="182"/>
      <c r="H75" s="182"/>
      <c r="I75" s="183"/>
      <c r="J75" s="12">
        <v>6</v>
      </c>
      <c r="K75" s="12">
        <v>2</v>
      </c>
      <c r="L75" s="12">
        <v>2</v>
      </c>
      <c r="M75" s="12">
        <v>0</v>
      </c>
      <c r="N75" s="39">
        <v>0</v>
      </c>
      <c r="O75" s="18">
        <f>K75+L75+M75</f>
        <v>4</v>
      </c>
      <c r="P75" s="19">
        <f t="shared" si="10"/>
        <v>7</v>
      </c>
      <c r="Q75" s="19">
        <f t="shared" si="11"/>
        <v>11</v>
      </c>
      <c r="R75" s="40" t="s">
        <v>60</v>
      </c>
      <c r="S75" s="12"/>
      <c r="T75" s="27"/>
      <c r="U75" s="12" t="s">
        <v>41</v>
      </c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</row>
    <row r="76" spans="1:261">
      <c r="A76" s="37" t="s">
        <v>110</v>
      </c>
      <c r="B76" s="181" t="s">
        <v>111</v>
      </c>
      <c r="C76" s="182"/>
      <c r="D76" s="182"/>
      <c r="E76" s="182"/>
      <c r="F76" s="182"/>
      <c r="G76" s="182"/>
      <c r="H76" s="182"/>
      <c r="I76" s="183"/>
      <c r="J76" s="12">
        <v>6</v>
      </c>
      <c r="K76" s="12">
        <v>2</v>
      </c>
      <c r="L76" s="12">
        <v>2</v>
      </c>
      <c r="M76" s="12">
        <v>1</v>
      </c>
      <c r="N76" s="39">
        <v>0</v>
      </c>
      <c r="O76" s="18">
        <f>K76+L76+M76</f>
        <v>5</v>
      </c>
      <c r="P76" s="19">
        <f t="shared" si="10"/>
        <v>6</v>
      </c>
      <c r="Q76" s="19">
        <f t="shared" si="11"/>
        <v>11</v>
      </c>
      <c r="R76" s="40" t="s">
        <v>60</v>
      </c>
      <c r="S76" s="12"/>
      <c r="T76" s="27"/>
      <c r="U76" s="12" t="s">
        <v>41</v>
      </c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</row>
    <row r="77" spans="1:261">
      <c r="A77" s="37" t="s">
        <v>112</v>
      </c>
      <c r="B77" s="181" t="s">
        <v>113</v>
      </c>
      <c r="C77" s="182"/>
      <c r="D77" s="182"/>
      <c r="E77" s="182"/>
      <c r="F77" s="182"/>
      <c r="G77" s="182"/>
      <c r="H77" s="182"/>
      <c r="I77" s="183"/>
      <c r="J77" s="12">
        <v>6</v>
      </c>
      <c r="K77" s="12">
        <v>2</v>
      </c>
      <c r="L77" s="12">
        <v>1</v>
      </c>
      <c r="M77" s="12">
        <v>0</v>
      </c>
      <c r="N77" s="39">
        <v>0</v>
      </c>
      <c r="O77" s="18">
        <f>K77+L77+M77</f>
        <v>3</v>
      </c>
      <c r="P77" s="19">
        <f t="shared" si="10"/>
        <v>8</v>
      </c>
      <c r="Q77" s="19">
        <f t="shared" si="11"/>
        <v>11</v>
      </c>
      <c r="R77" s="40"/>
      <c r="S77" s="12"/>
      <c r="T77" s="27" t="s">
        <v>61</v>
      </c>
      <c r="U77" s="12" t="s">
        <v>43</v>
      </c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</row>
    <row r="78" spans="1:261">
      <c r="A78" s="37" t="s">
        <v>114</v>
      </c>
      <c r="B78" s="181" t="s">
        <v>115</v>
      </c>
      <c r="C78" s="182"/>
      <c r="D78" s="182"/>
      <c r="E78" s="182"/>
      <c r="F78" s="182"/>
      <c r="G78" s="182"/>
      <c r="H78" s="182"/>
      <c r="I78" s="183"/>
      <c r="J78" s="12">
        <v>3</v>
      </c>
      <c r="K78" s="12">
        <v>0</v>
      </c>
      <c r="L78" s="12">
        <v>2</v>
      </c>
      <c r="M78" s="12">
        <v>0</v>
      </c>
      <c r="N78" s="39">
        <v>0</v>
      </c>
      <c r="O78" s="18">
        <f>K78+L78+M78</f>
        <v>2</v>
      </c>
      <c r="P78" s="19">
        <f t="shared" si="10"/>
        <v>3</v>
      </c>
      <c r="Q78" s="19">
        <f t="shared" si="11"/>
        <v>5</v>
      </c>
      <c r="R78" s="40"/>
      <c r="S78" s="12" t="s">
        <v>54</v>
      </c>
      <c r="T78" s="27"/>
      <c r="U78" s="12" t="s">
        <v>44</v>
      </c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</row>
    <row r="79" spans="1:261">
      <c r="A79" s="22" t="s">
        <v>74</v>
      </c>
      <c r="B79" s="145"/>
      <c r="C79" s="216"/>
      <c r="D79" s="216"/>
      <c r="E79" s="216"/>
      <c r="F79" s="216"/>
      <c r="G79" s="216"/>
      <c r="H79" s="216"/>
      <c r="I79" s="146"/>
      <c r="J79" s="22">
        <f t="shared" ref="J79:Q79" si="12">SUM(J73:J78)</f>
        <v>33</v>
      </c>
      <c r="K79" s="22">
        <f t="shared" si="12"/>
        <v>10</v>
      </c>
      <c r="L79" s="22">
        <f t="shared" si="12"/>
        <v>10</v>
      </c>
      <c r="M79" s="22">
        <f t="shared" si="12"/>
        <v>3</v>
      </c>
      <c r="N79" s="22">
        <f t="shared" si="12"/>
        <v>0</v>
      </c>
      <c r="O79" s="22">
        <f t="shared" si="12"/>
        <v>23</v>
      </c>
      <c r="P79" s="22">
        <f t="shared" si="12"/>
        <v>37</v>
      </c>
      <c r="Q79" s="22">
        <f t="shared" si="12"/>
        <v>60</v>
      </c>
      <c r="R79" s="22">
        <f>COUNTIF(R73:R78,"E")</f>
        <v>3</v>
      </c>
      <c r="S79" s="22">
        <f>COUNTIF(S73:S78,"C")</f>
        <v>2</v>
      </c>
      <c r="T79" s="22">
        <f>COUNTIF(T73:T78,"VP")</f>
        <v>1</v>
      </c>
      <c r="U79" s="23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00"/>
      <c r="JA79" s="100"/>
    </row>
    <row r="80" spans="1:261"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</row>
    <row r="81" spans="1:261">
      <c r="A81" s="209" t="s">
        <v>116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1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00"/>
      <c r="HY81" s="100"/>
      <c r="HZ81" s="100"/>
      <c r="IA81" s="100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00"/>
      <c r="IM81" s="100"/>
      <c r="IN81" s="100"/>
      <c r="IO81" s="100"/>
      <c r="IP81" s="100"/>
      <c r="IQ81" s="100"/>
      <c r="IR81" s="100"/>
      <c r="IS81" s="100"/>
      <c r="IT81" s="100"/>
      <c r="IU81" s="100"/>
      <c r="IV81" s="100"/>
      <c r="IW81" s="100"/>
      <c r="IX81" s="100"/>
      <c r="IY81" s="100"/>
      <c r="IZ81" s="100"/>
      <c r="JA81" s="100"/>
    </row>
    <row r="82" spans="1:261" ht="18" customHeight="1">
      <c r="A82" s="153" t="s">
        <v>47</v>
      </c>
      <c r="B82" s="155" t="s">
        <v>48</v>
      </c>
      <c r="C82" s="156"/>
      <c r="D82" s="156"/>
      <c r="E82" s="156"/>
      <c r="F82" s="156"/>
      <c r="G82" s="156"/>
      <c r="H82" s="156"/>
      <c r="I82" s="157"/>
      <c r="J82" s="161" t="s">
        <v>49</v>
      </c>
      <c r="K82" s="212" t="s">
        <v>50</v>
      </c>
      <c r="L82" s="213"/>
      <c r="M82" s="213"/>
      <c r="N82" s="214"/>
      <c r="O82" s="212" t="s">
        <v>51</v>
      </c>
      <c r="P82" s="213"/>
      <c r="Q82" s="214"/>
      <c r="R82" s="212" t="s">
        <v>52</v>
      </c>
      <c r="S82" s="213"/>
      <c r="T82" s="214"/>
      <c r="U82" s="161" t="s">
        <v>53</v>
      </c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00"/>
      <c r="IM82" s="100"/>
      <c r="IN82" s="100"/>
      <c r="IO82" s="100"/>
      <c r="IP82" s="100"/>
      <c r="IQ82" s="100"/>
      <c r="IR82" s="100"/>
      <c r="IS82" s="100"/>
      <c r="IT82" s="100"/>
      <c r="IU82" s="100"/>
      <c r="IV82" s="100"/>
      <c r="IW82" s="100"/>
      <c r="IX82" s="100"/>
      <c r="IY82" s="100"/>
      <c r="IZ82" s="100"/>
      <c r="JA82" s="100"/>
    </row>
    <row r="83" spans="1:261" ht="25.5" customHeight="1">
      <c r="A83" s="154"/>
      <c r="B83" s="158"/>
      <c r="C83" s="159"/>
      <c r="D83" s="159"/>
      <c r="E83" s="159"/>
      <c r="F83" s="159"/>
      <c r="G83" s="159"/>
      <c r="H83" s="159"/>
      <c r="I83" s="160"/>
      <c r="J83" s="162"/>
      <c r="K83" s="4" t="s">
        <v>54</v>
      </c>
      <c r="L83" s="4" t="s">
        <v>55</v>
      </c>
      <c r="M83" s="4" t="s">
        <v>56</v>
      </c>
      <c r="N83" s="4" t="s">
        <v>57</v>
      </c>
      <c r="O83" s="4" t="s">
        <v>58</v>
      </c>
      <c r="P83" s="4" t="s">
        <v>32</v>
      </c>
      <c r="Q83" s="4" t="s">
        <v>59</v>
      </c>
      <c r="R83" s="4" t="s">
        <v>60</v>
      </c>
      <c r="S83" s="4" t="s">
        <v>54</v>
      </c>
      <c r="T83" s="4" t="s">
        <v>61</v>
      </c>
      <c r="U83" s="162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00"/>
      <c r="HY83" s="100"/>
      <c r="HZ83" s="100"/>
      <c r="IA83" s="100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00"/>
      <c r="IM83" s="100"/>
      <c r="IN83" s="100"/>
      <c r="IO83" s="100"/>
      <c r="IP83" s="100"/>
      <c r="IQ83" s="100"/>
      <c r="IR83" s="100"/>
      <c r="IS83" s="100"/>
      <c r="IT83" s="100"/>
      <c r="IU83" s="100"/>
      <c r="IV83" s="100"/>
      <c r="IW83" s="100"/>
      <c r="IX83" s="100"/>
      <c r="IY83" s="100"/>
      <c r="IZ83" s="100"/>
      <c r="JA83" s="100"/>
    </row>
    <row r="84" spans="1:261">
      <c r="A84" s="37" t="s">
        <v>117</v>
      </c>
      <c r="B84" s="181" t="s">
        <v>118</v>
      </c>
      <c r="C84" s="182"/>
      <c r="D84" s="182"/>
      <c r="E84" s="182"/>
      <c r="F84" s="182"/>
      <c r="G84" s="182"/>
      <c r="H84" s="182"/>
      <c r="I84" s="183"/>
      <c r="J84" s="12">
        <v>5</v>
      </c>
      <c r="K84" s="12">
        <v>2</v>
      </c>
      <c r="L84" s="12">
        <v>2</v>
      </c>
      <c r="M84" s="12">
        <v>0</v>
      </c>
      <c r="N84" s="39">
        <v>0</v>
      </c>
      <c r="O84" s="18">
        <f t="shared" ref="O84:O89" si="13">K84+L84+M84+N84</f>
        <v>4</v>
      </c>
      <c r="P84" s="19">
        <f t="shared" ref="P84:P89" si="14">Q84-O84</f>
        <v>5</v>
      </c>
      <c r="Q84" s="19">
        <f t="shared" ref="Q84:Q89" si="15">ROUND(PRODUCT(J84,25)/14,0)</f>
        <v>9</v>
      </c>
      <c r="R84" s="40" t="s">
        <v>60</v>
      </c>
      <c r="S84" s="12"/>
      <c r="T84" s="27"/>
      <c r="U84" s="12" t="s">
        <v>43</v>
      </c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  <c r="IW84" s="100"/>
      <c r="IX84" s="100"/>
      <c r="IY84" s="100"/>
      <c r="IZ84" s="100"/>
      <c r="JA84" s="100"/>
    </row>
    <row r="85" spans="1:261">
      <c r="A85" s="37" t="s">
        <v>119</v>
      </c>
      <c r="B85" s="181" t="s">
        <v>120</v>
      </c>
      <c r="C85" s="182"/>
      <c r="D85" s="182"/>
      <c r="E85" s="182"/>
      <c r="F85" s="182"/>
      <c r="G85" s="182"/>
      <c r="H85" s="182"/>
      <c r="I85" s="183"/>
      <c r="J85" s="12">
        <v>5</v>
      </c>
      <c r="K85" s="12">
        <v>2</v>
      </c>
      <c r="L85" s="12">
        <v>2</v>
      </c>
      <c r="M85" s="12">
        <v>1</v>
      </c>
      <c r="N85" s="39">
        <v>0</v>
      </c>
      <c r="O85" s="18">
        <f t="shared" si="13"/>
        <v>5</v>
      </c>
      <c r="P85" s="19">
        <f t="shared" si="14"/>
        <v>4</v>
      </c>
      <c r="Q85" s="19">
        <f t="shared" si="15"/>
        <v>9</v>
      </c>
      <c r="R85" s="40" t="s">
        <v>60</v>
      </c>
      <c r="S85" s="12"/>
      <c r="T85" s="27"/>
      <c r="U85" s="12" t="s">
        <v>43</v>
      </c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00"/>
      <c r="HY85" s="100"/>
      <c r="HZ85" s="100"/>
      <c r="IA85" s="100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00"/>
      <c r="IM85" s="100"/>
      <c r="IN85" s="100"/>
      <c r="IO85" s="100"/>
      <c r="IP85" s="100"/>
      <c r="IQ85" s="100"/>
      <c r="IR85" s="100"/>
      <c r="IS85" s="100"/>
      <c r="IT85" s="100"/>
      <c r="IU85" s="100"/>
      <c r="IV85" s="100"/>
      <c r="IW85" s="100"/>
      <c r="IX85" s="100"/>
      <c r="IY85" s="100"/>
      <c r="IZ85" s="100"/>
      <c r="JA85" s="100"/>
    </row>
    <row r="86" spans="1:261">
      <c r="A86" s="37" t="s">
        <v>121</v>
      </c>
      <c r="B86" s="181" t="s">
        <v>122</v>
      </c>
      <c r="C86" s="182"/>
      <c r="D86" s="182"/>
      <c r="E86" s="182"/>
      <c r="F86" s="182"/>
      <c r="G86" s="182"/>
      <c r="H86" s="182"/>
      <c r="I86" s="183"/>
      <c r="J86" s="12">
        <v>5</v>
      </c>
      <c r="K86" s="12">
        <v>2</v>
      </c>
      <c r="L86" s="12">
        <v>2</v>
      </c>
      <c r="M86" s="12">
        <v>1</v>
      </c>
      <c r="N86" s="39">
        <v>0</v>
      </c>
      <c r="O86" s="18">
        <f t="shared" si="13"/>
        <v>5</v>
      </c>
      <c r="P86" s="19">
        <f t="shared" si="14"/>
        <v>4</v>
      </c>
      <c r="Q86" s="19">
        <f t="shared" si="15"/>
        <v>9</v>
      </c>
      <c r="R86" s="40" t="s">
        <v>60</v>
      </c>
      <c r="S86" s="12"/>
      <c r="T86" s="27"/>
      <c r="U86" s="12" t="s">
        <v>43</v>
      </c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  <c r="HQ86" s="100"/>
      <c r="HR86" s="100"/>
      <c r="HS86" s="100"/>
      <c r="HT86" s="100"/>
      <c r="HU86" s="100"/>
      <c r="HV86" s="100"/>
      <c r="HW86" s="100"/>
      <c r="HX86" s="100"/>
      <c r="HY86" s="100"/>
      <c r="HZ86" s="100"/>
      <c r="IA86" s="100"/>
      <c r="IB86" s="100"/>
      <c r="IC86" s="100"/>
      <c r="ID86" s="100"/>
      <c r="IE86" s="100"/>
      <c r="IF86" s="100"/>
      <c r="IG86" s="100"/>
      <c r="IH86" s="100"/>
      <c r="II86" s="100"/>
      <c r="IJ86" s="100"/>
      <c r="IK86" s="100"/>
      <c r="IL86" s="100"/>
      <c r="IM86" s="100"/>
      <c r="IN86" s="100"/>
      <c r="IO86" s="100"/>
      <c r="IP86" s="100"/>
      <c r="IQ86" s="100"/>
      <c r="IR86" s="100"/>
      <c r="IS86" s="100"/>
      <c r="IT86" s="100"/>
      <c r="IU86" s="100"/>
      <c r="IV86" s="100"/>
      <c r="IW86" s="100"/>
      <c r="IX86" s="100"/>
      <c r="IY86" s="100"/>
      <c r="IZ86" s="100"/>
      <c r="JA86" s="100"/>
    </row>
    <row r="87" spans="1:261">
      <c r="A87" s="37" t="s">
        <v>123</v>
      </c>
      <c r="B87" s="225" t="s">
        <v>124</v>
      </c>
      <c r="C87" s="226"/>
      <c r="D87" s="226"/>
      <c r="E87" s="226"/>
      <c r="F87" s="226"/>
      <c r="G87" s="226"/>
      <c r="H87" s="226"/>
      <c r="I87" s="227"/>
      <c r="J87" s="12">
        <v>5</v>
      </c>
      <c r="K87" s="12">
        <v>2</v>
      </c>
      <c r="L87" s="12">
        <v>2</v>
      </c>
      <c r="M87" s="12">
        <v>1</v>
      </c>
      <c r="N87" s="39">
        <v>0</v>
      </c>
      <c r="O87" s="18">
        <f t="shared" si="13"/>
        <v>5</v>
      </c>
      <c r="P87" s="19">
        <f t="shared" si="14"/>
        <v>4</v>
      </c>
      <c r="Q87" s="19">
        <f t="shared" si="15"/>
        <v>9</v>
      </c>
      <c r="R87" s="40"/>
      <c r="S87" s="12" t="s">
        <v>54</v>
      </c>
      <c r="T87" s="27"/>
      <c r="U87" s="12" t="s">
        <v>43</v>
      </c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  <c r="HQ87" s="100"/>
      <c r="HR87" s="100"/>
      <c r="HS87" s="100"/>
      <c r="HT87" s="100"/>
      <c r="HU87" s="100"/>
      <c r="HV87" s="100"/>
      <c r="HW87" s="100"/>
      <c r="HX87" s="100"/>
      <c r="HY87" s="100"/>
      <c r="HZ87" s="100"/>
      <c r="IA87" s="100"/>
      <c r="IB87" s="100"/>
      <c r="IC87" s="100"/>
      <c r="ID87" s="100"/>
      <c r="IE87" s="100"/>
      <c r="IF87" s="100"/>
      <c r="IG87" s="100"/>
      <c r="IH87" s="100"/>
      <c r="II87" s="100"/>
      <c r="IJ87" s="100"/>
      <c r="IK87" s="100"/>
      <c r="IL87" s="100"/>
      <c r="IM87" s="100"/>
      <c r="IN87" s="100"/>
      <c r="IO87" s="100"/>
      <c r="IP87" s="100"/>
      <c r="IQ87" s="100"/>
      <c r="IR87" s="100"/>
      <c r="IS87" s="100"/>
      <c r="IT87" s="100"/>
      <c r="IU87" s="100"/>
      <c r="IV87" s="100"/>
      <c r="IW87" s="100"/>
      <c r="IX87" s="100"/>
      <c r="IY87" s="100"/>
      <c r="IZ87" s="100"/>
      <c r="JA87" s="100"/>
    </row>
    <row r="88" spans="1:261">
      <c r="A88" s="37" t="s">
        <v>125</v>
      </c>
      <c r="B88" s="181" t="s">
        <v>126</v>
      </c>
      <c r="C88" s="182"/>
      <c r="D88" s="182"/>
      <c r="E88" s="182"/>
      <c r="F88" s="182"/>
      <c r="G88" s="182"/>
      <c r="H88" s="182"/>
      <c r="I88" s="183"/>
      <c r="J88" s="12">
        <v>6</v>
      </c>
      <c r="K88" s="12">
        <v>2</v>
      </c>
      <c r="L88" s="12">
        <v>1</v>
      </c>
      <c r="M88" s="12">
        <v>0</v>
      </c>
      <c r="N88" s="39">
        <v>2</v>
      </c>
      <c r="O88" s="18">
        <f t="shared" si="13"/>
        <v>5</v>
      </c>
      <c r="P88" s="19">
        <f t="shared" si="14"/>
        <v>6</v>
      </c>
      <c r="Q88" s="19">
        <f t="shared" si="15"/>
        <v>11</v>
      </c>
      <c r="R88" s="40"/>
      <c r="S88" s="12"/>
      <c r="T88" s="27" t="s">
        <v>61</v>
      </c>
      <c r="U88" s="12" t="s">
        <v>41</v>
      </c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  <c r="HQ88" s="100"/>
      <c r="HR88" s="100"/>
      <c r="HS88" s="100"/>
      <c r="HT88" s="100"/>
      <c r="HU88" s="100"/>
      <c r="HV88" s="100"/>
      <c r="HW88" s="100"/>
      <c r="HX88" s="100"/>
      <c r="HY88" s="100"/>
      <c r="HZ88" s="100"/>
      <c r="IA88" s="100"/>
      <c r="IB88" s="100"/>
      <c r="IC88" s="100"/>
      <c r="ID88" s="100"/>
      <c r="IE88" s="100"/>
      <c r="IF88" s="100"/>
      <c r="IG88" s="100"/>
      <c r="IH88" s="100"/>
      <c r="II88" s="100"/>
      <c r="IJ88" s="100"/>
      <c r="IK88" s="100"/>
      <c r="IL88" s="100"/>
      <c r="IM88" s="100"/>
      <c r="IN88" s="100"/>
      <c r="IO88" s="100"/>
      <c r="IP88" s="100"/>
      <c r="IQ88" s="100"/>
      <c r="IR88" s="100"/>
      <c r="IS88" s="100"/>
      <c r="IT88" s="100"/>
      <c r="IU88" s="100"/>
      <c r="IV88" s="100"/>
      <c r="IW88" s="100"/>
      <c r="IX88" s="100"/>
      <c r="IY88" s="100"/>
      <c r="IZ88" s="100"/>
      <c r="JA88" s="100"/>
    </row>
    <row r="89" spans="1:261">
      <c r="A89" s="37" t="s">
        <v>127</v>
      </c>
      <c r="B89" s="181" t="s">
        <v>128</v>
      </c>
      <c r="C89" s="182"/>
      <c r="D89" s="182"/>
      <c r="E89" s="182"/>
      <c r="F89" s="182"/>
      <c r="G89" s="182"/>
      <c r="H89" s="182"/>
      <c r="I89" s="183"/>
      <c r="J89" s="12">
        <v>4</v>
      </c>
      <c r="K89" s="12">
        <v>0</v>
      </c>
      <c r="L89" s="12">
        <v>0</v>
      </c>
      <c r="M89" s="12">
        <v>1</v>
      </c>
      <c r="N89" s="39">
        <v>0</v>
      </c>
      <c r="O89" s="18">
        <f t="shared" si="13"/>
        <v>1</v>
      </c>
      <c r="P89" s="19">
        <f t="shared" si="14"/>
        <v>6</v>
      </c>
      <c r="Q89" s="19">
        <f t="shared" si="15"/>
        <v>7</v>
      </c>
      <c r="R89" s="40"/>
      <c r="S89" s="12" t="s">
        <v>54</v>
      </c>
      <c r="T89" s="27"/>
      <c r="U89" s="12" t="s">
        <v>44</v>
      </c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  <c r="HQ89" s="100"/>
      <c r="HR89" s="100"/>
      <c r="HS89" s="100"/>
      <c r="HT89" s="100"/>
      <c r="HU89" s="100"/>
      <c r="HV89" s="100"/>
      <c r="HW89" s="100"/>
      <c r="HX89" s="100"/>
      <c r="HY89" s="100"/>
      <c r="HZ89" s="100"/>
      <c r="IA89" s="100"/>
      <c r="IB89" s="100"/>
      <c r="IC89" s="100"/>
      <c r="ID89" s="100"/>
      <c r="IE89" s="100"/>
      <c r="IF89" s="100"/>
      <c r="IG89" s="100"/>
      <c r="IH89" s="100"/>
      <c r="II89" s="100"/>
      <c r="IJ89" s="100"/>
      <c r="IK89" s="100"/>
      <c r="IL89" s="100"/>
      <c r="IM89" s="100"/>
      <c r="IN89" s="100"/>
      <c r="IO89" s="100"/>
      <c r="IP89" s="100"/>
      <c r="IQ89" s="100"/>
      <c r="IR89" s="100"/>
      <c r="IS89" s="100"/>
      <c r="IT89" s="100"/>
      <c r="IU89" s="100"/>
      <c r="IV89" s="100"/>
      <c r="IW89" s="100"/>
      <c r="IX89" s="100"/>
      <c r="IY89" s="100"/>
      <c r="IZ89" s="100"/>
      <c r="JA89" s="100"/>
    </row>
    <row r="90" spans="1:261">
      <c r="A90" s="22" t="s">
        <v>74</v>
      </c>
      <c r="B90" s="145"/>
      <c r="C90" s="216"/>
      <c r="D90" s="216"/>
      <c r="E90" s="216"/>
      <c r="F90" s="216"/>
      <c r="G90" s="216"/>
      <c r="H90" s="216"/>
      <c r="I90" s="146"/>
      <c r="J90" s="22">
        <f t="shared" ref="J90:Q90" si="16">SUM(J84:J89)</f>
        <v>30</v>
      </c>
      <c r="K90" s="22">
        <f t="shared" si="16"/>
        <v>10</v>
      </c>
      <c r="L90" s="22">
        <f t="shared" si="16"/>
        <v>9</v>
      </c>
      <c r="M90" s="22">
        <f t="shared" si="16"/>
        <v>4</v>
      </c>
      <c r="N90" s="22">
        <f t="shared" si="16"/>
        <v>2</v>
      </c>
      <c r="O90" s="22">
        <f t="shared" si="16"/>
        <v>25</v>
      </c>
      <c r="P90" s="22">
        <f t="shared" si="16"/>
        <v>29</v>
      </c>
      <c r="Q90" s="22">
        <f t="shared" si="16"/>
        <v>54</v>
      </c>
      <c r="R90" s="22">
        <f>COUNTIF(R84:R89,"E")</f>
        <v>3</v>
      </c>
      <c r="S90" s="22">
        <f>COUNTIF(S84:S89,"C")</f>
        <v>2</v>
      </c>
      <c r="T90" s="22">
        <f>COUNTIF(T84:T89,"VP")</f>
        <v>1</v>
      </c>
      <c r="U90" s="23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100"/>
      <c r="JA90" s="100"/>
    </row>
    <row r="91" spans="1:261"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  <c r="HQ91" s="100"/>
      <c r="HR91" s="100"/>
      <c r="HS91" s="100"/>
      <c r="HT91" s="100"/>
      <c r="HU91" s="100"/>
      <c r="HV91" s="100"/>
      <c r="HW91" s="100"/>
      <c r="HX91" s="100"/>
      <c r="HY91" s="100"/>
      <c r="HZ91" s="100"/>
      <c r="IA91" s="100"/>
      <c r="IB91" s="100"/>
      <c r="IC91" s="100"/>
      <c r="ID91" s="100"/>
      <c r="IE91" s="100"/>
      <c r="IF91" s="100"/>
      <c r="IG91" s="100"/>
      <c r="IH91" s="100"/>
      <c r="II91" s="100"/>
      <c r="IJ91" s="100"/>
      <c r="IK91" s="100"/>
      <c r="IL91" s="100"/>
      <c r="IM91" s="100"/>
      <c r="IN91" s="100"/>
      <c r="IO91" s="100"/>
      <c r="IP91" s="100"/>
      <c r="IQ91" s="100"/>
      <c r="IR91" s="100"/>
      <c r="IS91" s="100"/>
      <c r="IT91" s="100"/>
      <c r="IU91" s="100"/>
      <c r="IV91" s="100"/>
      <c r="IW91" s="100"/>
      <c r="IX91" s="100"/>
      <c r="IY91" s="100"/>
      <c r="IZ91" s="100"/>
      <c r="JA91" s="100"/>
    </row>
    <row r="92" spans="1:261">
      <c r="A92" s="209" t="s">
        <v>129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1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  <c r="HQ92" s="100"/>
      <c r="HR92" s="100"/>
      <c r="HS92" s="100"/>
      <c r="HT92" s="100"/>
      <c r="HU92" s="100"/>
      <c r="HV92" s="100"/>
      <c r="HW92" s="100"/>
      <c r="HX92" s="100"/>
      <c r="HY92" s="100"/>
      <c r="HZ92" s="100"/>
      <c r="IA92" s="100"/>
      <c r="IB92" s="100"/>
      <c r="IC92" s="100"/>
      <c r="ID92" s="100"/>
      <c r="IE92" s="100"/>
      <c r="IF92" s="100"/>
      <c r="IG92" s="100"/>
      <c r="IH92" s="100"/>
      <c r="II92" s="100"/>
      <c r="IJ92" s="100"/>
      <c r="IK92" s="100"/>
      <c r="IL92" s="100"/>
      <c r="IM92" s="100"/>
      <c r="IN92" s="100"/>
      <c r="IO92" s="100"/>
      <c r="IP92" s="100"/>
      <c r="IQ92" s="100"/>
      <c r="IR92" s="100"/>
      <c r="IS92" s="100"/>
      <c r="IT92" s="100"/>
      <c r="IU92" s="100"/>
      <c r="IV92" s="100"/>
      <c r="IW92" s="100"/>
      <c r="IX92" s="100"/>
      <c r="IY92" s="100"/>
      <c r="IZ92" s="100"/>
      <c r="JA92" s="100"/>
    </row>
    <row r="93" spans="1:261" ht="19.5" customHeight="1">
      <c r="A93" s="153" t="s">
        <v>47</v>
      </c>
      <c r="B93" s="155" t="s">
        <v>48</v>
      </c>
      <c r="C93" s="156"/>
      <c r="D93" s="156"/>
      <c r="E93" s="156"/>
      <c r="F93" s="156"/>
      <c r="G93" s="156"/>
      <c r="H93" s="156"/>
      <c r="I93" s="157"/>
      <c r="J93" s="161" t="s">
        <v>49</v>
      </c>
      <c r="K93" s="212" t="s">
        <v>50</v>
      </c>
      <c r="L93" s="213"/>
      <c r="M93" s="213"/>
      <c r="N93" s="214"/>
      <c r="O93" s="212" t="s">
        <v>51</v>
      </c>
      <c r="P93" s="213"/>
      <c r="Q93" s="214"/>
      <c r="R93" s="212" t="s">
        <v>52</v>
      </c>
      <c r="S93" s="213"/>
      <c r="T93" s="214"/>
      <c r="U93" s="161" t="s">
        <v>53</v>
      </c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  <c r="IJ93" s="100"/>
      <c r="IK93" s="100"/>
      <c r="IL93" s="100"/>
      <c r="IM93" s="100"/>
      <c r="IN93" s="100"/>
      <c r="IO93" s="100"/>
      <c r="IP93" s="100"/>
      <c r="IQ93" s="100"/>
      <c r="IR93" s="100"/>
      <c r="IS93" s="100"/>
      <c r="IT93" s="100"/>
      <c r="IU93" s="100"/>
      <c r="IV93" s="100"/>
      <c r="IW93" s="100"/>
      <c r="IX93" s="100"/>
      <c r="IY93" s="100"/>
      <c r="IZ93" s="100"/>
      <c r="JA93" s="100"/>
    </row>
    <row r="94" spans="1:261" ht="25.5" customHeight="1">
      <c r="A94" s="154"/>
      <c r="B94" s="158"/>
      <c r="C94" s="159"/>
      <c r="D94" s="159"/>
      <c r="E94" s="159"/>
      <c r="F94" s="159"/>
      <c r="G94" s="159"/>
      <c r="H94" s="159"/>
      <c r="I94" s="160"/>
      <c r="J94" s="162"/>
      <c r="K94" s="4" t="s">
        <v>54</v>
      </c>
      <c r="L94" s="4" t="s">
        <v>55</v>
      </c>
      <c r="M94" s="4" t="s">
        <v>56</v>
      </c>
      <c r="N94" s="4" t="s">
        <v>57</v>
      </c>
      <c r="O94" s="4" t="s">
        <v>58</v>
      </c>
      <c r="P94" s="4" t="s">
        <v>32</v>
      </c>
      <c r="Q94" s="4" t="s">
        <v>59</v>
      </c>
      <c r="R94" s="4" t="s">
        <v>60</v>
      </c>
      <c r="S94" s="4" t="s">
        <v>54</v>
      </c>
      <c r="T94" s="4" t="s">
        <v>61</v>
      </c>
      <c r="U94" s="162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  <c r="HQ94" s="100"/>
      <c r="HR94" s="100"/>
      <c r="HS94" s="100"/>
      <c r="HT94" s="100"/>
      <c r="HU94" s="100"/>
      <c r="HV94" s="100"/>
      <c r="HW94" s="100"/>
      <c r="HX94" s="100"/>
      <c r="HY94" s="100"/>
      <c r="HZ94" s="100"/>
      <c r="IA94" s="100"/>
      <c r="IB94" s="100"/>
      <c r="IC94" s="100"/>
      <c r="ID94" s="100"/>
      <c r="IE94" s="100"/>
      <c r="IF94" s="100"/>
      <c r="IG94" s="100"/>
      <c r="IH94" s="100"/>
      <c r="II94" s="100"/>
      <c r="IJ94" s="100"/>
      <c r="IK94" s="100"/>
      <c r="IL94" s="100"/>
      <c r="IM94" s="100"/>
      <c r="IN94" s="100"/>
      <c r="IO94" s="100"/>
      <c r="IP94" s="100"/>
      <c r="IQ94" s="100"/>
      <c r="IR94" s="100"/>
      <c r="IS94" s="100"/>
      <c r="IT94" s="100"/>
      <c r="IU94" s="100"/>
      <c r="IV94" s="100"/>
      <c r="IW94" s="100"/>
      <c r="IX94" s="100"/>
      <c r="IY94" s="100"/>
      <c r="IZ94" s="100"/>
      <c r="JA94" s="100"/>
    </row>
    <row r="95" spans="1:261">
      <c r="A95" s="37" t="s">
        <v>130</v>
      </c>
      <c r="B95" s="181" t="s">
        <v>131</v>
      </c>
      <c r="C95" s="182"/>
      <c r="D95" s="182"/>
      <c r="E95" s="182"/>
      <c r="F95" s="182"/>
      <c r="G95" s="182"/>
      <c r="H95" s="182"/>
      <c r="I95" s="183"/>
      <c r="J95" s="12">
        <v>6</v>
      </c>
      <c r="K95" s="12">
        <v>2</v>
      </c>
      <c r="L95" s="12">
        <v>1</v>
      </c>
      <c r="M95" s="12">
        <v>0</v>
      </c>
      <c r="N95" s="39">
        <v>2</v>
      </c>
      <c r="O95" s="18">
        <f>K95+L95+M95+N95</f>
        <v>5</v>
      </c>
      <c r="P95" s="19">
        <f>Q95-O95</f>
        <v>8</v>
      </c>
      <c r="Q95" s="19">
        <f>ROUND(PRODUCT(J95,25)/12,0)</f>
        <v>13</v>
      </c>
      <c r="R95" s="40" t="s">
        <v>60</v>
      </c>
      <c r="S95" s="12"/>
      <c r="T95" s="27"/>
      <c r="U95" s="12" t="s">
        <v>41</v>
      </c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  <c r="HQ95" s="100"/>
      <c r="HR95" s="100"/>
      <c r="HS95" s="100"/>
      <c r="HT95" s="100"/>
      <c r="HU95" s="100"/>
      <c r="HV95" s="100"/>
      <c r="HW95" s="100"/>
      <c r="HX95" s="100"/>
      <c r="HY95" s="100"/>
      <c r="HZ95" s="100"/>
      <c r="IA95" s="100"/>
      <c r="IB95" s="100"/>
      <c r="IC95" s="100"/>
      <c r="ID95" s="100"/>
      <c r="IE95" s="100"/>
      <c r="IF95" s="100"/>
      <c r="IG95" s="100"/>
      <c r="IH95" s="100"/>
      <c r="II95" s="100"/>
      <c r="IJ95" s="100"/>
      <c r="IK95" s="100"/>
      <c r="IL95" s="100"/>
      <c r="IM95" s="100"/>
      <c r="IN95" s="100"/>
      <c r="IO95" s="100"/>
      <c r="IP95" s="100"/>
      <c r="IQ95" s="100"/>
      <c r="IR95" s="100"/>
      <c r="IS95" s="100"/>
      <c r="IT95" s="100"/>
      <c r="IU95" s="100"/>
      <c r="IV95" s="100"/>
      <c r="IW95" s="100"/>
      <c r="IX95" s="100"/>
      <c r="IY95" s="100"/>
      <c r="IZ95" s="100"/>
      <c r="JA95" s="100"/>
    </row>
    <row r="96" spans="1:261">
      <c r="A96" s="37" t="s">
        <v>132</v>
      </c>
      <c r="B96" s="181" t="s">
        <v>133</v>
      </c>
      <c r="C96" s="182"/>
      <c r="D96" s="182"/>
      <c r="E96" s="182"/>
      <c r="F96" s="182"/>
      <c r="G96" s="182"/>
      <c r="H96" s="182"/>
      <c r="I96" s="183"/>
      <c r="J96" s="12">
        <v>6</v>
      </c>
      <c r="K96" s="12">
        <v>0</v>
      </c>
      <c r="L96" s="12">
        <v>0</v>
      </c>
      <c r="M96" s="12">
        <v>0</v>
      </c>
      <c r="N96" s="39">
        <v>2</v>
      </c>
      <c r="O96" s="18">
        <f>K96+L96+M96+N96</f>
        <v>2</v>
      </c>
      <c r="P96" s="19">
        <f>Q96-O96</f>
        <v>11</v>
      </c>
      <c r="Q96" s="19">
        <f>ROUND(PRODUCT(J96,25)/12,0)</f>
        <v>13</v>
      </c>
      <c r="R96" s="40"/>
      <c r="S96" s="12" t="s">
        <v>54</v>
      </c>
      <c r="T96" s="27"/>
      <c r="U96" s="12" t="s">
        <v>43</v>
      </c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  <c r="HQ96" s="100"/>
      <c r="HR96" s="100"/>
      <c r="HS96" s="100"/>
      <c r="HT96" s="100"/>
      <c r="HU96" s="100"/>
      <c r="HV96" s="100"/>
      <c r="HW96" s="100"/>
      <c r="HX96" s="100"/>
      <c r="HY96" s="100"/>
      <c r="HZ96" s="100"/>
      <c r="IA96" s="100"/>
      <c r="IB96" s="100"/>
      <c r="IC96" s="100"/>
      <c r="ID96" s="100"/>
      <c r="IE96" s="100"/>
      <c r="IF96" s="100"/>
      <c r="IG96" s="100"/>
      <c r="IH96" s="100"/>
      <c r="II96" s="100"/>
      <c r="IJ96" s="100"/>
      <c r="IK96" s="100"/>
      <c r="IL96" s="100"/>
      <c r="IM96" s="100"/>
      <c r="IN96" s="100"/>
      <c r="IO96" s="100"/>
      <c r="IP96" s="100"/>
      <c r="IQ96" s="100"/>
      <c r="IR96" s="100"/>
      <c r="IS96" s="100"/>
      <c r="IT96" s="100"/>
      <c r="IU96" s="100"/>
      <c r="IV96" s="100"/>
      <c r="IW96" s="100"/>
      <c r="IX96" s="100"/>
      <c r="IY96" s="100"/>
      <c r="IZ96" s="100"/>
      <c r="JA96" s="100"/>
    </row>
    <row r="97" spans="1:261">
      <c r="A97" s="37" t="s">
        <v>134</v>
      </c>
      <c r="B97" s="181" t="s">
        <v>135</v>
      </c>
      <c r="C97" s="182"/>
      <c r="D97" s="182"/>
      <c r="E97" s="182"/>
      <c r="F97" s="182"/>
      <c r="G97" s="182"/>
      <c r="H97" s="182"/>
      <c r="I97" s="183"/>
      <c r="J97" s="12">
        <v>7</v>
      </c>
      <c r="K97" s="12">
        <v>2</v>
      </c>
      <c r="L97" s="12">
        <v>1</v>
      </c>
      <c r="M97" s="12">
        <v>0</v>
      </c>
      <c r="N97" s="39">
        <v>2</v>
      </c>
      <c r="O97" s="18">
        <f>K97+L97+M97+N97</f>
        <v>5</v>
      </c>
      <c r="P97" s="19">
        <f>Q97-O97</f>
        <v>10</v>
      </c>
      <c r="Q97" s="19">
        <f>ROUND(PRODUCT(J97,25)/12,0)</f>
        <v>15</v>
      </c>
      <c r="R97" s="40" t="s">
        <v>60</v>
      </c>
      <c r="S97" s="12"/>
      <c r="T97" s="27"/>
      <c r="U97" s="12" t="s">
        <v>43</v>
      </c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100"/>
      <c r="JA97" s="100"/>
    </row>
    <row r="98" spans="1:261">
      <c r="A98" s="37" t="s">
        <v>136</v>
      </c>
      <c r="B98" s="181" t="s">
        <v>137</v>
      </c>
      <c r="C98" s="182"/>
      <c r="D98" s="182"/>
      <c r="E98" s="182"/>
      <c r="F98" s="182"/>
      <c r="G98" s="182"/>
      <c r="H98" s="182"/>
      <c r="I98" s="183"/>
      <c r="J98" s="12">
        <v>7</v>
      </c>
      <c r="K98" s="12">
        <v>2</v>
      </c>
      <c r="L98" s="12">
        <v>1</v>
      </c>
      <c r="M98" s="12">
        <v>0</v>
      </c>
      <c r="N98" s="39">
        <v>2</v>
      </c>
      <c r="O98" s="18">
        <f>K98+L98+M98+N98</f>
        <v>5</v>
      </c>
      <c r="P98" s="19">
        <f>Q98-O98</f>
        <v>10</v>
      </c>
      <c r="Q98" s="19">
        <f>ROUND(PRODUCT(J98,25)/12,0)</f>
        <v>15</v>
      </c>
      <c r="R98" s="40" t="s">
        <v>60</v>
      </c>
      <c r="S98" s="12"/>
      <c r="T98" s="27"/>
      <c r="U98" s="12" t="s">
        <v>44</v>
      </c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100"/>
      <c r="JA98" s="100"/>
    </row>
    <row r="99" spans="1:261">
      <c r="A99" s="37" t="s">
        <v>138</v>
      </c>
      <c r="B99" s="181" t="s">
        <v>139</v>
      </c>
      <c r="C99" s="182"/>
      <c r="D99" s="182"/>
      <c r="E99" s="182"/>
      <c r="F99" s="182"/>
      <c r="G99" s="182"/>
      <c r="H99" s="182"/>
      <c r="I99" s="183"/>
      <c r="J99" s="12">
        <v>4</v>
      </c>
      <c r="K99" s="12">
        <v>2</v>
      </c>
      <c r="L99" s="12">
        <v>0</v>
      </c>
      <c r="M99" s="12">
        <v>0</v>
      </c>
      <c r="N99" s="39">
        <v>1</v>
      </c>
      <c r="O99" s="18">
        <f>K99+L99+M99+N99</f>
        <v>3</v>
      </c>
      <c r="P99" s="19">
        <f>Q99-O99</f>
        <v>5</v>
      </c>
      <c r="Q99" s="19">
        <f>ROUND(PRODUCT(J99,25)/12,0)</f>
        <v>8</v>
      </c>
      <c r="R99" s="40"/>
      <c r="S99" s="12" t="s">
        <v>54</v>
      </c>
      <c r="T99" s="27"/>
      <c r="U99" s="12" t="s">
        <v>44</v>
      </c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0"/>
      <c r="IV99" s="100"/>
      <c r="IW99" s="100"/>
      <c r="IX99" s="100"/>
      <c r="IY99" s="100"/>
      <c r="IZ99" s="100"/>
      <c r="JA99" s="100"/>
    </row>
    <row r="100" spans="1:261">
      <c r="A100" s="22" t="s">
        <v>74</v>
      </c>
      <c r="B100" s="145"/>
      <c r="C100" s="216"/>
      <c r="D100" s="216"/>
      <c r="E100" s="216"/>
      <c r="F100" s="216"/>
      <c r="G100" s="216"/>
      <c r="H100" s="216"/>
      <c r="I100" s="146"/>
      <c r="J100" s="22">
        <f t="shared" ref="J100:Q100" si="17">SUM(J95:J99)</f>
        <v>30</v>
      </c>
      <c r="K100" s="22">
        <f t="shared" si="17"/>
        <v>8</v>
      </c>
      <c r="L100" s="22">
        <f t="shared" si="17"/>
        <v>3</v>
      </c>
      <c r="M100" s="22">
        <f t="shared" si="17"/>
        <v>0</v>
      </c>
      <c r="N100" s="22">
        <f t="shared" si="17"/>
        <v>9</v>
      </c>
      <c r="O100" s="22">
        <f t="shared" si="17"/>
        <v>20</v>
      </c>
      <c r="P100" s="22">
        <f t="shared" si="17"/>
        <v>44</v>
      </c>
      <c r="Q100" s="22">
        <f t="shared" si="17"/>
        <v>64</v>
      </c>
      <c r="R100" s="22">
        <f>COUNTIF(R95:R99,"E")</f>
        <v>3</v>
      </c>
      <c r="S100" s="22">
        <f>COUNTIF(S95:S99,"C")</f>
        <v>2</v>
      </c>
      <c r="T100" s="22">
        <f>COUNTIF(T95:T99,"VP")</f>
        <v>0</v>
      </c>
      <c r="U100" s="23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  <c r="IP100" s="100"/>
      <c r="IQ100" s="100"/>
      <c r="IR100" s="100"/>
      <c r="IS100" s="100"/>
      <c r="IT100" s="100"/>
      <c r="IU100" s="100"/>
      <c r="IV100" s="100"/>
      <c r="IW100" s="100"/>
      <c r="IX100" s="100"/>
      <c r="IY100" s="100"/>
      <c r="IZ100" s="100"/>
      <c r="JA100" s="100"/>
    </row>
    <row r="101" spans="1:261"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  <c r="HQ101" s="100"/>
      <c r="HR101" s="100"/>
      <c r="HS101" s="100"/>
      <c r="HT101" s="100"/>
      <c r="HU101" s="100"/>
      <c r="HV101" s="100"/>
      <c r="HW101" s="100"/>
      <c r="HX101" s="100"/>
      <c r="HY101" s="100"/>
      <c r="HZ101" s="100"/>
      <c r="IA101" s="100"/>
      <c r="IB101" s="100"/>
      <c r="IC101" s="100"/>
      <c r="ID101" s="100"/>
      <c r="IE101" s="100"/>
      <c r="IF101" s="100"/>
      <c r="IG101" s="100"/>
      <c r="IH101" s="100"/>
      <c r="II101" s="100"/>
      <c r="IJ101" s="100"/>
      <c r="IK101" s="100"/>
      <c r="IL101" s="100"/>
      <c r="IM101" s="100"/>
      <c r="IN101" s="100"/>
      <c r="IO101" s="100"/>
      <c r="IP101" s="100"/>
      <c r="IQ101" s="100"/>
      <c r="IR101" s="100"/>
      <c r="IS101" s="100"/>
      <c r="IT101" s="100"/>
      <c r="IU101" s="100"/>
      <c r="IV101" s="100"/>
      <c r="IW101" s="100"/>
      <c r="IX101" s="100"/>
      <c r="IY101" s="100"/>
      <c r="IZ101" s="100"/>
      <c r="JA101" s="100"/>
    </row>
    <row r="102" spans="1:261">
      <c r="A102" s="217" t="s">
        <v>140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100"/>
      <c r="HY102" s="100"/>
      <c r="HZ102" s="100"/>
      <c r="IA102" s="100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100"/>
      <c r="IM102" s="100"/>
      <c r="IN102" s="100"/>
      <c r="IO102" s="100"/>
      <c r="IP102" s="100"/>
      <c r="IQ102" s="100"/>
      <c r="IR102" s="100"/>
      <c r="IS102" s="100"/>
      <c r="IT102" s="100"/>
      <c r="IU102" s="100"/>
      <c r="IV102" s="100"/>
      <c r="IW102" s="100"/>
      <c r="IX102" s="100"/>
      <c r="IY102" s="100"/>
      <c r="IZ102" s="100"/>
      <c r="JA102" s="100"/>
    </row>
    <row r="103" spans="1:261" ht="19.5" customHeight="1">
      <c r="A103" s="153" t="s">
        <v>47</v>
      </c>
      <c r="B103" s="155" t="s">
        <v>48</v>
      </c>
      <c r="C103" s="156"/>
      <c r="D103" s="156"/>
      <c r="E103" s="156"/>
      <c r="F103" s="156"/>
      <c r="G103" s="156"/>
      <c r="H103" s="156"/>
      <c r="I103" s="157"/>
      <c r="J103" s="161" t="s">
        <v>49</v>
      </c>
      <c r="K103" s="212" t="s">
        <v>50</v>
      </c>
      <c r="L103" s="213"/>
      <c r="M103" s="213"/>
      <c r="N103" s="214"/>
      <c r="O103" s="151" t="s">
        <v>51</v>
      </c>
      <c r="P103" s="152"/>
      <c r="Q103" s="152"/>
      <c r="R103" s="151" t="s">
        <v>52</v>
      </c>
      <c r="S103" s="151"/>
      <c r="T103" s="151"/>
      <c r="U103" s="151" t="s">
        <v>53</v>
      </c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100"/>
      <c r="GI103" s="100"/>
      <c r="GJ103" s="100"/>
      <c r="GK103" s="100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100"/>
      <c r="GW103" s="100"/>
      <c r="GX103" s="100"/>
      <c r="GY103" s="100"/>
      <c r="GZ103" s="100"/>
      <c r="HA103" s="100"/>
      <c r="HB103" s="100"/>
      <c r="HC103" s="100"/>
      <c r="HD103" s="100"/>
      <c r="HE103" s="100"/>
      <c r="HF103" s="100"/>
      <c r="HG103" s="100"/>
      <c r="HH103" s="100"/>
      <c r="HI103" s="100"/>
      <c r="HJ103" s="100"/>
      <c r="HK103" s="100"/>
      <c r="HL103" s="100"/>
      <c r="HM103" s="100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100"/>
      <c r="HY103" s="100"/>
      <c r="HZ103" s="100"/>
      <c r="IA103" s="100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100"/>
      <c r="IM103" s="100"/>
      <c r="IN103" s="100"/>
      <c r="IO103" s="100"/>
      <c r="IP103" s="100"/>
      <c r="IQ103" s="100"/>
      <c r="IR103" s="100"/>
      <c r="IS103" s="100"/>
      <c r="IT103" s="100"/>
      <c r="IU103" s="100"/>
      <c r="IV103" s="100"/>
      <c r="IW103" s="100"/>
      <c r="IX103" s="100"/>
      <c r="IY103" s="100"/>
      <c r="IZ103" s="100"/>
      <c r="JA103" s="100"/>
    </row>
    <row r="104" spans="1:261" ht="27.75" customHeight="1">
      <c r="A104" s="154"/>
      <c r="B104" s="158"/>
      <c r="C104" s="159"/>
      <c r="D104" s="159"/>
      <c r="E104" s="159"/>
      <c r="F104" s="159"/>
      <c r="G104" s="159"/>
      <c r="H104" s="159"/>
      <c r="I104" s="160"/>
      <c r="J104" s="162"/>
      <c r="K104" s="4" t="s">
        <v>54</v>
      </c>
      <c r="L104" s="4" t="s">
        <v>55</v>
      </c>
      <c r="M104" s="4" t="s">
        <v>56</v>
      </c>
      <c r="N104" s="4" t="s">
        <v>57</v>
      </c>
      <c r="O104" s="4" t="s">
        <v>58</v>
      </c>
      <c r="P104" s="4" t="s">
        <v>32</v>
      </c>
      <c r="Q104" s="4" t="s">
        <v>59</v>
      </c>
      <c r="R104" s="4" t="s">
        <v>60</v>
      </c>
      <c r="S104" s="4" t="s">
        <v>54</v>
      </c>
      <c r="T104" s="4" t="s">
        <v>61</v>
      </c>
      <c r="U104" s="151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  <c r="HQ104" s="100"/>
      <c r="HR104" s="100"/>
      <c r="HS104" s="100"/>
      <c r="HT104" s="100"/>
      <c r="HU104" s="100"/>
      <c r="HV104" s="100"/>
      <c r="HW104" s="100"/>
      <c r="HX104" s="100"/>
      <c r="HY104" s="100"/>
      <c r="HZ104" s="100"/>
      <c r="IA104" s="100"/>
      <c r="IB104" s="100"/>
      <c r="IC104" s="100"/>
      <c r="ID104" s="100"/>
      <c r="IE104" s="100"/>
      <c r="IF104" s="100"/>
      <c r="IG104" s="100"/>
      <c r="IH104" s="100"/>
      <c r="II104" s="100"/>
      <c r="IJ104" s="100"/>
      <c r="IK104" s="100"/>
      <c r="IL104" s="100"/>
      <c r="IM104" s="100"/>
      <c r="IN104" s="100"/>
      <c r="IO104" s="100"/>
      <c r="IP104" s="100"/>
      <c r="IQ104" s="100"/>
      <c r="IR104" s="100"/>
      <c r="IS104" s="100"/>
      <c r="IT104" s="100"/>
      <c r="IU104" s="100"/>
      <c r="IV104" s="100"/>
      <c r="IW104" s="100"/>
      <c r="IX104" s="100"/>
      <c r="IY104" s="100"/>
      <c r="IZ104" s="100"/>
      <c r="JA104" s="100"/>
    </row>
    <row r="105" spans="1:261" ht="12.75" customHeight="1">
      <c r="A105" s="209" t="s">
        <v>141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1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  <c r="HQ105" s="100"/>
      <c r="HR105" s="100"/>
      <c r="HS105" s="100"/>
      <c r="HT105" s="100"/>
      <c r="HU105" s="100"/>
      <c r="HV105" s="100"/>
      <c r="HW105" s="100"/>
      <c r="HX105" s="100"/>
      <c r="HY105" s="100"/>
      <c r="HZ105" s="100"/>
      <c r="IA105" s="100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100"/>
      <c r="IM105" s="100"/>
      <c r="IN105" s="100"/>
      <c r="IO105" s="100"/>
      <c r="IP105" s="100"/>
      <c r="IQ105" s="100"/>
      <c r="IR105" s="100"/>
      <c r="IS105" s="100"/>
      <c r="IT105" s="100"/>
      <c r="IU105" s="100"/>
      <c r="IV105" s="100"/>
      <c r="IW105" s="100"/>
      <c r="IX105" s="100"/>
      <c r="IY105" s="100"/>
      <c r="IZ105" s="100"/>
      <c r="JA105" s="100"/>
    </row>
    <row r="106" spans="1:261">
      <c r="A106" s="46" t="s">
        <v>142</v>
      </c>
      <c r="B106" s="219" t="s">
        <v>143</v>
      </c>
      <c r="C106" s="119"/>
      <c r="D106" s="119"/>
      <c r="E106" s="119"/>
      <c r="F106" s="119"/>
      <c r="G106" s="119"/>
      <c r="H106" s="119"/>
      <c r="I106" s="120"/>
      <c r="J106" s="28">
        <v>6</v>
      </c>
      <c r="K106" s="28">
        <v>2</v>
      </c>
      <c r="L106" s="28">
        <v>1</v>
      </c>
      <c r="M106" s="28">
        <v>0</v>
      </c>
      <c r="N106" s="28">
        <v>0</v>
      </c>
      <c r="O106" s="19">
        <f>K106+L106+M106</f>
        <v>3</v>
      </c>
      <c r="P106" s="19">
        <f>Q106-O106</f>
        <v>8</v>
      </c>
      <c r="Q106" s="19">
        <f>ROUND(PRODUCT(J106,25)/14,0)</f>
        <v>11</v>
      </c>
      <c r="R106" s="28"/>
      <c r="S106" s="28"/>
      <c r="T106" s="29" t="s">
        <v>61</v>
      </c>
      <c r="U106" s="12" t="s">
        <v>43</v>
      </c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00"/>
      <c r="GE106" s="100"/>
      <c r="GF106" s="100"/>
      <c r="GG106" s="100"/>
      <c r="GH106" s="100"/>
      <c r="GI106" s="100"/>
      <c r="GJ106" s="100"/>
      <c r="GK106" s="100"/>
      <c r="GL106" s="100"/>
      <c r="GM106" s="100"/>
      <c r="GN106" s="100"/>
      <c r="GO106" s="100"/>
      <c r="GP106" s="100"/>
      <c r="GQ106" s="100"/>
      <c r="GR106" s="100"/>
      <c r="GS106" s="100"/>
      <c r="GT106" s="100"/>
      <c r="GU106" s="100"/>
      <c r="GV106" s="100"/>
      <c r="GW106" s="100"/>
      <c r="GX106" s="100"/>
      <c r="GY106" s="100"/>
      <c r="GZ106" s="100"/>
      <c r="HA106" s="100"/>
      <c r="HB106" s="100"/>
      <c r="HC106" s="100"/>
      <c r="HD106" s="100"/>
      <c r="HE106" s="100"/>
      <c r="HF106" s="100"/>
      <c r="HG106" s="100"/>
      <c r="HH106" s="100"/>
      <c r="HI106" s="100"/>
      <c r="HJ106" s="100"/>
      <c r="HK106" s="100"/>
      <c r="HL106" s="100"/>
      <c r="HM106" s="100"/>
      <c r="HN106" s="100"/>
      <c r="HO106" s="100"/>
      <c r="HP106" s="100"/>
      <c r="HQ106" s="100"/>
      <c r="HR106" s="100"/>
      <c r="HS106" s="100"/>
      <c r="HT106" s="100"/>
      <c r="HU106" s="100"/>
      <c r="HV106" s="100"/>
      <c r="HW106" s="100"/>
      <c r="HX106" s="100"/>
      <c r="HY106" s="100"/>
      <c r="HZ106" s="100"/>
      <c r="IA106" s="100"/>
      <c r="IB106" s="100"/>
      <c r="IC106" s="100"/>
      <c r="ID106" s="100"/>
      <c r="IE106" s="100"/>
      <c r="IF106" s="100"/>
      <c r="IG106" s="100"/>
      <c r="IH106" s="100"/>
      <c r="II106" s="100"/>
      <c r="IJ106" s="100"/>
      <c r="IK106" s="100"/>
      <c r="IL106" s="100"/>
      <c r="IM106" s="100"/>
      <c r="IN106" s="100"/>
      <c r="IO106" s="100"/>
      <c r="IP106" s="100"/>
      <c r="IQ106" s="100"/>
      <c r="IR106" s="100"/>
      <c r="IS106" s="100"/>
      <c r="IT106" s="100"/>
      <c r="IU106" s="100"/>
      <c r="IV106" s="100"/>
      <c r="IW106" s="100"/>
      <c r="IX106" s="100"/>
      <c r="IY106" s="100"/>
      <c r="IZ106" s="100"/>
      <c r="JA106" s="100"/>
    </row>
    <row r="107" spans="1:261">
      <c r="A107" s="46" t="s">
        <v>144</v>
      </c>
      <c r="B107" s="219" t="s">
        <v>145</v>
      </c>
      <c r="C107" s="119"/>
      <c r="D107" s="119"/>
      <c r="E107" s="119"/>
      <c r="F107" s="119"/>
      <c r="G107" s="119"/>
      <c r="H107" s="119"/>
      <c r="I107" s="120"/>
      <c r="J107" s="28">
        <v>6</v>
      </c>
      <c r="K107" s="28">
        <v>2</v>
      </c>
      <c r="L107" s="28">
        <v>1</v>
      </c>
      <c r="M107" s="28">
        <v>0</v>
      </c>
      <c r="N107" s="28">
        <v>0</v>
      </c>
      <c r="O107" s="19">
        <f>K107+L107+M107</f>
        <v>3</v>
      </c>
      <c r="P107" s="19">
        <f>Q107-O107</f>
        <v>8</v>
      </c>
      <c r="Q107" s="19">
        <f>ROUND(PRODUCT(J107,25)/14,0)</f>
        <v>11</v>
      </c>
      <c r="R107" s="28"/>
      <c r="S107" s="28"/>
      <c r="T107" s="29" t="s">
        <v>61</v>
      </c>
      <c r="U107" s="12" t="s">
        <v>43</v>
      </c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100"/>
      <c r="JA107" s="100"/>
    </row>
    <row r="108" spans="1:261" s="1" customFormat="1" ht="12.75">
      <c r="A108" s="46" t="s">
        <v>278</v>
      </c>
      <c r="B108" s="219" t="s">
        <v>275</v>
      </c>
      <c r="C108" s="119"/>
      <c r="D108" s="119"/>
      <c r="E108" s="119"/>
      <c r="F108" s="119"/>
      <c r="G108" s="119"/>
      <c r="H108" s="119"/>
      <c r="I108" s="120"/>
      <c r="J108" s="28">
        <v>6</v>
      </c>
      <c r="K108" s="28">
        <v>2</v>
      </c>
      <c r="L108" s="28">
        <v>1</v>
      </c>
      <c r="M108" s="28">
        <v>0</v>
      </c>
      <c r="N108" s="28">
        <v>0</v>
      </c>
      <c r="O108" s="19">
        <f>K108+L108+M108+N108</f>
        <v>3</v>
      </c>
      <c r="P108" s="19">
        <f>Q108-O108</f>
        <v>8</v>
      </c>
      <c r="Q108" s="19">
        <f>ROUND(PRODUCT(J108,25)/14,0)</f>
        <v>11</v>
      </c>
      <c r="R108" s="28"/>
      <c r="S108" s="28"/>
      <c r="T108" s="29" t="s">
        <v>61</v>
      </c>
      <c r="U108" s="12" t="s">
        <v>43</v>
      </c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  <c r="HQ108" s="100"/>
      <c r="HR108" s="100"/>
      <c r="HS108" s="100"/>
      <c r="HT108" s="100"/>
      <c r="HU108" s="100"/>
      <c r="HV108" s="100"/>
      <c r="HW108" s="100"/>
      <c r="HX108" s="100"/>
      <c r="HY108" s="100"/>
      <c r="HZ108" s="100"/>
      <c r="IA108" s="100"/>
      <c r="IB108" s="100"/>
      <c r="IC108" s="100"/>
      <c r="ID108" s="100"/>
      <c r="IE108" s="100"/>
      <c r="IF108" s="100"/>
      <c r="IG108" s="100"/>
      <c r="IH108" s="100"/>
      <c r="II108" s="100"/>
      <c r="IJ108" s="100"/>
      <c r="IK108" s="100"/>
      <c r="IL108" s="100"/>
      <c r="IM108" s="100"/>
      <c r="IN108" s="100"/>
      <c r="IO108" s="100"/>
      <c r="IP108" s="100"/>
      <c r="IQ108" s="100"/>
      <c r="IR108" s="100"/>
      <c r="IS108" s="100"/>
      <c r="IT108" s="100"/>
      <c r="IU108" s="100"/>
      <c r="IV108" s="100"/>
      <c r="IW108" s="100"/>
      <c r="IX108" s="100"/>
      <c r="IY108" s="100"/>
      <c r="IZ108" s="100"/>
      <c r="JA108" s="100"/>
    </row>
    <row r="109" spans="1:261">
      <c r="A109" s="46" t="s">
        <v>146</v>
      </c>
      <c r="B109" s="219" t="s">
        <v>147</v>
      </c>
      <c r="C109" s="119"/>
      <c r="D109" s="119"/>
      <c r="E109" s="119"/>
      <c r="F109" s="119"/>
      <c r="G109" s="119"/>
      <c r="H109" s="119"/>
      <c r="I109" s="120"/>
      <c r="J109" s="28">
        <v>6</v>
      </c>
      <c r="K109" s="28">
        <v>2</v>
      </c>
      <c r="L109" s="28">
        <v>1</v>
      </c>
      <c r="M109" s="28">
        <v>0</v>
      </c>
      <c r="N109" s="28">
        <v>0</v>
      </c>
      <c r="O109" s="19">
        <f>K109+L109+M109</f>
        <v>3</v>
      </c>
      <c r="P109" s="19">
        <f>Q109-O109</f>
        <v>8</v>
      </c>
      <c r="Q109" s="19">
        <f>ROUND(PRODUCT(J109,25)/14,0)</f>
        <v>11</v>
      </c>
      <c r="R109" s="28"/>
      <c r="S109" s="28"/>
      <c r="T109" s="29" t="s">
        <v>61</v>
      </c>
      <c r="U109" s="12" t="s">
        <v>43</v>
      </c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100"/>
      <c r="GI109" s="100"/>
      <c r="GJ109" s="100"/>
      <c r="GK109" s="100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100"/>
      <c r="GW109" s="100"/>
      <c r="GX109" s="100"/>
      <c r="GY109" s="100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100"/>
      <c r="HK109" s="100"/>
      <c r="HL109" s="100"/>
      <c r="HM109" s="100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100"/>
      <c r="HY109" s="100"/>
      <c r="HZ109" s="100"/>
      <c r="IA109" s="100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100"/>
      <c r="IM109" s="100"/>
      <c r="IN109" s="100"/>
      <c r="IO109" s="100"/>
      <c r="IP109" s="100"/>
      <c r="IQ109" s="100"/>
      <c r="IR109" s="100"/>
      <c r="IS109" s="100"/>
      <c r="IT109" s="100"/>
      <c r="IU109" s="100"/>
      <c r="IV109" s="100"/>
      <c r="IW109" s="100"/>
      <c r="IX109" s="100"/>
      <c r="IY109" s="100"/>
      <c r="IZ109" s="100"/>
      <c r="JA109" s="100"/>
    </row>
    <row r="110" spans="1:261">
      <c r="A110" s="115" t="s">
        <v>148</v>
      </c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8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00"/>
      <c r="GF110" s="100"/>
      <c r="GG110" s="100"/>
      <c r="GH110" s="100"/>
      <c r="GI110" s="100"/>
      <c r="GJ110" s="100"/>
      <c r="GK110" s="100"/>
      <c r="GL110" s="100"/>
      <c r="GM110" s="100"/>
      <c r="GN110" s="100"/>
      <c r="GO110" s="100"/>
      <c r="GP110" s="100"/>
      <c r="GQ110" s="100"/>
      <c r="GR110" s="100"/>
      <c r="GS110" s="100"/>
      <c r="GT110" s="100"/>
      <c r="GU110" s="100"/>
      <c r="GV110" s="100"/>
      <c r="GW110" s="100"/>
      <c r="GX110" s="100"/>
      <c r="GY110" s="100"/>
      <c r="GZ110" s="100"/>
      <c r="HA110" s="100"/>
      <c r="HB110" s="100"/>
      <c r="HC110" s="100"/>
      <c r="HD110" s="100"/>
      <c r="HE110" s="100"/>
      <c r="HF110" s="100"/>
      <c r="HG110" s="100"/>
      <c r="HH110" s="100"/>
      <c r="HI110" s="100"/>
      <c r="HJ110" s="100"/>
      <c r="HK110" s="100"/>
      <c r="HL110" s="100"/>
      <c r="HM110" s="100"/>
      <c r="HN110" s="100"/>
      <c r="HO110" s="100"/>
      <c r="HP110" s="100"/>
      <c r="HQ110" s="100"/>
      <c r="HR110" s="100"/>
      <c r="HS110" s="100"/>
      <c r="HT110" s="100"/>
      <c r="HU110" s="100"/>
      <c r="HV110" s="100"/>
      <c r="HW110" s="100"/>
      <c r="HX110" s="100"/>
      <c r="HY110" s="100"/>
      <c r="HZ110" s="100"/>
      <c r="IA110" s="100"/>
      <c r="IB110" s="100"/>
      <c r="IC110" s="100"/>
      <c r="ID110" s="100"/>
      <c r="IE110" s="100"/>
      <c r="IF110" s="100"/>
      <c r="IG110" s="100"/>
      <c r="IH110" s="100"/>
      <c r="II110" s="100"/>
      <c r="IJ110" s="100"/>
      <c r="IK110" s="100"/>
      <c r="IL110" s="100"/>
      <c r="IM110" s="100"/>
      <c r="IN110" s="100"/>
      <c r="IO110" s="100"/>
      <c r="IP110" s="100"/>
      <c r="IQ110" s="100"/>
      <c r="IR110" s="100"/>
      <c r="IS110" s="100"/>
      <c r="IT110" s="100"/>
      <c r="IU110" s="100"/>
      <c r="IV110" s="100"/>
      <c r="IW110" s="100"/>
      <c r="IX110" s="100"/>
      <c r="IY110" s="100"/>
      <c r="IZ110" s="100"/>
      <c r="JA110" s="100"/>
    </row>
    <row r="111" spans="1:261">
      <c r="A111" s="46" t="s">
        <v>149</v>
      </c>
      <c r="B111" s="219" t="s">
        <v>150</v>
      </c>
      <c r="C111" s="119"/>
      <c r="D111" s="119"/>
      <c r="E111" s="119"/>
      <c r="F111" s="119"/>
      <c r="G111" s="119"/>
      <c r="H111" s="119"/>
      <c r="I111" s="120"/>
      <c r="J111" s="28">
        <v>6</v>
      </c>
      <c r="K111" s="28">
        <v>2</v>
      </c>
      <c r="L111" s="28">
        <v>1</v>
      </c>
      <c r="M111" s="28">
        <v>0</v>
      </c>
      <c r="N111" s="28">
        <v>0</v>
      </c>
      <c r="O111" s="19">
        <f>K111+L111+M111+N111</f>
        <v>3</v>
      </c>
      <c r="P111" s="19">
        <f>Q111-O111</f>
        <v>8</v>
      </c>
      <c r="Q111" s="19">
        <f>ROUND(PRODUCT(J111,25)/14,0)</f>
        <v>11</v>
      </c>
      <c r="R111" s="28"/>
      <c r="S111" s="28"/>
      <c r="T111" s="29" t="s">
        <v>61</v>
      </c>
      <c r="U111" s="12" t="s">
        <v>41</v>
      </c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100"/>
      <c r="HY111" s="100"/>
      <c r="HZ111" s="100"/>
      <c r="IA111" s="100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100"/>
      <c r="IM111" s="100"/>
      <c r="IN111" s="100"/>
      <c r="IO111" s="100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100"/>
      <c r="JA111" s="100"/>
    </row>
    <row r="112" spans="1:261">
      <c r="A112" s="46" t="s">
        <v>151</v>
      </c>
      <c r="B112" s="219" t="s">
        <v>152</v>
      </c>
      <c r="C112" s="119"/>
      <c r="D112" s="119"/>
      <c r="E112" s="119"/>
      <c r="F112" s="119"/>
      <c r="G112" s="119"/>
      <c r="H112" s="119"/>
      <c r="I112" s="120"/>
      <c r="J112" s="28">
        <v>6</v>
      </c>
      <c r="K112" s="28">
        <v>2</v>
      </c>
      <c r="L112" s="28">
        <v>1</v>
      </c>
      <c r="M112" s="28">
        <v>0</v>
      </c>
      <c r="N112" s="28">
        <v>0</v>
      </c>
      <c r="O112" s="19">
        <f>K112+L112+M112+N112</f>
        <v>3</v>
      </c>
      <c r="P112" s="19">
        <f>Q112-O112</f>
        <v>8</v>
      </c>
      <c r="Q112" s="19">
        <f>ROUND(PRODUCT(J112,25)/14,0)</f>
        <v>11</v>
      </c>
      <c r="R112" s="28"/>
      <c r="S112" s="28"/>
      <c r="T112" s="29" t="s">
        <v>61</v>
      </c>
      <c r="U112" s="12" t="s">
        <v>41</v>
      </c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0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0"/>
      <c r="IK112" s="100"/>
      <c r="IL112" s="100"/>
      <c r="IM112" s="100"/>
      <c r="IN112" s="100"/>
      <c r="IO112" s="100"/>
      <c r="IP112" s="100"/>
      <c r="IQ112" s="100"/>
      <c r="IR112" s="100"/>
      <c r="IS112" s="100"/>
      <c r="IT112" s="100"/>
      <c r="IU112" s="100"/>
      <c r="IV112" s="100"/>
      <c r="IW112" s="100"/>
      <c r="IX112" s="100"/>
      <c r="IY112" s="100"/>
      <c r="IZ112" s="100"/>
      <c r="JA112" s="100"/>
    </row>
    <row r="113" spans="1:261">
      <c r="A113" s="115" t="s">
        <v>153</v>
      </c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8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0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100"/>
      <c r="IM113" s="100"/>
      <c r="IN113" s="100"/>
      <c r="IO113" s="100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100"/>
      <c r="JA113" s="100"/>
    </row>
    <row r="114" spans="1:261">
      <c r="A114" s="46" t="s">
        <v>154</v>
      </c>
      <c r="B114" s="219" t="s">
        <v>155</v>
      </c>
      <c r="C114" s="119"/>
      <c r="D114" s="119"/>
      <c r="E114" s="119"/>
      <c r="F114" s="119"/>
      <c r="G114" s="119"/>
      <c r="H114" s="119"/>
      <c r="I114" s="120"/>
      <c r="J114" s="28">
        <v>7</v>
      </c>
      <c r="K114" s="28">
        <v>2</v>
      </c>
      <c r="L114" s="28">
        <v>1</v>
      </c>
      <c r="M114" s="28">
        <v>0</v>
      </c>
      <c r="N114" s="28">
        <v>2</v>
      </c>
      <c r="O114" s="19">
        <f>K114+L114+M114+N114</f>
        <v>5</v>
      </c>
      <c r="P114" s="19">
        <f>Q114-O114</f>
        <v>10</v>
      </c>
      <c r="Q114" s="19">
        <f>ROUND(PRODUCT(J114,25)/12,0)</f>
        <v>15</v>
      </c>
      <c r="R114" s="28"/>
      <c r="S114" s="28"/>
      <c r="T114" s="29" t="s">
        <v>61</v>
      </c>
      <c r="U114" s="12" t="s">
        <v>43</v>
      </c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00"/>
      <c r="GE114" s="100"/>
      <c r="GF114" s="100"/>
      <c r="GG114" s="100"/>
      <c r="GH114" s="100"/>
      <c r="GI114" s="100"/>
      <c r="GJ114" s="100"/>
      <c r="GK114" s="100"/>
      <c r="GL114" s="100"/>
      <c r="GM114" s="100"/>
      <c r="GN114" s="100"/>
      <c r="GO114" s="100"/>
      <c r="GP114" s="100"/>
      <c r="GQ114" s="100"/>
      <c r="GR114" s="100"/>
      <c r="GS114" s="100"/>
      <c r="GT114" s="100"/>
      <c r="GU114" s="100"/>
      <c r="GV114" s="100"/>
      <c r="GW114" s="100"/>
      <c r="GX114" s="100"/>
      <c r="GY114" s="100"/>
      <c r="GZ114" s="100"/>
      <c r="HA114" s="100"/>
      <c r="HB114" s="100"/>
      <c r="HC114" s="100"/>
      <c r="HD114" s="100"/>
      <c r="HE114" s="100"/>
      <c r="HF114" s="100"/>
      <c r="HG114" s="100"/>
      <c r="HH114" s="100"/>
      <c r="HI114" s="100"/>
      <c r="HJ114" s="100"/>
      <c r="HK114" s="100"/>
      <c r="HL114" s="100"/>
      <c r="HM114" s="100"/>
      <c r="HN114" s="100"/>
      <c r="HO114" s="100"/>
      <c r="HP114" s="100"/>
      <c r="HQ114" s="100"/>
      <c r="HR114" s="100"/>
      <c r="HS114" s="100"/>
      <c r="HT114" s="100"/>
      <c r="HU114" s="100"/>
      <c r="HV114" s="100"/>
      <c r="HW114" s="100"/>
      <c r="HX114" s="100"/>
      <c r="HY114" s="100"/>
      <c r="HZ114" s="100"/>
      <c r="IA114" s="100"/>
      <c r="IB114" s="100"/>
      <c r="IC114" s="100"/>
      <c r="ID114" s="100"/>
      <c r="IE114" s="100"/>
      <c r="IF114" s="100"/>
      <c r="IG114" s="100"/>
      <c r="IH114" s="100"/>
      <c r="II114" s="100"/>
      <c r="IJ114" s="100"/>
      <c r="IK114" s="100"/>
      <c r="IL114" s="100"/>
      <c r="IM114" s="100"/>
      <c r="IN114" s="100"/>
      <c r="IO114" s="100"/>
      <c r="IP114" s="100"/>
      <c r="IQ114" s="100"/>
      <c r="IR114" s="100"/>
      <c r="IS114" s="100"/>
      <c r="IT114" s="100"/>
      <c r="IU114" s="100"/>
      <c r="IV114" s="100"/>
      <c r="IW114" s="100"/>
      <c r="IX114" s="100"/>
      <c r="IY114" s="100"/>
      <c r="IZ114" s="100"/>
      <c r="JA114" s="100"/>
    </row>
    <row r="115" spans="1:261">
      <c r="A115" s="46" t="s">
        <v>156</v>
      </c>
      <c r="B115" s="219" t="s">
        <v>157</v>
      </c>
      <c r="C115" s="119"/>
      <c r="D115" s="119"/>
      <c r="E115" s="119"/>
      <c r="F115" s="119"/>
      <c r="G115" s="119"/>
      <c r="H115" s="119"/>
      <c r="I115" s="120"/>
      <c r="J115" s="28">
        <v>7</v>
      </c>
      <c r="K115" s="28">
        <v>2</v>
      </c>
      <c r="L115" s="28">
        <v>1</v>
      </c>
      <c r="M115" s="28">
        <v>0</v>
      </c>
      <c r="N115" s="28">
        <v>2</v>
      </c>
      <c r="O115" s="19">
        <f>K115+L115+M115+N115</f>
        <v>5</v>
      </c>
      <c r="P115" s="19">
        <f>Q115-O115</f>
        <v>10</v>
      </c>
      <c r="Q115" s="19">
        <f>ROUND(PRODUCT(J115,25)/12,0)</f>
        <v>15</v>
      </c>
      <c r="R115" s="28"/>
      <c r="S115" s="28"/>
      <c r="T115" s="29" t="s">
        <v>61</v>
      </c>
      <c r="U115" s="12" t="s">
        <v>43</v>
      </c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  <c r="HQ115" s="100"/>
      <c r="HR115" s="100"/>
      <c r="HS115" s="100"/>
      <c r="HT115" s="100"/>
      <c r="HU115" s="100"/>
      <c r="HV115" s="100"/>
      <c r="HW115" s="100"/>
      <c r="HX115" s="100"/>
      <c r="HY115" s="100"/>
      <c r="HZ115" s="100"/>
      <c r="IA115" s="100"/>
      <c r="IB115" s="100"/>
      <c r="IC115" s="100"/>
      <c r="ID115" s="100"/>
      <c r="IE115" s="100"/>
      <c r="IF115" s="100"/>
      <c r="IG115" s="100"/>
      <c r="IH115" s="100"/>
      <c r="II115" s="100"/>
      <c r="IJ115" s="100"/>
      <c r="IK115" s="100"/>
      <c r="IL115" s="100"/>
      <c r="IM115" s="100"/>
      <c r="IN115" s="100"/>
      <c r="IO115" s="100"/>
      <c r="IP115" s="100"/>
      <c r="IQ115" s="100"/>
      <c r="IR115" s="100"/>
      <c r="IS115" s="100"/>
      <c r="IT115" s="100"/>
      <c r="IU115" s="100"/>
      <c r="IV115" s="100"/>
      <c r="IW115" s="100"/>
      <c r="IX115" s="100"/>
      <c r="IY115" s="100"/>
      <c r="IZ115" s="100"/>
      <c r="JA115" s="100"/>
    </row>
    <row r="116" spans="1:261">
      <c r="A116" s="46" t="s">
        <v>158</v>
      </c>
      <c r="B116" s="219" t="s">
        <v>159</v>
      </c>
      <c r="C116" s="119"/>
      <c r="D116" s="119"/>
      <c r="E116" s="119"/>
      <c r="F116" s="119"/>
      <c r="G116" s="119"/>
      <c r="H116" s="119"/>
      <c r="I116" s="120"/>
      <c r="J116" s="28">
        <v>7</v>
      </c>
      <c r="K116" s="28">
        <v>2</v>
      </c>
      <c r="L116" s="28">
        <v>1</v>
      </c>
      <c r="M116" s="28">
        <v>0</v>
      </c>
      <c r="N116" s="28">
        <v>2</v>
      </c>
      <c r="O116" s="19">
        <f>K116+L116+M116+N116</f>
        <v>5</v>
      </c>
      <c r="P116" s="19">
        <f>Q116-O116</f>
        <v>10</v>
      </c>
      <c r="Q116" s="19">
        <f>ROUND(PRODUCT(J116,25)/12,0)</f>
        <v>15</v>
      </c>
      <c r="R116" s="28"/>
      <c r="S116" s="28"/>
      <c r="T116" s="29" t="s">
        <v>61</v>
      </c>
      <c r="U116" s="12" t="s">
        <v>43</v>
      </c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  <c r="HQ116" s="100"/>
      <c r="HR116" s="100"/>
      <c r="HS116" s="100"/>
      <c r="HT116" s="100"/>
      <c r="HU116" s="100"/>
      <c r="HV116" s="100"/>
      <c r="HW116" s="100"/>
      <c r="HX116" s="100"/>
      <c r="HY116" s="100"/>
      <c r="HZ116" s="100"/>
      <c r="IA116" s="100"/>
      <c r="IB116" s="100"/>
      <c r="IC116" s="100"/>
      <c r="ID116" s="100"/>
      <c r="IE116" s="100"/>
      <c r="IF116" s="100"/>
      <c r="IG116" s="100"/>
      <c r="IH116" s="100"/>
      <c r="II116" s="100"/>
      <c r="IJ116" s="100"/>
      <c r="IK116" s="100"/>
      <c r="IL116" s="100"/>
      <c r="IM116" s="100"/>
      <c r="IN116" s="100"/>
      <c r="IO116" s="100"/>
      <c r="IP116" s="100"/>
      <c r="IQ116" s="100"/>
      <c r="IR116" s="100"/>
      <c r="IS116" s="100"/>
      <c r="IT116" s="100"/>
      <c r="IU116" s="100"/>
      <c r="IV116" s="100"/>
      <c r="IW116" s="100"/>
      <c r="IX116" s="100"/>
      <c r="IY116" s="100"/>
      <c r="IZ116" s="100"/>
      <c r="JA116" s="100"/>
    </row>
    <row r="117" spans="1:261">
      <c r="A117" s="115" t="s">
        <v>160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7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  <c r="HQ117" s="100"/>
      <c r="HR117" s="100"/>
      <c r="HS117" s="100"/>
      <c r="HT117" s="100"/>
      <c r="HU117" s="100"/>
      <c r="HV117" s="100"/>
      <c r="HW117" s="100"/>
      <c r="HX117" s="100"/>
      <c r="HY117" s="100"/>
      <c r="HZ117" s="100"/>
      <c r="IA117" s="100"/>
      <c r="IB117" s="100"/>
      <c r="IC117" s="100"/>
      <c r="ID117" s="100"/>
      <c r="IE117" s="100"/>
      <c r="IF117" s="100"/>
      <c r="IG117" s="100"/>
      <c r="IH117" s="100"/>
      <c r="II117" s="100"/>
      <c r="IJ117" s="100"/>
      <c r="IK117" s="100"/>
      <c r="IL117" s="100"/>
      <c r="IM117" s="100"/>
      <c r="IN117" s="100"/>
      <c r="IO117" s="100"/>
      <c r="IP117" s="100"/>
      <c r="IQ117" s="100"/>
      <c r="IR117" s="100"/>
      <c r="IS117" s="100"/>
      <c r="IT117" s="100"/>
      <c r="IU117" s="100"/>
      <c r="IV117" s="100"/>
      <c r="IW117" s="100"/>
      <c r="IX117" s="100"/>
      <c r="IY117" s="100"/>
      <c r="IZ117" s="100"/>
      <c r="JA117" s="100"/>
    </row>
    <row r="118" spans="1:261">
      <c r="A118" s="46" t="s">
        <v>161</v>
      </c>
      <c r="B118" s="219" t="s">
        <v>162</v>
      </c>
      <c r="C118" s="119"/>
      <c r="D118" s="119"/>
      <c r="E118" s="119"/>
      <c r="F118" s="119"/>
      <c r="G118" s="119"/>
      <c r="H118" s="119"/>
      <c r="I118" s="120"/>
      <c r="J118" s="28">
        <v>7</v>
      </c>
      <c r="K118" s="28">
        <v>2</v>
      </c>
      <c r="L118" s="28">
        <v>1</v>
      </c>
      <c r="M118" s="28">
        <v>0</v>
      </c>
      <c r="N118" s="28">
        <v>2</v>
      </c>
      <c r="O118" s="19">
        <f>K118+L118+M118+N118</f>
        <v>5</v>
      </c>
      <c r="P118" s="19">
        <f>Q118-O118</f>
        <v>10</v>
      </c>
      <c r="Q118" s="19">
        <f>ROUND(PRODUCT(J118,25)/12,0)</f>
        <v>15</v>
      </c>
      <c r="R118" s="28"/>
      <c r="S118" s="28"/>
      <c r="T118" s="29" t="s">
        <v>61</v>
      </c>
      <c r="U118" s="12" t="s">
        <v>44</v>
      </c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00"/>
      <c r="GE118" s="100"/>
      <c r="GF118" s="100"/>
      <c r="GG118" s="100"/>
      <c r="GH118" s="100"/>
      <c r="GI118" s="100"/>
      <c r="GJ118" s="100"/>
      <c r="GK118" s="100"/>
      <c r="GL118" s="100"/>
      <c r="GM118" s="100"/>
      <c r="GN118" s="100"/>
      <c r="GO118" s="100"/>
      <c r="GP118" s="100"/>
      <c r="GQ118" s="100"/>
      <c r="GR118" s="100"/>
      <c r="GS118" s="100"/>
      <c r="GT118" s="100"/>
      <c r="GU118" s="100"/>
      <c r="GV118" s="100"/>
      <c r="GW118" s="100"/>
      <c r="GX118" s="100"/>
      <c r="GY118" s="100"/>
      <c r="GZ118" s="100"/>
      <c r="HA118" s="100"/>
      <c r="HB118" s="100"/>
      <c r="HC118" s="100"/>
      <c r="HD118" s="100"/>
      <c r="HE118" s="100"/>
      <c r="HF118" s="100"/>
      <c r="HG118" s="100"/>
      <c r="HH118" s="100"/>
      <c r="HI118" s="100"/>
      <c r="HJ118" s="100"/>
      <c r="HK118" s="100"/>
      <c r="HL118" s="100"/>
      <c r="HM118" s="100"/>
      <c r="HN118" s="100"/>
      <c r="HO118" s="100"/>
      <c r="HP118" s="100"/>
      <c r="HQ118" s="100"/>
      <c r="HR118" s="100"/>
      <c r="HS118" s="100"/>
      <c r="HT118" s="100"/>
      <c r="HU118" s="100"/>
      <c r="HV118" s="100"/>
      <c r="HW118" s="100"/>
      <c r="HX118" s="100"/>
      <c r="HY118" s="100"/>
      <c r="HZ118" s="100"/>
      <c r="IA118" s="100"/>
      <c r="IB118" s="100"/>
      <c r="IC118" s="100"/>
      <c r="ID118" s="100"/>
      <c r="IE118" s="100"/>
      <c r="IF118" s="100"/>
      <c r="IG118" s="100"/>
      <c r="IH118" s="100"/>
      <c r="II118" s="100"/>
      <c r="IJ118" s="100"/>
      <c r="IK118" s="100"/>
      <c r="IL118" s="100"/>
      <c r="IM118" s="100"/>
      <c r="IN118" s="100"/>
      <c r="IO118" s="100"/>
      <c r="IP118" s="100"/>
      <c r="IQ118" s="100"/>
      <c r="IR118" s="100"/>
      <c r="IS118" s="100"/>
      <c r="IT118" s="100"/>
      <c r="IU118" s="100"/>
      <c r="IV118" s="100"/>
      <c r="IW118" s="100"/>
      <c r="IX118" s="100"/>
      <c r="IY118" s="100"/>
      <c r="IZ118" s="100"/>
      <c r="JA118" s="100"/>
    </row>
    <row r="119" spans="1:261">
      <c r="A119" s="46" t="s">
        <v>279</v>
      </c>
      <c r="B119" s="222" t="s">
        <v>276</v>
      </c>
      <c r="C119" s="223"/>
      <c r="D119" s="223"/>
      <c r="E119" s="223"/>
      <c r="F119" s="223"/>
      <c r="G119" s="223"/>
      <c r="H119" s="223"/>
      <c r="I119" s="224"/>
      <c r="J119" s="28">
        <v>7</v>
      </c>
      <c r="K119" s="28">
        <v>2</v>
      </c>
      <c r="L119" s="28">
        <v>1</v>
      </c>
      <c r="M119" s="28">
        <v>0</v>
      </c>
      <c r="N119" s="28">
        <v>2</v>
      </c>
      <c r="O119" s="19">
        <f>K119+L119+M119+N119</f>
        <v>5</v>
      </c>
      <c r="P119" s="19">
        <f>Q119-O119</f>
        <v>10</v>
      </c>
      <c r="Q119" s="19">
        <f>ROUND(PRODUCT(J119,25)/12,0)</f>
        <v>15</v>
      </c>
      <c r="R119" s="28"/>
      <c r="S119" s="28"/>
      <c r="T119" s="29" t="s">
        <v>61</v>
      </c>
      <c r="U119" s="12" t="s">
        <v>44</v>
      </c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00"/>
      <c r="GE119" s="100"/>
      <c r="GF119" s="100"/>
      <c r="GG119" s="100"/>
      <c r="GH119" s="100"/>
      <c r="GI119" s="100"/>
      <c r="GJ119" s="100"/>
      <c r="GK119" s="100"/>
      <c r="GL119" s="100"/>
      <c r="GM119" s="100"/>
      <c r="GN119" s="100"/>
      <c r="GO119" s="100"/>
      <c r="GP119" s="100"/>
      <c r="GQ119" s="100"/>
      <c r="GR119" s="100"/>
      <c r="GS119" s="100"/>
      <c r="GT119" s="100"/>
      <c r="GU119" s="100"/>
      <c r="GV119" s="100"/>
      <c r="GW119" s="100"/>
      <c r="GX119" s="100"/>
      <c r="GY119" s="100"/>
      <c r="GZ119" s="100"/>
      <c r="HA119" s="100"/>
      <c r="HB119" s="100"/>
      <c r="HC119" s="100"/>
      <c r="HD119" s="100"/>
      <c r="HE119" s="100"/>
      <c r="HF119" s="100"/>
      <c r="HG119" s="100"/>
      <c r="HH119" s="100"/>
      <c r="HI119" s="100"/>
      <c r="HJ119" s="100"/>
      <c r="HK119" s="100"/>
      <c r="HL119" s="100"/>
      <c r="HM119" s="100"/>
      <c r="HN119" s="100"/>
      <c r="HO119" s="100"/>
      <c r="HP119" s="100"/>
      <c r="HQ119" s="100"/>
      <c r="HR119" s="100"/>
      <c r="HS119" s="100"/>
      <c r="HT119" s="100"/>
      <c r="HU119" s="100"/>
      <c r="HV119" s="100"/>
      <c r="HW119" s="100"/>
      <c r="HX119" s="100"/>
      <c r="HY119" s="100"/>
      <c r="HZ119" s="100"/>
      <c r="IA119" s="100"/>
      <c r="IB119" s="100"/>
      <c r="IC119" s="100"/>
      <c r="ID119" s="100"/>
      <c r="IE119" s="100"/>
      <c r="IF119" s="100"/>
      <c r="IG119" s="100"/>
      <c r="IH119" s="100"/>
      <c r="II119" s="100"/>
      <c r="IJ119" s="100"/>
      <c r="IK119" s="100"/>
      <c r="IL119" s="100"/>
      <c r="IM119" s="100"/>
      <c r="IN119" s="100"/>
      <c r="IO119" s="100"/>
      <c r="IP119" s="100"/>
      <c r="IQ119" s="100"/>
      <c r="IR119" s="100"/>
      <c r="IS119" s="100"/>
      <c r="IT119" s="100"/>
      <c r="IU119" s="100"/>
      <c r="IV119" s="100"/>
      <c r="IW119" s="100"/>
      <c r="IX119" s="100"/>
      <c r="IY119" s="100"/>
      <c r="IZ119" s="100"/>
      <c r="JA119" s="100"/>
    </row>
    <row r="120" spans="1:261">
      <c r="A120" s="46" t="s">
        <v>163</v>
      </c>
      <c r="B120" s="222" t="s">
        <v>164</v>
      </c>
      <c r="C120" s="223"/>
      <c r="D120" s="223"/>
      <c r="E120" s="223"/>
      <c r="F120" s="223"/>
      <c r="G120" s="223"/>
      <c r="H120" s="223"/>
      <c r="I120" s="224"/>
      <c r="J120" s="28">
        <v>7</v>
      </c>
      <c r="K120" s="28">
        <v>2</v>
      </c>
      <c r="L120" s="28">
        <v>1</v>
      </c>
      <c r="M120" s="28">
        <v>0</v>
      </c>
      <c r="N120" s="28">
        <v>2</v>
      </c>
      <c r="O120" s="19">
        <f>K120+L120+M120+N120</f>
        <v>5</v>
      </c>
      <c r="P120" s="19">
        <f>Q120-O120</f>
        <v>10</v>
      </c>
      <c r="Q120" s="19">
        <f>ROUND(PRODUCT(J120,25)/12,0)</f>
        <v>15</v>
      </c>
      <c r="R120" s="28"/>
      <c r="S120" s="28"/>
      <c r="T120" s="29" t="s">
        <v>61</v>
      </c>
      <c r="U120" s="12" t="s">
        <v>44</v>
      </c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  <c r="HQ120" s="100"/>
      <c r="HR120" s="100"/>
      <c r="HS120" s="100"/>
      <c r="HT120" s="100"/>
      <c r="HU120" s="100"/>
      <c r="HV120" s="100"/>
      <c r="HW120" s="100"/>
      <c r="HX120" s="100"/>
      <c r="HY120" s="100"/>
      <c r="HZ120" s="100"/>
      <c r="IA120" s="100"/>
      <c r="IB120" s="100"/>
      <c r="IC120" s="100"/>
      <c r="ID120" s="100"/>
      <c r="IE120" s="100"/>
      <c r="IF120" s="100"/>
      <c r="IG120" s="100"/>
      <c r="IH120" s="100"/>
      <c r="II120" s="100"/>
      <c r="IJ120" s="100"/>
      <c r="IK120" s="100"/>
      <c r="IL120" s="100"/>
      <c r="IM120" s="100"/>
      <c r="IN120" s="100"/>
      <c r="IO120" s="100"/>
      <c r="IP120" s="100"/>
      <c r="IQ120" s="100"/>
      <c r="IR120" s="100"/>
      <c r="IS120" s="100"/>
      <c r="IT120" s="100"/>
      <c r="IU120" s="100"/>
      <c r="IV120" s="100"/>
      <c r="IW120" s="100"/>
      <c r="IX120" s="100"/>
      <c r="IY120" s="100"/>
      <c r="IZ120" s="100"/>
      <c r="JA120" s="100"/>
    </row>
    <row r="121" spans="1:261">
      <c r="A121" s="115" t="s">
        <v>165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7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  <c r="HQ121" s="100"/>
      <c r="HR121" s="100"/>
      <c r="HS121" s="100"/>
      <c r="HT121" s="100"/>
      <c r="HU121" s="100"/>
      <c r="HV121" s="100"/>
      <c r="HW121" s="100"/>
      <c r="HX121" s="100"/>
      <c r="HY121" s="100"/>
      <c r="HZ121" s="100"/>
      <c r="IA121" s="100"/>
      <c r="IB121" s="100"/>
      <c r="IC121" s="100"/>
      <c r="ID121" s="100"/>
      <c r="IE121" s="100"/>
      <c r="IF121" s="100"/>
      <c r="IG121" s="100"/>
      <c r="IH121" s="100"/>
      <c r="II121" s="100"/>
      <c r="IJ121" s="100"/>
      <c r="IK121" s="100"/>
      <c r="IL121" s="100"/>
      <c r="IM121" s="100"/>
      <c r="IN121" s="100"/>
      <c r="IO121" s="100"/>
      <c r="IP121" s="100"/>
      <c r="IQ121" s="100"/>
      <c r="IR121" s="100"/>
      <c r="IS121" s="100"/>
      <c r="IT121" s="100"/>
      <c r="IU121" s="100"/>
      <c r="IV121" s="100"/>
      <c r="IW121" s="100"/>
      <c r="IX121" s="100"/>
      <c r="IY121" s="100"/>
      <c r="IZ121" s="100"/>
      <c r="JA121" s="100"/>
    </row>
    <row r="122" spans="1:261">
      <c r="A122" s="46" t="s">
        <v>166</v>
      </c>
      <c r="B122" s="221" t="s">
        <v>167</v>
      </c>
      <c r="C122" s="221"/>
      <c r="D122" s="221"/>
      <c r="E122" s="221"/>
      <c r="F122" s="221"/>
      <c r="G122" s="221"/>
      <c r="H122" s="221"/>
      <c r="I122" s="221"/>
      <c r="J122" s="28">
        <v>4</v>
      </c>
      <c r="K122" s="28">
        <v>2</v>
      </c>
      <c r="L122" s="28">
        <v>0</v>
      </c>
      <c r="M122" s="28">
        <v>0</v>
      </c>
      <c r="N122" s="28">
        <v>0</v>
      </c>
      <c r="O122" s="19">
        <f>K122+L122+M122+N122</f>
        <v>2</v>
      </c>
      <c r="P122" s="19">
        <f>Q122-O122</f>
        <v>6</v>
      </c>
      <c r="Q122" s="19">
        <f>ROUND(PRODUCT(J122,25)/12,0)</f>
        <v>8</v>
      </c>
      <c r="R122" s="28" t="s">
        <v>60</v>
      </c>
      <c r="S122" s="28"/>
      <c r="T122" s="29"/>
      <c r="U122" s="12" t="s">
        <v>44</v>
      </c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  <c r="HQ122" s="100"/>
      <c r="HR122" s="100"/>
      <c r="HS122" s="100"/>
      <c r="HT122" s="100"/>
      <c r="HU122" s="100"/>
      <c r="HV122" s="100"/>
      <c r="HW122" s="100"/>
      <c r="HX122" s="100"/>
      <c r="HY122" s="100"/>
      <c r="HZ122" s="100"/>
      <c r="IA122" s="100"/>
      <c r="IB122" s="100"/>
      <c r="IC122" s="100"/>
      <c r="ID122" s="100"/>
      <c r="IE122" s="100"/>
      <c r="IF122" s="100"/>
      <c r="IG122" s="100"/>
      <c r="IH122" s="100"/>
      <c r="II122" s="100"/>
      <c r="IJ122" s="100"/>
      <c r="IK122" s="100"/>
      <c r="IL122" s="100"/>
      <c r="IM122" s="100"/>
      <c r="IN122" s="100"/>
      <c r="IO122" s="100"/>
      <c r="IP122" s="100"/>
      <c r="IQ122" s="100"/>
      <c r="IR122" s="100"/>
      <c r="IS122" s="100"/>
      <c r="IT122" s="100"/>
      <c r="IU122" s="100"/>
      <c r="IV122" s="100"/>
      <c r="IW122" s="100"/>
      <c r="IX122" s="100"/>
      <c r="IY122" s="100"/>
      <c r="IZ122" s="100"/>
      <c r="JA122" s="100"/>
    </row>
    <row r="123" spans="1:261">
      <c r="A123" s="46" t="s">
        <v>168</v>
      </c>
      <c r="B123" s="221" t="s">
        <v>169</v>
      </c>
      <c r="C123" s="221"/>
      <c r="D123" s="221"/>
      <c r="E123" s="221"/>
      <c r="F123" s="221"/>
      <c r="G123" s="221"/>
      <c r="H123" s="221"/>
      <c r="I123" s="221"/>
      <c r="J123" s="28">
        <v>4</v>
      </c>
      <c r="K123" s="28">
        <v>2</v>
      </c>
      <c r="L123" s="28">
        <v>0</v>
      </c>
      <c r="M123" s="28">
        <v>0</v>
      </c>
      <c r="N123" s="28">
        <v>0</v>
      </c>
      <c r="O123" s="19">
        <f>K123+L123+M123+N123</f>
        <v>2</v>
      </c>
      <c r="P123" s="19">
        <f>Q123-O123</f>
        <v>6</v>
      </c>
      <c r="Q123" s="19">
        <f>ROUND(PRODUCT(J123,25)/12,0)</f>
        <v>8</v>
      </c>
      <c r="R123" s="28" t="s">
        <v>60</v>
      </c>
      <c r="S123" s="28"/>
      <c r="T123" s="29"/>
      <c r="U123" s="12" t="s">
        <v>44</v>
      </c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  <c r="HQ123" s="100"/>
      <c r="HR123" s="100"/>
      <c r="HS123" s="100"/>
      <c r="HT123" s="100"/>
      <c r="HU123" s="100"/>
      <c r="HV123" s="100"/>
      <c r="HW123" s="100"/>
      <c r="HX123" s="100"/>
      <c r="HY123" s="100"/>
      <c r="HZ123" s="100"/>
      <c r="IA123" s="100"/>
      <c r="IB123" s="100"/>
      <c r="IC123" s="100"/>
      <c r="ID123" s="100"/>
      <c r="IE123" s="100"/>
      <c r="IF123" s="100"/>
      <c r="IG123" s="100"/>
      <c r="IH123" s="100"/>
      <c r="II123" s="100"/>
      <c r="IJ123" s="100"/>
      <c r="IK123" s="100"/>
      <c r="IL123" s="100"/>
      <c r="IM123" s="100"/>
      <c r="IN123" s="100"/>
      <c r="IO123" s="100"/>
      <c r="IP123" s="100"/>
      <c r="IQ123" s="100"/>
      <c r="IR123" s="100"/>
      <c r="IS123" s="100"/>
      <c r="IT123" s="100"/>
      <c r="IU123" s="100"/>
      <c r="IV123" s="100"/>
      <c r="IW123" s="100"/>
      <c r="IX123" s="100"/>
      <c r="IY123" s="100"/>
      <c r="IZ123" s="100"/>
      <c r="JA123" s="100"/>
    </row>
    <row r="124" spans="1:261">
      <c r="A124" s="46" t="s">
        <v>170</v>
      </c>
      <c r="B124" s="221" t="s">
        <v>171</v>
      </c>
      <c r="C124" s="221"/>
      <c r="D124" s="221"/>
      <c r="E124" s="221"/>
      <c r="F124" s="221"/>
      <c r="G124" s="221"/>
      <c r="H124" s="221"/>
      <c r="I124" s="221"/>
      <c r="J124" s="28">
        <v>4</v>
      </c>
      <c r="K124" s="28">
        <v>2</v>
      </c>
      <c r="L124" s="28">
        <v>0</v>
      </c>
      <c r="M124" s="28">
        <v>0</v>
      </c>
      <c r="N124" s="28">
        <v>0</v>
      </c>
      <c r="O124" s="19">
        <f>K124+L124+M124+N124</f>
        <v>2</v>
      </c>
      <c r="P124" s="19">
        <f>Q124-O124</f>
        <v>6</v>
      </c>
      <c r="Q124" s="19">
        <f>ROUND(PRODUCT(J124,25)/12,0)</f>
        <v>8</v>
      </c>
      <c r="R124" s="28" t="s">
        <v>60</v>
      </c>
      <c r="S124" s="28"/>
      <c r="T124" s="29"/>
      <c r="U124" s="12" t="s">
        <v>44</v>
      </c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0"/>
      <c r="IV124" s="100"/>
      <c r="IW124" s="100"/>
      <c r="IX124" s="100"/>
      <c r="IY124" s="100"/>
      <c r="IZ124" s="100"/>
      <c r="JA124" s="100"/>
    </row>
    <row r="125" spans="1:261">
      <c r="A125" s="46"/>
      <c r="B125" s="219"/>
      <c r="C125" s="119"/>
      <c r="D125" s="119"/>
      <c r="E125" s="119"/>
      <c r="F125" s="119"/>
      <c r="G125" s="119"/>
      <c r="H125" s="119"/>
      <c r="I125" s="120"/>
      <c r="J125" s="28"/>
      <c r="K125" s="28"/>
      <c r="L125" s="28"/>
      <c r="M125" s="28"/>
      <c r="N125" s="28"/>
      <c r="O125" s="19"/>
      <c r="P125" s="19"/>
      <c r="Q125" s="19"/>
      <c r="R125" s="28"/>
      <c r="S125" s="28"/>
      <c r="T125" s="29"/>
      <c r="U125" s="12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100"/>
      <c r="GI125" s="100"/>
      <c r="GJ125" s="100"/>
      <c r="GK125" s="100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100"/>
      <c r="GW125" s="100"/>
      <c r="GX125" s="100"/>
      <c r="GY125" s="100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100"/>
      <c r="HK125" s="100"/>
      <c r="HL125" s="100"/>
      <c r="HM125" s="100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100"/>
      <c r="HY125" s="100"/>
      <c r="HZ125" s="100"/>
      <c r="IA125" s="100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100"/>
      <c r="IM125" s="100"/>
      <c r="IN125" s="100"/>
      <c r="IO125" s="100"/>
      <c r="IP125" s="100"/>
      <c r="IQ125" s="100"/>
      <c r="IR125" s="100"/>
      <c r="IS125" s="100"/>
      <c r="IT125" s="100"/>
      <c r="IU125" s="100"/>
      <c r="IV125" s="100"/>
      <c r="IW125" s="100"/>
      <c r="IX125" s="100"/>
      <c r="IY125" s="100"/>
      <c r="IZ125" s="100"/>
      <c r="JA125" s="100"/>
    </row>
    <row r="126" spans="1:261">
      <c r="A126" s="187" t="s">
        <v>172</v>
      </c>
      <c r="B126" s="188"/>
      <c r="C126" s="188"/>
      <c r="D126" s="188"/>
      <c r="E126" s="188"/>
      <c r="F126" s="188"/>
      <c r="G126" s="188"/>
      <c r="H126" s="188"/>
      <c r="I126" s="189"/>
      <c r="J126" s="24">
        <f>SUM(J106,J111,J114,J118,J122)</f>
        <v>30</v>
      </c>
      <c r="K126" s="32">
        <f t="shared" ref="K126:Q126" si="18">SUM(K106,K111,K114,K118,K122)</f>
        <v>10</v>
      </c>
      <c r="L126" s="32">
        <f t="shared" si="18"/>
        <v>4</v>
      </c>
      <c r="M126" s="32">
        <f t="shared" si="18"/>
        <v>0</v>
      </c>
      <c r="N126" s="32">
        <f t="shared" si="18"/>
        <v>4</v>
      </c>
      <c r="O126" s="32">
        <f t="shared" si="18"/>
        <v>18</v>
      </c>
      <c r="P126" s="32">
        <f t="shared" si="18"/>
        <v>42</v>
      </c>
      <c r="Q126" s="32">
        <f t="shared" si="18"/>
        <v>60</v>
      </c>
      <c r="R126" s="25">
        <f>COUNTIF(R106,"E")+COUNTIF(R111,"E")+COUNTIF(R108,"E")+COUNTIF(R118,"E")+COUNTIF(R122,"E")+COUNTIF(R125,"E")</f>
        <v>1</v>
      </c>
      <c r="S126" s="26">
        <f>COUNTIF(S106,"C")+COUNTIF(S111,"C")+COUNTIF(S108,"C")+COUNTIF(S118,"C")+COUNTIF(S122,"C")+COUNTIF(S125,"C")</f>
        <v>0</v>
      </c>
      <c r="T126" s="26">
        <f>COUNTIF(T106,"VP")+COUNTIF(T111,"VP")+COUNTIF(T108,"VP")+COUNTIF(T118,"VP")+COUNTIF(T122,"VP")+COUNTIF(T125,"VP")</f>
        <v>4</v>
      </c>
      <c r="U126" s="50">
        <v>0.122</v>
      </c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00"/>
      <c r="GF126" s="100"/>
      <c r="GG126" s="100"/>
      <c r="GH126" s="100"/>
      <c r="GI126" s="100"/>
      <c r="GJ126" s="100"/>
      <c r="GK126" s="100"/>
      <c r="GL126" s="100"/>
      <c r="GM126" s="100"/>
      <c r="GN126" s="100"/>
      <c r="GO126" s="100"/>
      <c r="GP126" s="100"/>
      <c r="GQ126" s="100"/>
      <c r="GR126" s="100"/>
      <c r="GS126" s="100"/>
      <c r="GT126" s="100"/>
      <c r="GU126" s="100"/>
      <c r="GV126" s="100"/>
      <c r="GW126" s="100"/>
      <c r="GX126" s="100"/>
      <c r="GY126" s="100"/>
      <c r="GZ126" s="100"/>
      <c r="HA126" s="100"/>
      <c r="HB126" s="100"/>
      <c r="HC126" s="100"/>
      <c r="HD126" s="100"/>
      <c r="HE126" s="100"/>
      <c r="HF126" s="100"/>
      <c r="HG126" s="100"/>
      <c r="HH126" s="100"/>
      <c r="HI126" s="100"/>
      <c r="HJ126" s="100"/>
      <c r="HK126" s="100"/>
      <c r="HL126" s="100"/>
      <c r="HM126" s="100"/>
      <c r="HN126" s="100"/>
      <c r="HO126" s="100"/>
      <c r="HP126" s="100"/>
      <c r="HQ126" s="100"/>
      <c r="HR126" s="100"/>
      <c r="HS126" s="100"/>
      <c r="HT126" s="100"/>
      <c r="HU126" s="100"/>
      <c r="HV126" s="100"/>
      <c r="HW126" s="100"/>
      <c r="HX126" s="100"/>
      <c r="HY126" s="100"/>
      <c r="HZ126" s="100"/>
      <c r="IA126" s="100"/>
      <c r="IB126" s="100"/>
      <c r="IC126" s="100"/>
      <c r="ID126" s="100"/>
      <c r="IE126" s="100"/>
      <c r="IF126" s="100"/>
      <c r="IG126" s="100"/>
      <c r="IH126" s="100"/>
      <c r="II126" s="100"/>
      <c r="IJ126" s="100"/>
      <c r="IK126" s="100"/>
      <c r="IL126" s="100"/>
      <c r="IM126" s="100"/>
      <c r="IN126" s="100"/>
      <c r="IO126" s="100"/>
      <c r="IP126" s="100"/>
      <c r="IQ126" s="100"/>
      <c r="IR126" s="100"/>
      <c r="IS126" s="100"/>
      <c r="IT126" s="100"/>
      <c r="IU126" s="100"/>
      <c r="IV126" s="100"/>
      <c r="IW126" s="100"/>
      <c r="IX126" s="100"/>
      <c r="IY126" s="100"/>
      <c r="IZ126" s="100"/>
      <c r="JA126" s="100"/>
    </row>
    <row r="127" spans="1:261" ht="24.75" customHeight="1">
      <c r="A127" s="190" t="s">
        <v>173</v>
      </c>
      <c r="B127" s="191"/>
      <c r="C127" s="191"/>
      <c r="D127" s="191"/>
      <c r="E127" s="191"/>
      <c r="F127" s="191"/>
      <c r="G127" s="191"/>
      <c r="H127" s="191"/>
      <c r="I127" s="191"/>
      <c r="J127" s="192"/>
      <c r="K127" s="24">
        <f>SUM(K106,K111)*14+SUM(K114,K118,K122)*12</f>
        <v>128</v>
      </c>
      <c r="L127" s="32">
        <f t="shared" ref="L127:Q127" si="19">SUM(L106,L111)*14+SUM(L114,L118,L122)*12</f>
        <v>52</v>
      </c>
      <c r="M127" s="32">
        <f t="shared" si="19"/>
        <v>0</v>
      </c>
      <c r="N127" s="32">
        <f t="shared" si="19"/>
        <v>48</v>
      </c>
      <c r="O127" s="32">
        <f t="shared" si="19"/>
        <v>228</v>
      </c>
      <c r="P127" s="32">
        <f t="shared" si="19"/>
        <v>536</v>
      </c>
      <c r="Q127" s="32">
        <f t="shared" si="19"/>
        <v>764</v>
      </c>
      <c r="R127" s="196"/>
      <c r="S127" s="197"/>
      <c r="T127" s="197"/>
      <c r="U127" s="198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  <c r="HQ127" s="100"/>
      <c r="HR127" s="100"/>
      <c r="HS127" s="100"/>
      <c r="HT127" s="100"/>
      <c r="HU127" s="100"/>
      <c r="HV127" s="100"/>
      <c r="HW127" s="100"/>
      <c r="HX127" s="100"/>
      <c r="HY127" s="100"/>
      <c r="HZ127" s="100"/>
      <c r="IA127" s="100"/>
      <c r="IB127" s="100"/>
      <c r="IC127" s="100"/>
      <c r="ID127" s="100"/>
      <c r="IE127" s="100"/>
      <c r="IF127" s="100"/>
      <c r="IG127" s="100"/>
      <c r="IH127" s="100"/>
      <c r="II127" s="100"/>
      <c r="IJ127" s="100"/>
      <c r="IK127" s="100"/>
      <c r="IL127" s="100"/>
      <c r="IM127" s="100"/>
      <c r="IN127" s="100"/>
      <c r="IO127" s="100"/>
      <c r="IP127" s="100"/>
      <c r="IQ127" s="100"/>
      <c r="IR127" s="100"/>
      <c r="IS127" s="100"/>
      <c r="IT127" s="100"/>
      <c r="IU127" s="100"/>
      <c r="IV127" s="100"/>
      <c r="IW127" s="100"/>
      <c r="IX127" s="100"/>
      <c r="IY127" s="100"/>
      <c r="IZ127" s="100"/>
      <c r="JA127" s="100"/>
    </row>
    <row r="128" spans="1:261" ht="13.5" customHeight="1">
      <c r="A128" s="193"/>
      <c r="B128" s="194"/>
      <c r="C128" s="194"/>
      <c r="D128" s="194"/>
      <c r="E128" s="194"/>
      <c r="F128" s="194"/>
      <c r="G128" s="194"/>
      <c r="H128" s="194"/>
      <c r="I128" s="194"/>
      <c r="J128" s="195"/>
      <c r="K128" s="202">
        <f>SUM(K127:N127)</f>
        <v>228</v>
      </c>
      <c r="L128" s="203"/>
      <c r="M128" s="203"/>
      <c r="N128" s="204"/>
      <c r="O128" s="205">
        <f>SUM(O127:P127)</f>
        <v>764</v>
      </c>
      <c r="P128" s="206"/>
      <c r="Q128" s="207"/>
      <c r="R128" s="199"/>
      <c r="S128" s="200"/>
      <c r="T128" s="200"/>
      <c r="U128" s="201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00"/>
      <c r="GE128" s="100"/>
      <c r="GF128" s="100"/>
      <c r="GG128" s="100"/>
      <c r="GH128" s="100"/>
      <c r="GI128" s="100"/>
      <c r="GJ128" s="100"/>
      <c r="GK128" s="100"/>
      <c r="GL128" s="100"/>
      <c r="GM128" s="100"/>
      <c r="GN128" s="100"/>
      <c r="GO128" s="100"/>
      <c r="GP128" s="100"/>
      <c r="GQ128" s="100"/>
      <c r="GR128" s="100"/>
      <c r="GS128" s="100"/>
      <c r="GT128" s="100"/>
      <c r="GU128" s="100"/>
      <c r="GV128" s="100"/>
      <c r="GW128" s="100"/>
      <c r="GX128" s="100"/>
      <c r="GY128" s="100"/>
      <c r="GZ128" s="100"/>
      <c r="HA128" s="100"/>
      <c r="HB128" s="100"/>
      <c r="HC128" s="100"/>
      <c r="HD128" s="100"/>
      <c r="HE128" s="100"/>
      <c r="HF128" s="100"/>
      <c r="HG128" s="100"/>
      <c r="HH128" s="100"/>
      <c r="HI128" s="100"/>
      <c r="HJ128" s="100"/>
      <c r="HK128" s="100"/>
      <c r="HL128" s="100"/>
      <c r="HM128" s="100"/>
      <c r="HN128" s="100"/>
      <c r="HO128" s="100"/>
      <c r="HP128" s="100"/>
      <c r="HQ128" s="100"/>
      <c r="HR128" s="100"/>
      <c r="HS128" s="100"/>
      <c r="HT128" s="100"/>
      <c r="HU128" s="100"/>
      <c r="HV128" s="100"/>
      <c r="HW128" s="100"/>
      <c r="HX128" s="100"/>
      <c r="HY128" s="100"/>
      <c r="HZ128" s="100"/>
      <c r="IA128" s="100"/>
      <c r="IB128" s="100"/>
      <c r="IC128" s="100"/>
      <c r="ID128" s="100"/>
      <c r="IE128" s="100"/>
      <c r="IF128" s="100"/>
      <c r="IG128" s="100"/>
      <c r="IH128" s="100"/>
      <c r="II128" s="100"/>
      <c r="IJ128" s="100"/>
      <c r="IK128" s="100"/>
      <c r="IL128" s="100"/>
      <c r="IM128" s="100"/>
      <c r="IN128" s="100"/>
      <c r="IO128" s="100"/>
      <c r="IP128" s="100"/>
      <c r="IQ128" s="100"/>
      <c r="IR128" s="100"/>
      <c r="IS128" s="100"/>
      <c r="IT128" s="100"/>
      <c r="IU128" s="100"/>
      <c r="IV128" s="100"/>
      <c r="IW128" s="100"/>
      <c r="IX128" s="100"/>
      <c r="IY128" s="100"/>
      <c r="IZ128" s="100"/>
      <c r="JA128" s="100"/>
    </row>
    <row r="129" spans="1:26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4"/>
      <c r="L129" s="14"/>
      <c r="M129" s="14"/>
      <c r="N129" s="14"/>
      <c r="O129" s="15"/>
      <c r="P129" s="15"/>
      <c r="Q129" s="15"/>
      <c r="R129" s="16"/>
      <c r="S129" s="16"/>
      <c r="T129" s="16"/>
      <c r="U129" s="16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00"/>
      <c r="GE129" s="100"/>
      <c r="GF129" s="100"/>
      <c r="GG129" s="100"/>
      <c r="GH129" s="100"/>
      <c r="GI129" s="100"/>
      <c r="GJ129" s="100"/>
      <c r="GK129" s="100"/>
      <c r="GL129" s="100"/>
      <c r="GM129" s="100"/>
      <c r="GN129" s="100"/>
      <c r="GO129" s="100"/>
      <c r="GP129" s="100"/>
      <c r="GQ129" s="100"/>
      <c r="GR129" s="100"/>
      <c r="GS129" s="100"/>
      <c r="GT129" s="100"/>
      <c r="GU129" s="100"/>
      <c r="GV129" s="100"/>
      <c r="GW129" s="100"/>
      <c r="GX129" s="100"/>
      <c r="GY129" s="100"/>
      <c r="GZ129" s="100"/>
      <c r="HA129" s="100"/>
      <c r="HB129" s="100"/>
      <c r="HC129" s="100"/>
      <c r="HD129" s="100"/>
      <c r="HE129" s="100"/>
      <c r="HF129" s="100"/>
      <c r="HG129" s="100"/>
      <c r="HH129" s="100"/>
      <c r="HI129" s="100"/>
      <c r="HJ129" s="100"/>
      <c r="HK129" s="100"/>
      <c r="HL129" s="100"/>
      <c r="HM129" s="100"/>
      <c r="HN129" s="100"/>
      <c r="HO129" s="100"/>
      <c r="HP129" s="100"/>
      <c r="HQ129" s="100"/>
      <c r="HR129" s="100"/>
      <c r="HS129" s="100"/>
      <c r="HT129" s="100"/>
      <c r="HU129" s="100"/>
      <c r="HV129" s="100"/>
      <c r="HW129" s="100"/>
      <c r="HX129" s="100"/>
      <c r="HY129" s="100"/>
      <c r="HZ129" s="100"/>
      <c r="IA129" s="100"/>
      <c r="IB129" s="100"/>
      <c r="IC129" s="100"/>
      <c r="ID129" s="100"/>
      <c r="IE129" s="100"/>
      <c r="IF129" s="100"/>
      <c r="IG129" s="100"/>
      <c r="IH129" s="100"/>
      <c r="II129" s="100"/>
      <c r="IJ129" s="100"/>
      <c r="IK129" s="100"/>
      <c r="IL129" s="100"/>
      <c r="IM129" s="100"/>
      <c r="IN129" s="100"/>
      <c r="IO129" s="100"/>
      <c r="IP129" s="100"/>
      <c r="IQ129" s="100"/>
      <c r="IR129" s="100"/>
      <c r="IS129" s="100"/>
      <c r="IT129" s="100"/>
      <c r="IU129" s="100"/>
      <c r="IV129" s="100"/>
      <c r="IW129" s="100"/>
      <c r="IX129" s="100"/>
      <c r="IY129" s="100"/>
      <c r="IZ129" s="100"/>
      <c r="JA129" s="100"/>
    </row>
    <row r="130" spans="1:261">
      <c r="A130" s="159" t="s">
        <v>174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  <c r="HO130" s="100"/>
      <c r="HP130" s="100"/>
      <c r="HQ130" s="100"/>
      <c r="HR130" s="100"/>
      <c r="HS130" s="100"/>
      <c r="HT130" s="100"/>
      <c r="HU130" s="100"/>
      <c r="HV130" s="100"/>
      <c r="HW130" s="100"/>
      <c r="HX130" s="100"/>
      <c r="HY130" s="100"/>
      <c r="HZ130" s="100"/>
      <c r="IA130" s="100"/>
      <c r="IB130" s="100"/>
      <c r="IC130" s="100"/>
      <c r="ID130" s="100"/>
      <c r="IE130" s="100"/>
      <c r="IF130" s="100"/>
      <c r="IG130" s="100"/>
      <c r="IH130" s="100"/>
      <c r="II130" s="100"/>
      <c r="IJ130" s="100"/>
      <c r="IK130" s="100"/>
      <c r="IL130" s="100"/>
      <c r="IM130" s="100"/>
      <c r="IN130" s="100"/>
      <c r="IO130" s="100"/>
      <c r="IP130" s="100"/>
      <c r="IQ130" s="100"/>
      <c r="IR130" s="100"/>
      <c r="IS130" s="100"/>
      <c r="IT130" s="100"/>
      <c r="IU130" s="100"/>
      <c r="IV130" s="100"/>
      <c r="IW130" s="100"/>
      <c r="IX130" s="100"/>
      <c r="IY130" s="100"/>
      <c r="IZ130" s="100"/>
      <c r="JA130" s="100"/>
    </row>
    <row r="131" spans="1:261" ht="19.5" customHeight="1">
      <c r="A131" s="153" t="s">
        <v>47</v>
      </c>
      <c r="B131" s="155" t="s">
        <v>48</v>
      </c>
      <c r="C131" s="156"/>
      <c r="D131" s="156"/>
      <c r="E131" s="156"/>
      <c r="F131" s="156"/>
      <c r="G131" s="156"/>
      <c r="H131" s="156"/>
      <c r="I131" s="157"/>
      <c r="J131" s="161" t="s">
        <v>49</v>
      </c>
      <c r="K131" s="212" t="s">
        <v>50</v>
      </c>
      <c r="L131" s="213"/>
      <c r="M131" s="213"/>
      <c r="N131" s="214"/>
      <c r="O131" s="151" t="s">
        <v>51</v>
      </c>
      <c r="P131" s="152"/>
      <c r="Q131" s="152"/>
      <c r="R131" s="151" t="s">
        <v>52</v>
      </c>
      <c r="S131" s="151"/>
      <c r="T131" s="151"/>
      <c r="U131" s="151" t="s">
        <v>53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  <c r="HO131" s="100"/>
      <c r="HP131" s="100"/>
      <c r="HQ131" s="100"/>
      <c r="HR131" s="100"/>
      <c r="HS131" s="100"/>
      <c r="HT131" s="100"/>
      <c r="HU131" s="100"/>
      <c r="HV131" s="100"/>
      <c r="HW131" s="100"/>
      <c r="HX131" s="100"/>
      <c r="HY131" s="100"/>
      <c r="HZ131" s="100"/>
      <c r="IA131" s="100"/>
      <c r="IB131" s="100"/>
      <c r="IC131" s="100"/>
      <c r="ID131" s="100"/>
      <c r="IE131" s="100"/>
      <c r="IF131" s="100"/>
      <c r="IG131" s="100"/>
      <c r="IH131" s="100"/>
      <c r="II131" s="100"/>
      <c r="IJ131" s="100"/>
      <c r="IK131" s="100"/>
      <c r="IL131" s="100"/>
      <c r="IM131" s="100"/>
      <c r="IN131" s="100"/>
      <c r="IO131" s="100"/>
      <c r="IP131" s="100"/>
      <c r="IQ131" s="100"/>
      <c r="IR131" s="100"/>
      <c r="IS131" s="100"/>
      <c r="IT131" s="100"/>
      <c r="IU131" s="100"/>
      <c r="IV131" s="100"/>
      <c r="IW131" s="100"/>
      <c r="IX131" s="100"/>
      <c r="IY131" s="100"/>
      <c r="IZ131" s="100"/>
      <c r="JA131" s="100"/>
    </row>
    <row r="132" spans="1:261" ht="28.5" customHeight="1">
      <c r="A132" s="154"/>
      <c r="B132" s="158"/>
      <c r="C132" s="159"/>
      <c r="D132" s="159"/>
      <c r="E132" s="159"/>
      <c r="F132" s="159"/>
      <c r="G132" s="159"/>
      <c r="H132" s="159"/>
      <c r="I132" s="160"/>
      <c r="J132" s="162"/>
      <c r="K132" s="4" t="s">
        <v>54</v>
      </c>
      <c r="L132" s="4" t="s">
        <v>55</v>
      </c>
      <c r="M132" s="4" t="s">
        <v>56</v>
      </c>
      <c r="N132" s="4" t="s">
        <v>57</v>
      </c>
      <c r="O132" s="4" t="s">
        <v>58</v>
      </c>
      <c r="P132" s="4" t="s">
        <v>32</v>
      </c>
      <c r="Q132" s="4" t="s">
        <v>59</v>
      </c>
      <c r="R132" s="4" t="s">
        <v>60</v>
      </c>
      <c r="S132" s="4" t="s">
        <v>54</v>
      </c>
      <c r="T132" s="4" t="s">
        <v>61</v>
      </c>
      <c r="U132" s="151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  <c r="HQ132" s="100"/>
      <c r="HR132" s="100"/>
      <c r="HS132" s="100"/>
      <c r="HT132" s="100"/>
      <c r="HU132" s="100"/>
      <c r="HV132" s="100"/>
      <c r="HW132" s="100"/>
      <c r="HX132" s="100"/>
      <c r="HY132" s="100"/>
      <c r="HZ132" s="100"/>
      <c r="IA132" s="100"/>
      <c r="IB132" s="100"/>
      <c r="IC132" s="100"/>
      <c r="ID132" s="100"/>
      <c r="IE132" s="100"/>
      <c r="IF132" s="100"/>
      <c r="IG132" s="100"/>
      <c r="IH132" s="100"/>
      <c r="II132" s="100"/>
      <c r="IJ132" s="100"/>
      <c r="IK132" s="100"/>
      <c r="IL132" s="100"/>
      <c r="IM132" s="100"/>
      <c r="IN132" s="100"/>
      <c r="IO132" s="100"/>
      <c r="IP132" s="100"/>
      <c r="IQ132" s="100"/>
      <c r="IR132" s="100"/>
      <c r="IS132" s="100"/>
      <c r="IT132" s="100"/>
      <c r="IU132" s="100"/>
      <c r="IV132" s="100"/>
      <c r="IW132" s="100"/>
      <c r="IX132" s="100"/>
      <c r="IY132" s="100"/>
      <c r="IZ132" s="100"/>
      <c r="JA132" s="100"/>
    </row>
    <row r="133" spans="1:261" ht="16.5" customHeight="1">
      <c r="A133" s="209" t="s">
        <v>175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1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00"/>
      <c r="EZ133" s="100"/>
      <c r="FA133" s="100"/>
      <c r="FB133" s="100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00"/>
      <c r="FN133" s="100"/>
      <c r="FO133" s="100"/>
      <c r="FP133" s="100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  <c r="GD133" s="100"/>
      <c r="GE133" s="100"/>
      <c r="GF133" s="100"/>
      <c r="GG133" s="100"/>
      <c r="GH133" s="100"/>
      <c r="GI133" s="100"/>
      <c r="GJ133" s="100"/>
      <c r="GK133" s="100"/>
      <c r="GL133" s="100"/>
      <c r="GM133" s="100"/>
      <c r="GN133" s="100"/>
      <c r="GO133" s="100"/>
      <c r="GP133" s="100"/>
      <c r="GQ133" s="100"/>
      <c r="GR133" s="100"/>
      <c r="GS133" s="100"/>
      <c r="GT133" s="100"/>
      <c r="GU133" s="100"/>
      <c r="GV133" s="100"/>
      <c r="GW133" s="100"/>
      <c r="GX133" s="100"/>
      <c r="GY133" s="100"/>
      <c r="GZ133" s="100"/>
      <c r="HA133" s="100"/>
      <c r="HB133" s="100"/>
      <c r="HC133" s="100"/>
      <c r="HD133" s="100"/>
      <c r="HE133" s="100"/>
      <c r="HF133" s="100"/>
      <c r="HG133" s="100"/>
      <c r="HH133" s="100"/>
      <c r="HI133" s="100"/>
      <c r="HJ133" s="100"/>
      <c r="HK133" s="100"/>
      <c r="HL133" s="100"/>
      <c r="HM133" s="100"/>
      <c r="HN133" s="100"/>
      <c r="HO133" s="100"/>
      <c r="HP133" s="100"/>
      <c r="HQ133" s="100"/>
      <c r="HR133" s="100"/>
      <c r="HS133" s="100"/>
      <c r="HT133" s="100"/>
      <c r="HU133" s="100"/>
      <c r="HV133" s="100"/>
      <c r="HW133" s="100"/>
      <c r="HX133" s="100"/>
      <c r="HY133" s="100"/>
      <c r="HZ133" s="100"/>
      <c r="IA133" s="100"/>
      <c r="IB133" s="100"/>
      <c r="IC133" s="100"/>
      <c r="ID133" s="100"/>
      <c r="IE133" s="100"/>
      <c r="IF133" s="100"/>
      <c r="IG133" s="100"/>
      <c r="IH133" s="100"/>
      <c r="II133" s="100"/>
      <c r="IJ133" s="100"/>
      <c r="IK133" s="100"/>
      <c r="IL133" s="100"/>
      <c r="IM133" s="100"/>
      <c r="IN133" s="100"/>
      <c r="IO133" s="100"/>
      <c r="IP133" s="100"/>
      <c r="IQ133" s="100"/>
      <c r="IR133" s="100"/>
      <c r="IS133" s="100"/>
      <c r="IT133" s="100"/>
      <c r="IU133" s="100"/>
      <c r="IV133" s="100"/>
      <c r="IW133" s="100"/>
      <c r="IX133" s="100"/>
      <c r="IY133" s="100"/>
      <c r="IZ133" s="100"/>
      <c r="JA133" s="100"/>
    </row>
    <row r="134" spans="1:261" ht="18.75" customHeight="1">
      <c r="A134" s="46" t="s">
        <v>176</v>
      </c>
      <c r="B134" s="219" t="s">
        <v>177</v>
      </c>
      <c r="C134" s="119"/>
      <c r="D134" s="119"/>
      <c r="E134" s="119"/>
      <c r="F134" s="119"/>
      <c r="G134" s="119"/>
      <c r="H134" s="119"/>
      <c r="I134" s="120"/>
      <c r="J134" s="28">
        <v>3</v>
      </c>
      <c r="K134" s="28">
        <v>2</v>
      </c>
      <c r="L134" s="28">
        <v>1</v>
      </c>
      <c r="M134" s="28">
        <v>0</v>
      </c>
      <c r="N134" s="51">
        <v>0</v>
      </c>
      <c r="O134" s="18">
        <f>K134+L134+M134+N134</f>
        <v>3</v>
      </c>
      <c r="P134" s="19">
        <f>Q134-O134</f>
        <v>2</v>
      </c>
      <c r="Q134" s="19">
        <f>ROUND(PRODUCT(J134,25)/14,0)</f>
        <v>5</v>
      </c>
      <c r="R134" s="51"/>
      <c r="S134" s="51" t="s">
        <v>54</v>
      </c>
      <c r="T134" s="51"/>
      <c r="U134" s="51" t="s">
        <v>41</v>
      </c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100"/>
      <c r="GI134" s="100"/>
      <c r="GJ134" s="100"/>
      <c r="GK134" s="10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100"/>
      <c r="GW134" s="100"/>
      <c r="GX134" s="100"/>
      <c r="GY134" s="10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100"/>
      <c r="HK134" s="100"/>
      <c r="HL134" s="100"/>
      <c r="HM134" s="100"/>
      <c r="HN134" s="100"/>
      <c r="HO134" s="100"/>
      <c r="HP134" s="100"/>
      <c r="HQ134" s="100"/>
      <c r="HR134" s="100"/>
      <c r="HS134" s="100"/>
      <c r="HT134" s="100"/>
      <c r="HU134" s="100"/>
      <c r="HV134" s="100"/>
      <c r="HW134" s="100"/>
      <c r="HX134" s="100"/>
      <c r="HY134" s="100"/>
      <c r="HZ134" s="100"/>
      <c r="IA134" s="100"/>
      <c r="IB134" s="100"/>
      <c r="IC134" s="100"/>
      <c r="ID134" s="100"/>
      <c r="IE134" s="100"/>
      <c r="IF134" s="100"/>
      <c r="IG134" s="100"/>
      <c r="IH134" s="100"/>
      <c r="II134" s="100"/>
      <c r="IJ134" s="100"/>
      <c r="IK134" s="100"/>
      <c r="IL134" s="100"/>
      <c r="IM134" s="100"/>
      <c r="IN134" s="100"/>
      <c r="IO134" s="100"/>
      <c r="IP134" s="100"/>
      <c r="IQ134" s="100"/>
      <c r="IR134" s="100"/>
      <c r="IS134" s="100"/>
      <c r="IT134" s="100"/>
      <c r="IU134" s="100"/>
      <c r="IV134" s="100"/>
      <c r="IW134" s="100"/>
      <c r="IX134" s="100"/>
      <c r="IY134" s="100"/>
      <c r="IZ134" s="100"/>
      <c r="JA134" s="100"/>
    </row>
    <row r="135" spans="1:261">
      <c r="A135" s="46" t="s">
        <v>178</v>
      </c>
      <c r="B135" s="219" t="s">
        <v>179</v>
      </c>
      <c r="C135" s="119"/>
      <c r="D135" s="119"/>
      <c r="E135" s="119"/>
      <c r="F135" s="119"/>
      <c r="G135" s="119"/>
      <c r="H135" s="119"/>
      <c r="I135" s="120"/>
      <c r="J135" s="28">
        <v>4</v>
      </c>
      <c r="K135" s="28">
        <v>2</v>
      </c>
      <c r="L135" s="28">
        <v>0</v>
      </c>
      <c r="M135" s="28">
        <v>2</v>
      </c>
      <c r="N135" s="39">
        <v>0</v>
      </c>
      <c r="O135" s="18">
        <f>K135+L135+M135+N135</f>
        <v>4</v>
      </c>
      <c r="P135" s="19">
        <f>Q135-O135</f>
        <v>3</v>
      </c>
      <c r="Q135" s="19">
        <f>ROUND(PRODUCT(J135,25)/14,0)</f>
        <v>7</v>
      </c>
      <c r="R135" s="28"/>
      <c r="S135" s="28" t="s">
        <v>54</v>
      </c>
      <c r="T135" s="29"/>
      <c r="U135" s="12" t="s">
        <v>41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100"/>
      <c r="GI135" s="100"/>
      <c r="GJ135" s="100"/>
      <c r="GK135" s="100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100"/>
      <c r="GW135" s="100"/>
      <c r="GX135" s="100"/>
      <c r="GY135" s="100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100"/>
      <c r="HK135" s="100"/>
      <c r="HL135" s="100"/>
      <c r="HM135" s="100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100"/>
      <c r="HY135" s="100"/>
      <c r="HZ135" s="100"/>
      <c r="IA135" s="100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100"/>
      <c r="IM135" s="100"/>
      <c r="IN135" s="100"/>
      <c r="IO135" s="100"/>
      <c r="IP135" s="100"/>
      <c r="IQ135" s="100"/>
      <c r="IR135" s="100"/>
      <c r="IS135" s="100"/>
      <c r="IT135" s="100"/>
      <c r="IU135" s="100"/>
      <c r="IV135" s="100"/>
      <c r="IW135" s="100"/>
      <c r="IX135" s="100"/>
      <c r="IY135" s="100"/>
      <c r="IZ135" s="100"/>
      <c r="JA135" s="100"/>
    </row>
    <row r="136" spans="1:261">
      <c r="A136" s="115" t="s">
        <v>180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8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00"/>
      <c r="FN136" s="100"/>
      <c r="FO136" s="100"/>
      <c r="FP136" s="100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  <c r="GD136" s="100"/>
      <c r="GE136" s="100"/>
      <c r="GF136" s="100"/>
      <c r="GG136" s="100"/>
      <c r="GH136" s="100"/>
      <c r="GI136" s="100"/>
      <c r="GJ136" s="100"/>
      <c r="GK136" s="100"/>
      <c r="GL136" s="100"/>
      <c r="GM136" s="100"/>
      <c r="GN136" s="100"/>
      <c r="GO136" s="100"/>
      <c r="GP136" s="100"/>
      <c r="GQ136" s="100"/>
      <c r="GR136" s="100"/>
      <c r="GS136" s="100"/>
      <c r="GT136" s="100"/>
      <c r="GU136" s="100"/>
      <c r="GV136" s="100"/>
      <c r="GW136" s="100"/>
      <c r="GX136" s="100"/>
      <c r="GY136" s="100"/>
      <c r="GZ136" s="100"/>
      <c r="HA136" s="100"/>
      <c r="HB136" s="100"/>
      <c r="HC136" s="100"/>
      <c r="HD136" s="100"/>
      <c r="HE136" s="100"/>
      <c r="HF136" s="100"/>
      <c r="HG136" s="100"/>
      <c r="HH136" s="100"/>
      <c r="HI136" s="100"/>
      <c r="HJ136" s="100"/>
      <c r="HK136" s="100"/>
      <c r="HL136" s="100"/>
      <c r="HM136" s="100"/>
      <c r="HN136" s="100"/>
      <c r="HO136" s="100"/>
      <c r="HP136" s="100"/>
      <c r="HQ136" s="100"/>
      <c r="HR136" s="100"/>
      <c r="HS136" s="100"/>
      <c r="HT136" s="100"/>
      <c r="HU136" s="100"/>
      <c r="HV136" s="100"/>
      <c r="HW136" s="100"/>
      <c r="HX136" s="100"/>
      <c r="HY136" s="100"/>
      <c r="HZ136" s="100"/>
      <c r="IA136" s="100"/>
      <c r="IB136" s="100"/>
      <c r="IC136" s="100"/>
      <c r="ID136" s="100"/>
      <c r="IE136" s="100"/>
      <c r="IF136" s="100"/>
      <c r="IG136" s="100"/>
      <c r="IH136" s="100"/>
      <c r="II136" s="100"/>
      <c r="IJ136" s="100"/>
      <c r="IK136" s="100"/>
      <c r="IL136" s="100"/>
      <c r="IM136" s="100"/>
      <c r="IN136" s="100"/>
      <c r="IO136" s="100"/>
      <c r="IP136" s="100"/>
      <c r="IQ136" s="100"/>
      <c r="IR136" s="100"/>
      <c r="IS136" s="100"/>
      <c r="IT136" s="100"/>
      <c r="IU136" s="100"/>
      <c r="IV136" s="100"/>
      <c r="IW136" s="100"/>
      <c r="IX136" s="100"/>
      <c r="IY136" s="100"/>
      <c r="IZ136" s="100"/>
      <c r="JA136" s="100"/>
    </row>
    <row r="137" spans="1:261">
      <c r="A137" s="46" t="s">
        <v>181</v>
      </c>
      <c r="B137" s="219" t="s">
        <v>182</v>
      </c>
      <c r="C137" s="119"/>
      <c r="D137" s="119"/>
      <c r="E137" s="119"/>
      <c r="F137" s="119"/>
      <c r="G137" s="119"/>
      <c r="H137" s="119"/>
      <c r="I137" s="120"/>
      <c r="J137" s="28">
        <v>3</v>
      </c>
      <c r="K137" s="28">
        <v>0</v>
      </c>
      <c r="L137" s="28">
        <v>2</v>
      </c>
      <c r="M137" s="28">
        <v>0</v>
      </c>
      <c r="N137" s="39">
        <v>1</v>
      </c>
      <c r="O137" s="18">
        <f>K137+L137+M137+N137</f>
        <v>3</v>
      </c>
      <c r="P137" s="19">
        <f>Q137-O137</f>
        <v>2</v>
      </c>
      <c r="Q137" s="19">
        <f>ROUND(PRODUCT(J137,25)/14,0)</f>
        <v>5</v>
      </c>
      <c r="R137" s="28"/>
      <c r="S137" s="28" t="s">
        <v>54</v>
      </c>
      <c r="T137" s="29"/>
      <c r="U137" s="12" t="s">
        <v>44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00"/>
      <c r="EZ137" s="100"/>
      <c r="FA137" s="100"/>
      <c r="FB137" s="100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00"/>
      <c r="FN137" s="100"/>
      <c r="FO137" s="100"/>
      <c r="FP137" s="100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00"/>
      <c r="GE137" s="100"/>
      <c r="GF137" s="100"/>
      <c r="GG137" s="100"/>
      <c r="GH137" s="100"/>
      <c r="GI137" s="100"/>
      <c r="GJ137" s="100"/>
      <c r="GK137" s="100"/>
      <c r="GL137" s="100"/>
      <c r="GM137" s="100"/>
      <c r="GN137" s="100"/>
      <c r="GO137" s="100"/>
      <c r="GP137" s="100"/>
      <c r="GQ137" s="100"/>
      <c r="GR137" s="100"/>
      <c r="GS137" s="100"/>
      <c r="GT137" s="100"/>
      <c r="GU137" s="100"/>
      <c r="GV137" s="100"/>
      <c r="GW137" s="100"/>
      <c r="GX137" s="100"/>
      <c r="GY137" s="100"/>
      <c r="GZ137" s="100"/>
      <c r="HA137" s="100"/>
      <c r="HB137" s="100"/>
      <c r="HC137" s="100"/>
      <c r="HD137" s="100"/>
      <c r="HE137" s="100"/>
      <c r="HF137" s="100"/>
      <c r="HG137" s="100"/>
      <c r="HH137" s="100"/>
      <c r="HI137" s="100"/>
      <c r="HJ137" s="100"/>
      <c r="HK137" s="100"/>
      <c r="HL137" s="100"/>
      <c r="HM137" s="100"/>
      <c r="HN137" s="100"/>
      <c r="HO137" s="100"/>
      <c r="HP137" s="100"/>
      <c r="HQ137" s="100"/>
      <c r="HR137" s="100"/>
      <c r="HS137" s="100"/>
      <c r="HT137" s="100"/>
      <c r="HU137" s="100"/>
      <c r="HV137" s="100"/>
      <c r="HW137" s="100"/>
      <c r="HX137" s="100"/>
      <c r="HY137" s="100"/>
      <c r="HZ137" s="100"/>
      <c r="IA137" s="100"/>
      <c r="IB137" s="100"/>
      <c r="IC137" s="100"/>
      <c r="ID137" s="100"/>
      <c r="IE137" s="100"/>
      <c r="IF137" s="100"/>
      <c r="IG137" s="100"/>
      <c r="IH137" s="100"/>
      <c r="II137" s="100"/>
      <c r="IJ137" s="100"/>
      <c r="IK137" s="100"/>
      <c r="IL137" s="100"/>
      <c r="IM137" s="100"/>
      <c r="IN137" s="100"/>
      <c r="IO137" s="100"/>
      <c r="IP137" s="100"/>
      <c r="IQ137" s="100"/>
      <c r="IR137" s="100"/>
      <c r="IS137" s="100"/>
      <c r="IT137" s="100"/>
      <c r="IU137" s="100"/>
      <c r="IV137" s="100"/>
      <c r="IW137" s="100"/>
      <c r="IX137" s="100"/>
      <c r="IY137" s="100"/>
      <c r="IZ137" s="100"/>
      <c r="JA137" s="100"/>
    </row>
    <row r="138" spans="1:261">
      <c r="A138" s="46" t="s">
        <v>183</v>
      </c>
      <c r="B138" s="219" t="s">
        <v>184</v>
      </c>
      <c r="C138" s="119"/>
      <c r="D138" s="119"/>
      <c r="E138" s="119"/>
      <c r="F138" s="119"/>
      <c r="G138" s="119"/>
      <c r="H138" s="119"/>
      <c r="I138" s="120"/>
      <c r="J138" s="28">
        <v>3</v>
      </c>
      <c r="K138" s="28">
        <v>0</v>
      </c>
      <c r="L138" s="28">
        <v>0</v>
      </c>
      <c r="M138" s="28">
        <v>2</v>
      </c>
      <c r="N138" s="39">
        <v>0</v>
      </c>
      <c r="O138" s="18">
        <f>K138+L138+M138+N138</f>
        <v>2</v>
      </c>
      <c r="P138" s="19">
        <f>Q138-O138</f>
        <v>3</v>
      </c>
      <c r="Q138" s="19">
        <f>ROUND(PRODUCT(J138,25)/14,0)</f>
        <v>5</v>
      </c>
      <c r="R138" s="28"/>
      <c r="S138" s="28" t="s">
        <v>54</v>
      </c>
      <c r="T138" s="29"/>
      <c r="U138" s="12" t="s">
        <v>41</v>
      </c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0"/>
      <c r="IV138" s="100"/>
      <c r="IW138" s="100"/>
      <c r="IX138" s="100"/>
      <c r="IY138" s="100"/>
      <c r="IZ138" s="100"/>
      <c r="JA138" s="100"/>
    </row>
    <row r="139" spans="1:261">
      <c r="A139" s="115" t="s">
        <v>185</v>
      </c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8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00"/>
      <c r="EZ139" s="100"/>
      <c r="FA139" s="100"/>
      <c r="FB139" s="100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00"/>
      <c r="FN139" s="100"/>
      <c r="FO139" s="100"/>
      <c r="FP139" s="100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  <c r="GD139" s="100"/>
      <c r="GE139" s="100"/>
      <c r="GF139" s="100"/>
      <c r="GG139" s="100"/>
      <c r="GH139" s="100"/>
      <c r="GI139" s="100"/>
      <c r="GJ139" s="100"/>
      <c r="GK139" s="100"/>
      <c r="GL139" s="100"/>
      <c r="GM139" s="100"/>
      <c r="GN139" s="100"/>
      <c r="GO139" s="100"/>
      <c r="GP139" s="100"/>
      <c r="GQ139" s="100"/>
      <c r="GR139" s="100"/>
      <c r="GS139" s="100"/>
      <c r="GT139" s="100"/>
      <c r="GU139" s="100"/>
      <c r="GV139" s="100"/>
      <c r="GW139" s="100"/>
      <c r="GX139" s="100"/>
      <c r="GY139" s="100"/>
      <c r="GZ139" s="100"/>
      <c r="HA139" s="100"/>
      <c r="HB139" s="100"/>
      <c r="HC139" s="100"/>
      <c r="HD139" s="100"/>
      <c r="HE139" s="100"/>
      <c r="HF139" s="100"/>
      <c r="HG139" s="100"/>
      <c r="HH139" s="100"/>
      <c r="HI139" s="100"/>
      <c r="HJ139" s="100"/>
      <c r="HK139" s="100"/>
      <c r="HL139" s="100"/>
      <c r="HM139" s="100"/>
      <c r="HN139" s="100"/>
      <c r="HO139" s="100"/>
      <c r="HP139" s="100"/>
      <c r="HQ139" s="100"/>
      <c r="HR139" s="100"/>
      <c r="HS139" s="100"/>
      <c r="HT139" s="100"/>
      <c r="HU139" s="100"/>
      <c r="HV139" s="100"/>
      <c r="HW139" s="100"/>
      <c r="HX139" s="100"/>
      <c r="HY139" s="100"/>
      <c r="HZ139" s="100"/>
      <c r="IA139" s="100"/>
      <c r="IB139" s="100"/>
      <c r="IC139" s="100"/>
      <c r="ID139" s="100"/>
      <c r="IE139" s="100"/>
      <c r="IF139" s="100"/>
      <c r="IG139" s="100"/>
      <c r="IH139" s="100"/>
      <c r="II139" s="100"/>
      <c r="IJ139" s="100"/>
      <c r="IK139" s="100"/>
      <c r="IL139" s="100"/>
      <c r="IM139" s="100"/>
      <c r="IN139" s="100"/>
      <c r="IO139" s="100"/>
      <c r="IP139" s="100"/>
      <c r="IQ139" s="100"/>
      <c r="IR139" s="100"/>
      <c r="IS139" s="100"/>
      <c r="IT139" s="100"/>
      <c r="IU139" s="100"/>
      <c r="IV139" s="100"/>
      <c r="IW139" s="100"/>
      <c r="IX139" s="100"/>
      <c r="IY139" s="100"/>
      <c r="IZ139" s="100"/>
      <c r="JA139" s="100"/>
    </row>
    <row r="140" spans="1:261">
      <c r="A140" s="52" t="s">
        <v>186</v>
      </c>
      <c r="B140" s="220" t="s">
        <v>187</v>
      </c>
      <c r="C140" s="220"/>
      <c r="D140" s="220"/>
      <c r="E140" s="220"/>
      <c r="F140" s="220"/>
      <c r="G140" s="220"/>
      <c r="H140" s="220"/>
      <c r="I140" s="220"/>
      <c r="J140" s="39">
        <v>3</v>
      </c>
      <c r="K140" s="39">
        <v>1</v>
      </c>
      <c r="L140" s="39">
        <v>0</v>
      </c>
      <c r="M140" s="39">
        <v>1</v>
      </c>
      <c r="N140" s="39">
        <v>0</v>
      </c>
      <c r="O140" s="18">
        <f>K140+L140+M140+N140</f>
        <v>2</v>
      </c>
      <c r="P140" s="19">
        <f>Q140-O140</f>
        <v>3</v>
      </c>
      <c r="Q140" s="19">
        <f>ROUND(PRODUCT(J140,25)/14,0)</f>
        <v>5</v>
      </c>
      <c r="R140" s="28"/>
      <c r="S140" s="28" t="s">
        <v>54</v>
      </c>
      <c r="T140" s="29"/>
      <c r="U140" s="12" t="s">
        <v>43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00"/>
      <c r="FN140" s="100"/>
      <c r="FO140" s="100"/>
      <c r="FP140" s="100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100"/>
      <c r="HD140" s="100"/>
      <c r="HE140" s="100"/>
      <c r="HF140" s="100"/>
      <c r="HG140" s="100"/>
      <c r="HH140" s="100"/>
      <c r="HI140" s="100"/>
      <c r="HJ140" s="100"/>
      <c r="HK140" s="100"/>
      <c r="HL140" s="100"/>
      <c r="HM140" s="100"/>
      <c r="HN140" s="100"/>
      <c r="HO140" s="100"/>
      <c r="HP140" s="100"/>
      <c r="HQ140" s="100"/>
      <c r="HR140" s="100"/>
      <c r="HS140" s="100"/>
      <c r="HT140" s="100"/>
      <c r="HU140" s="100"/>
      <c r="HV140" s="100"/>
      <c r="HW140" s="100"/>
      <c r="HX140" s="100"/>
      <c r="HY140" s="100"/>
      <c r="HZ140" s="100"/>
      <c r="IA140" s="100"/>
      <c r="IB140" s="100"/>
      <c r="IC140" s="100"/>
      <c r="ID140" s="100"/>
      <c r="IE140" s="100"/>
      <c r="IF140" s="100"/>
      <c r="IG140" s="100"/>
      <c r="IH140" s="100"/>
      <c r="II140" s="100"/>
      <c r="IJ140" s="100"/>
      <c r="IK140" s="100"/>
      <c r="IL140" s="100"/>
      <c r="IM140" s="100"/>
      <c r="IN140" s="100"/>
      <c r="IO140" s="100"/>
      <c r="IP140" s="100"/>
      <c r="IQ140" s="100"/>
      <c r="IR140" s="100"/>
      <c r="IS140" s="100"/>
      <c r="IT140" s="100"/>
      <c r="IU140" s="100"/>
      <c r="IV140" s="100"/>
      <c r="IW140" s="100"/>
      <c r="IX140" s="100"/>
      <c r="IY140" s="100"/>
      <c r="IZ140" s="100"/>
      <c r="JA140" s="100"/>
    </row>
    <row r="141" spans="1:261">
      <c r="A141" s="187" t="s">
        <v>172</v>
      </c>
      <c r="B141" s="188"/>
      <c r="C141" s="188"/>
      <c r="D141" s="188"/>
      <c r="E141" s="188"/>
      <c r="F141" s="188"/>
      <c r="G141" s="188"/>
      <c r="H141" s="188"/>
      <c r="I141" s="189"/>
      <c r="J141" s="24">
        <f>SUM(J134,J137,J140)</f>
        <v>9</v>
      </c>
      <c r="K141" s="32">
        <f t="shared" ref="K141:Q141" si="20">SUM(K134,K137,K140)</f>
        <v>3</v>
      </c>
      <c r="L141" s="32">
        <f t="shared" si="20"/>
        <v>3</v>
      </c>
      <c r="M141" s="32">
        <f t="shared" si="20"/>
        <v>1</v>
      </c>
      <c r="N141" s="32">
        <f t="shared" si="20"/>
        <v>1</v>
      </c>
      <c r="O141" s="32">
        <f t="shared" si="20"/>
        <v>8</v>
      </c>
      <c r="P141" s="32">
        <f t="shared" si="20"/>
        <v>7</v>
      </c>
      <c r="Q141" s="32">
        <f t="shared" si="20"/>
        <v>15</v>
      </c>
      <c r="R141" s="24">
        <f>COUNTIF(R134:R135,"E")+COUNTIF(R137,"E")+COUNTIF(R138,"E")+COUNTIF(R140,"E")</f>
        <v>0</v>
      </c>
      <c r="S141" s="24">
        <v>3</v>
      </c>
      <c r="T141" s="24">
        <f>COUNTIF(T134:T135,"VP")+COUNTIF(T137,"VP")+COUNTIF(T138,"VP")+COUNTIF(T140,"VP")</f>
        <v>0</v>
      </c>
      <c r="U141" s="50">
        <f>3/(COUNTIF($A$150:$U$169,"DF")+COUNTIF($A$179:$U$190,"DS")+COUNTIF($A$201:$U$210,"DC")+5)</f>
        <v>7.3170731707317069E-2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00"/>
      <c r="FN141" s="100"/>
      <c r="FO141" s="100"/>
      <c r="FP141" s="100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  <c r="GD141" s="100"/>
      <c r="GE141" s="100"/>
      <c r="GF141" s="100"/>
      <c r="GG141" s="100"/>
      <c r="GH141" s="100"/>
      <c r="GI141" s="100"/>
      <c r="GJ141" s="100"/>
      <c r="GK141" s="100"/>
      <c r="GL141" s="100"/>
      <c r="GM141" s="100"/>
      <c r="GN141" s="100"/>
      <c r="GO141" s="100"/>
      <c r="GP141" s="100"/>
      <c r="GQ141" s="100"/>
      <c r="GR141" s="100"/>
      <c r="GS141" s="100"/>
      <c r="GT141" s="100"/>
      <c r="GU141" s="100"/>
      <c r="GV141" s="100"/>
      <c r="GW141" s="100"/>
      <c r="GX141" s="100"/>
      <c r="GY141" s="100"/>
      <c r="GZ141" s="100"/>
      <c r="HA141" s="100"/>
      <c r="HB141" s="100"/>
      <c r="HC141" s="100"/>
      <c r="HD141" s="100"/>
      <c r="HE141" s="100"/>
      <c r="HF141" s="100"/>
      <c r="HG141" s="100"/>
      <c r="HH141" s="100"/>
      <c r="HI141" s="100"/>
      <c r="HJ141" s="100"/>
      <c r="HK141" s="100"/>
      <c r="HL141" s="100"/>
      <c r="HM141" s="100"/>
      <c r="HN141" s="100"/>
      <c r="HO141" s="100"/>
      <c r="HP141" s="100"/>
      <c r="HQ141" s="100"/>
      <c r="HR141" s="100"/>
      <c r="HS141" s="100"/>
      <c r="HT141" s="100"/>
      <c r="HU141" s="100"/>
      <c r="HV141" s="100"/>
      <c r="HW141" s="100"/>
      <c r="HX141" s="100"/>
      <c r="HY141" s="100"/>
      <c r="HZ141" s="100"/>
      <c r="IA141" s="100"/>
      <c r="IB141" s="100"/>
      <c r="IC141" s="100"/>
      <c r="ID141" s="100"/>
      <c r="IE141" s="100"/>
      <c r="IF141" s="100"/>
      <c r="IG141" s="100"/>
      <c r="IH141" s="100"/>
      <c r="II141" s="100"/>
      <c r="IJ141" s="100"/>
      <c r="IK141" s="100"/>
      <c r="IL141" s="100"/>
      <c r="IM141" s="100"/>
      <c r="IN141" s="100"/>
      <c r="IO141" s="100"/>
      <c r="IP141" s="100"/>
      <c r="IQ141" s="100"/>
      <c r="IR141" s="100"/>
      <c r="IS141" s="100"/>
      <c r="IT141" s="100"/>
      <c r="IU141" s="100"/>
      <c r="IV141" s="100"/>
      <c r="IW141" s="100"/>
      <c r="IX141" s="100"/>
      <c r="IY141" s="100"/>
      <c r="IZ141" s="100"/>
      <c r="JA141" s="100"/>
    </row>
    <row r="142" spans="1:261" ht="30" customHeight="1">
      <c r="A142" s="190" t="s">
        <v>173</v>
      </c>
      <c r="B142" s="191"/>
      <c r="C142" s="191"/>
      <c r="D142" s="191"/>
      <c r="E142" s="191"/>
      <c r="F142" s="191"/>
      <c r="G142" s="191"/>
      <c r="H142" s="191"/>
      <c r="I142" s="191"/>
      <c r="J142" s="192"/>
      <c r="K142" s="24">
        <f>SUM(K135,K137,K140)*14</f>
        <v>42</v>
      </c>
      <c r="L142" s="32">
        <f t="shared" ref="L142:N142" si="21">SUM(L135,L137,L140)*14</f>
        <v>28</v>
      </c>
      <c r="M142" s="32">
        <f t="shared" si="21"/>
        <v>42</v>
      </c>
      <c r="N142" s="32">
        <f t="shared" si="21"/>
        <v>14</v>
      </c>
      <c r="O142" s="24">
        <f t="shared" ref="O142:Q142" si="22">SUM(O135,O137,O140,)*14</f>
        <v>126</v>
      </c>
      <c r="P142" s="24">
        <f t="shared" si="22"/>
        <v>112</v>
      </c>
      <c r="Q142" s="24">
        <f t="shared" si="22"/>
        <v>238</v>
      </c>
      <c r="R142" s="196"/>
      <c r="S142" s="197"/>
      <c r="T142" s="197"/>
      <c r="U142" s="198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00"/>
      <c r="EZ142" s="100"/>
      <c r="FA142" s="100"/>
      <c r="FB142" s="100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00"/>
      <c r="FN142" s="100"/>
      <c r="FO142" s="100"/>
      <c r="FP142" s="100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  <c r="GD142" s="100"/>
      <c r="GE142" s="100"/>
      <c r="GF142" s="100"/>
      <c r="GG142" s="100"/>
      <c r="GH142" s="100"/>
      <c r="GI142" s="100"/>
      <c r="GJ142" s="100"/>
      <c r="GK142" s="100"/>
      <c r="GL142" s="100"/>
      <c r="GM142" s="100"/>
      <c r="GN142" s="100"/>
      <c r="GO142" s="100"/>
      <c r="GP142" s="100"/>
      <c r="GQ142" s="100"/>
      <c r="GR142" s="100"/>
      <c r="GS142" s="100"/>
      <c r="GT142" s="100"/>
      <c r="GU142" s="100"/>
      <c r="GV142" s="100"/>
      <c r="GW142" s="100"/>
      <c r="GX142" s="100"/>
      <c r="GY142" s="100"/>
      <c r="GZ142" s="100"/>
      <c r="HA142" s="100"/>
      <c r="HB142" s="100"/>
      <c r="HC142" s="100"/>
      <c r="HD142" s="100"/>
      <c r="HE142" s="100"/>
      <c r="HF142" s="100"/>
      <c r="HG142" s="100"/>
      <c r="HH142" s="100"/>
      <c r="HI142" s="100"/>
      <c r="HJ142" s="100"/>
      <c r="HK142" s="100"/>
      <c r="HL142" s="100"/>
      <c r="HM142" s="100"/>
      <c r="HN142" s="100"/>
      <c r="HO142" s="100"/>
      <c r="HP142" s="100"/>
      <c r="HQ142" s="100"/>
      <c r="HR142" s="100"/>
      <c r="HS142" s="100"/>
      <c r="HT142" s="100"/>
      <c r="HU142" s="100"/>
      <c r="HV142" s="100"/>
      <c r="HW142" s="100"/>
      <c r="HX142" s="100"/>
      <c r="HY142" s="100"/>
      <c r="HZ142" s="100"/>
      <c r="IA142" s="100"/>
      <c r="IB142" s="100"/>
      <c r="IC142" s="100"/>
      <c r="ID142" s="100"/>
      <c r="IE142" s="100"/>
      <c r="IF142" s="100"/>
      <c r="IG142" s="100"/>
      <c r="IH142" s="100"/>
      <c r="II142" s="100"/>
      <c r="IJ142" s="100"/>
      <c r="IK142" s="100"/>
      <c r="IL142" s="100"/>
      <c r="IM142" s="100"/>
      <c r="IN142" s="100"/>
      <c r="IO142" s="100"/>
      <c r="IP142" s="100"/>
      <c r="IQ142" s="100"/>
      <c r="IR142" s="100"/>
      <c r="IS142" s="100"/>
      <c r="IT142" s="100"/>
      <c r="IU142" s="100"/>
      <c r="IV142" s="100"/>
      <c r="IW142" s="100"/>
      <c r="IX142" s="100"/>
      <c r="IY142" s="100"/>
      <c r="IZ142" s="100"/>
      <c r="JA142" s="100"/>
    </row>
    <row r="143" spans="1:261" ht="16.5" customHeight="1">
      <c r="A143" s="193"/>
      <c r="B143" s="194"/>
      <c r="C143" s="194"/>
      <c r="D143" s="194"/>
      <c r="E143" s="194"/>
      <c r="F143" s="194"/>
      <c r="G143" s="194"/>
      <c r="H143" s="194"/>
      <c r="I143" s="194"/>
      <c r="J143" s="195"/>
      <c r="K143" s="202">
        <f>SUM(K142:N142)</f>
        <v>126</v>
      </c>
      <c r="L143" s="203"/>
      <c r="M143" s="203"/>
      <c r="N143" s="204"/>
      <c r="O143" s="205">
        <f>Q142</f>
        <v>238</v>
      </c>
      <c r="P143" s="206"/>
      <c r="Q143" s="207"/>
      <c r="R143" s="199"/>
      <c r="S143" s="200"/>
      <c r="T143" s="200"/>
      <c r="U143" s="201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00"/>
      <c r="FN143" s="100"/>
      <c r="FO143" s="100"/>
      <c r="FP143" s="100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  <c r="GD143" s="100"/>
      <c r="GE143" s="100"/>
      <c r="GF143" s="100"/>
      <c r="GG143" s="100"/>
      <c r="GH143" s="100"/>
      <c r="GI143" s="100"/>
      <c r="GJ143" s="100"/>
      <c r="GK143" s="100"/>
      <c r="GL143" s="100"/>
      <c r="GM143" s="100"/>
      <c r="GN143" s="100"/>
      <c r="GO143" s="100"/>
      <c r="GP143" s="100"/>
      <c r="GQ143" s="100"/>
      <c r="GR143" s="100"/>
      <c r="GS143" s="100"/>
      <c r="GT143" s="100"/>
      <c r="GU143" s="100"/>
      <c r="GV143" s="100"/>
      <c r="GW143" s="100"/>
      <c r="GX143" s="100"/>
      <c r="GY143" s="100"/>
      <c r="GZ143" s="100"/>
      <c r="HA143" s="100"/>
      <c r="HB143" s="100"/>
      <c r="HC143" s="100"/>
      <c r="HD143" s="100"/>
      <c r="HE143" s="100"/>
      <c r="HF143" s="100"/>
      <c r="HG143" s="100"/>
      <c r="HH143" s="100"/>
      <c r="HI143" s="100"/>
      <c r="HJ143" s="100"/>
      <c r="HK143" s="100"/>
      <c r="HL143" s="100"/>
      <c r="HM143" s="100"/>
      <c r="HN143" s="100"/>
      <c r="HO143" s="100"/>
      <c r="HP143" s="100"/>
      <c r="HQ143" s="100"/>
      <c r="HR143" s="100"/>
      <c r="HS143" s="100"/>
      <c r="HT143" s="100"/>
      <c r="HU143" s="100"/>
      <c r="HV143" s="100"/>
      <c r="HW143" s="100"/>
      <c r="HX143" s="100"/>
      <c r="HY143" s="100"/>
      <c r="HZ143" s="100"/>
      <c r="IA143" s="100"/>
      <c r="IB143" s="100"/>
      <c r="IC143" s="100"/>
      <c r="ID143" s="100"/>
      <c r="IE143" s="100"/>
      <c r="IF143" s="100"/>
      <c r="IG143" s="100"/>
      <c r="IH143" s="100"/>
      <c r="II143" s="100"/>
      <c r="IJ143" s="100"/>
      <c r="IK143" s="100"/>
      <c r="IL143" s="100"/>
      <c r="IM143" s="100"/>
      <c r="IN143" s="100"/>
      <c r="IO143" s="100"/>
      <c r="IP143" s="100"/>
      <c r="IQ143" s="100"/>
      <c r="IR143" s="100"/>
      <c r="IS143" s="100"/>
      <c r="IT143" s="100"/>
      <c r="IU143" s="100"/>
      <c r="IV143" s="100"/>
      <c r="IW143" s="100"/>
      <c r="IX143" s="100"/>
      <c r="IY143" s="100"/>
      <c r="IZ143" s="100"/>
      <c r="JA143" s="100"/>
    </row>
    <row r="144" spans="1:261" ht="1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4"/>
      <c r="L144" s="14"/>
      <c r="M144" s="14"/>
      <c r="N144" s="14"/>
      <c r="O144" s="17"/>
      <c r="P144" s="17"/>
      <c r="Q144" s="17"/>
      <c r="R144" s="17"/>
      <c r="S144" s="17"/>
      <c r="T144" s="17"/>
      <c r="U144" s="17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00"/>
      <c r="GE144" s="100"/>
      <c r="GF144" s="100"/>
      <c r="GG144" s="100"/>
      <c r="GH144" s="100"/>
      <c r="GI144" s="100"/>
      <c r="GJ144" s="100"/>
      <c r="GK144" s="100"/>
      <c r="GL144" s="100"/>
      <c r="GM144" s="100"/>
      <c r="GN144" s="100"/>
      <c r="GO144" s="100"/>
      <c r="GP144" s="100"/>
      <c r="GQ144" s="100"/>
      <c r="GR144" s="100"/>
      <c r="GS144" s="100"/>
      <c r="GT144" s="100"/>
      <c r="GU144" s="100"/>
      <c r="GV144" s="100"/>
      <c r="GW144" s="100"/>
      <c r="GX144" s="100"/>
      <c r="GY144" s="100"/>
      <c r="GZ144" s="100"/>
      <c r="HA144" s="100"/>
      <c r="HB144" s="100"/>
      <c r="HC144" s="100"/>
      <c r="HD144" s="100"/>
      <c r="HE144" s="100"/>
      <c r="HF144" s="100"/>
      <c r="HG144" s="100"/>
      <c r="HH144" s="100"/>
      <c r="HI144" s="100"/>
      <c r="HJ144" s="100"/>
      <c r="HK144" s="100"/>
      <c r="HL144" s="100"/>
      <c r="HM144" s="100"/>
      <c r="HN144" s="100"/>
      <c r="HO144" s="100"/>
      <c r="HP144" s="100"/>
      <c r="HQ144" s="100"/>
      <c r="HR144" s="100"/>
      <c r="HS144" s="100"/>
      <c r="HT144" s="100"/>
      <c r="HU144" s="100"/>
      <c r="HV144" s="100"/>
      <c r="HW144" s="100"/>
      <c r="HX144" s="100"/>
      <c r="HY144" s="100"/>
      <c r="HZ144" s="100"/>
      <c r="IA144" s="100"/>
      <c r="IB144" s="100"/>
      <c r="IC144" s="100"/>
      <c r="ID144" s="100"/>
      <c r="IE144" s="100"/>
      <c r="IF144" s="100"/>
      <c r="IG144" s="100"/>
      <c r="IH144" s="100"/>
      <c r="II144" s="100"/>
      <c r="IJ144" s="100"/>
      <c r="IK144" s="100"/>
      <c r="IL144" s="100"/>
      <c r="IM144" s="100"/>
      <c r="IN144" s="100"/>
      <c r="IO144" s="100"/>
      <c r="IP144" s="100"/>
      <c r="IQ144" s="100"/>
      <c r="IR144" s="100"/>
      <c r="IS144" s="100"/>
      <c r="IT144" s="100"/>
      <c r="IU144" s="100"/>
      <c r="IV144" s="100"/>
      <c r="IW144" s="100"/>
      <c r="IX144" s="100"/>
      <c r="IY144" s="100"/>
      <c r="IZ144" s="100"/>
      <c r="JA144" s="100"/>
    </row>
    <row r="145" spans="1:261" ht="15" customHeight="1">
      <c r="A145" s="217" t="s">
        <v>188</v>
      </c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  <c r="GO145" s="100"/>
      <c r="GP145" s="100"/>
      <c r="GQ145" s="100"/>
      <c r="GR145" s="100"/>
      <c r="GS145" s="100"/>
      <c r="GT145" s="100"/>
      <c r="GU145" s="100"/>
      <c r="GV145" s="100"/>
      <c r="GW145" s="100"/>
      <c r="GX145" s="100"/>
      <c r="GY145" s="100"/>
      <c r="GZ145" s="100"/>
      <c r="HA145" s="100"/>
      <c r="HB145" s="100"/>
      <c r="HC145" s="100"/>
      <c r="HD145" s="100"/>
      <c r="HE145" s="100"/>
      <c r="HF145" s="100"/>
      <c r="HG145" s="100"/>
      <c r="HH145" s="100"/>
      <c r="HI145" s="100"/>
      <c r="HJ145" s="100"/>
      <c r="HK145" s="100"/>
      <c r="HL145" s="100"/>
      <c r="HM145" s="100"/>
      <c r="HN145" s="100"/>
      <c r="HO145" s="100"/>
      <c r="HP145" s="100"/>
      <c r="HQ145" s="100"/>
      <c r="HR145" s="100"/>
      <c r="HS145" s="100"/>
      <c r="HT145" s="100"/>
      <c r="HU145" s="100"/>
      <c r="HV145" s="100"/>
      <c r="HW145" s="100"/>
      <c r="HX145" s="100"/>
      <c r="HY145" s="100"/>
      <c r="HZ145" s="100"/>
      <c r="IA145" s="100"/>
      <c r="IB145" s="100"/>
      <c r="IC145" s="100"/>
      <c r="ID145" s="100"/>
      <c r="IE145" s="100"/>
      <c r="IF145" s="100"/>
      <c r="IG145" s="100"/>
      <c r="IH145" s="100"/>
      <c r="II145" s="100"/>
      <c r="IJ145" s="100"/>
      <c r="IK145" s="100"/>
      <c r="IL145" s="100"/>
      <c r="IM145" s="100"/>
      <c r="IN145" s="100"/>
      <c r="IO145" s="100"/>
      <c r="IP145" s="100"/>
      <c r="IQ145" s="100"/>
      <c r="IR145" s="100"/>
      <c r="IS145" s="100"/>
      <c r="IT145" s="100"/>
      <c r="IU145" s="100"/>
      <c r="IV145" s="100"/>
      <c r="IW145" s="100"/>
      <c r="IX145" s="100"/>
      <c r="IY145" s="100"/>
      <c r="IZ145" s="100"/>
      <c r="JA145" s="100"/>
    </row>
    <row r="146" spans="1:261" ht="24" customHeight="1">
      <c r="A146" s="145" t="s">
        <v>189</v>
      </c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146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  <c r="GO146" s="100"/>
      <c r="GP146" s="100"/>
      <c r="GQ146" s="100"/>
      <c r="GR146" s="100"/>
      <c r="GS146" s="100"/>
      <c r="GT146" s="100"/>
      <c r="GU146" s="100"/>
      <c r="GV146" s="100"/>
      <c r="GW146" s="100"/>
      <c r="GX146" s="100"/>
      <c r="GY146" s="100"/>
      <c r="GZ146" s="100"/>
      <c r="HA146" s="100"/>
      <c r="HB146" s="100"/>
      <c r="HC146" s="100"/>
      <c r="HD146" s="100"/>
      <c r="HE146" s="100"/>
      <c r="HF146" s="100"/>
      <c r="HG146" s="100"/>
      <c r="HH146" s="100"/>
      <c r="HI146" s="100"/>
      <c r="HJ146" s="100"/>
      <c r="HK146" s="100"/>
      <c r="HL146" s="100"/>
      <c r="HM146" s="100"/>
      <c r="HN146" s="100"/>
      <c r="HO146" s="100"/>
      <c r="HP146" s="100"/>
      <c r="HQ146" s="100"/>
      <c r="HR146" s="100"/>
      <c r="HS146" s="100"/>
      <c r="HT146" s="100"/>
      <c r="HU146" s="100"/>
      <c r="HV146" s="100"/>
      <c r="HW146" s="100"/>
      <c r="HX146" s="100"/>
      <c r="HY146" s="100"/>
      <c r="HZ146" s="100"/>
      <c r="IA146" s="100"/>
      <c r="IB146" s="100"/>
      <c r="IC146" s="100"/>
      <c r="ID146" s="100"/>
      <c r="IE146" s="100"/>
      <c r="IF146" s="100"/>
      <c r="IG146" s="100"/>
      <c r="IH146" s="100"/>
      <c r="II146" s="100"/>
      <c r="IJ146" s="100"/>
      <c r="IK146" s="100"/>
      <c r="IL146" s="100"/>
      <c r="IM146" s="100"/>
      <c r="IN146" s="100"/>
      <c r="IO146" s="100"/>
      <c r="IP146" s="100"/>
      <c r="IQ146" s="100"/>
      <c r="IR146" s="100"/>
      <c r="IS146" s="100"/>
      <c r="IT146" s="100"/>
      <c r="IU146" s="100"/>
      <c r="IV146" s="100"/>
      <c r="IW146" s="100"/>
      <c r="IX146" s="100"/>
      <c r="IY146" s="100"/>
      <c r="IZ146" s="100"/>
      <c r="JA146" s="100"/>
    </row>
    <row r="147" spans="1:261" ht="16.5" customHeight="1">
      <c r="A147" s="208" t="s">
        <v>47</v>
      </c>
      <c r="B147" s="208" t="s">
        <v>48</v>
      </c>
      <c r="C147" s="208"/>
      <c r="D147" s="208"/>
      <c r="E147" s="208"/>
      <c r="F147" s="208"/>
      <c r="G147" s="208"/>
      <c r="H147" s="208"/>
      <c r="I147" s="208"/>
      <c r="J147" s="144" t="s">
        <v>49</v>
      </c>
      <c r="K147" s="141" t="s">
        <v>50</v>
      </c>
      <c r="L147" s="142"/>
      <c r="M147" s="142"/>
      <c r="N147" s="143"/>
      <c r="O147" s="144" t="s">
        <v>51</v>
      </c>
      <c r="P147" s="144"/>
      <c r="Q147" s="144"/>
      <c r="R147" s="144" t="s">
        <v>52</v>
      </c>
      <c r="S147" s="144"/>
      <c r="T147" s="144"/>
      <c r="U147" s="144" t="s">
        <v>53</v>
      </c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  <c r="GO147" s="100"/>
      <c r="GP147" s="100"/>
      <c r="GQ147" s="100"/>
      <c r="GR147" s="100"/>
      <c r="GS147" s="100"/>
      <c r="GT147" s="100"/>
      <c r="GU147" s="100"/>
      <c r="GV147" s="100"/>
      <c r="GW147" s="100"/>
      <c r="GX147" s="100"/>
      <c r="GY147" s="100"/>
      <c r="GZ147" s="100"/>
      <c r="HA147" s="100"/>
      <c r="HB147" s="100"/>
      <c r="HC147" s="100"/>
      <c r="HD147" s="100"/>
      <c r="HE147" s="100"/>
      <c r="HF147" s="100"/>
      <c r="HG147" s="100"/>
      <c r="HH147" s="100"/>
      <c r="HI147" s="100"/>
      <c r="HJ147" s="100"/>
      <c r="HK147" s="100"/>
      <c r="HL147" s="100"/>
      <c r="HM147" s="100"/>
      <c r="HN147" s="100"/>
      <c r="HO147" s="100"/>
      <c r="HP147" s="100"/>
      <c r="HQ147" s="100"/>
      <c r="HR147" s="100"/>
      <c r="HS147" s="100"/>
      <c r="HT147" s="100"/>
      <c r="HU147" s="100"/>
      <c r="HV147" s="100"/>
      <c r="HW147" s="100"/>
      <c r="HX147" s="100"/>
      <c r="HY147" s="100"/>
      <c r="HZ147" s="100"/>
      <c r="IA147" s="100"/>
      <c r="IB147" s="100"/>
      <c r="IC147" s="100"/>
      <c r="ID147" s="100"/>
      <c r="IE147" s="100"/>
      <c r="IF147" s="100"/>
      <c r="IG147" s="100"/>
      <c r="IH147" s="100"/>
      <c r="II147" s="100"/>
      <c r="IJ147" s="100"/>
      <c r="IK147" s="100"/>
      <c r="IL147" s="100"/>
      <c r="IM147" s="100"/>
      <c r="IN147" s="100"/>
      <c r="IO147" s="100"/>
      <c r="IP147" s="100"/>
      <c r="IQ147" s="100"/>
      <c r="IR147" s="100"/>
      <c r="IS147" s="100"/>
      <c r="IT147" s="100"/>
      <c r="IU147" s="100"/>
      <c r="IV147" s="100"/>
      <c r="IW147" s="100"/>
      <c r="IX147" s="100"/>
      <c r="IY147" s="100"/>
      <c r="IZ147" s="100"/>
      <c r="JA147" s="100"/>
    </row>
    <row r="148" spans="1:261" ht="34.5" customHeight="1">
      <c r="A148" s="208"/>
      <c r="B148" s="208"/>
      <c r="C148" s="208"/>
      <c r="D148" s="208"/>
      <c r="E148" s="208"/>
      <c r="F148" s="208"/>
      <c r="G148" s="208"/>
      <c r="H148" s="208"/>
      <c r="I148" s="208"/>
      <c r="J148" s="144"/>
      <c r="K148" s="31" t="s">
        <v>54</v>
      </c>
      <c r="L148" s="31" t="s">
        <v>55</v>
      </c>
      <c r="M148" s="31" t="s">
        <v>56</v>
      </c>
      <c r="N148" s="31" t="s">
        <v>57</v>
      </c>
      <c r="O148" s="31" t="s">
        <v>58</v>
      </c>
      <c r="P148" s="31" t="s">
        <v>32</v>
      </c>
      <c r="Q148" s="31" t="s">
        <v>59</v>
      </c>
      <c r="R148" s="31" t="s">
        <v>60</v>
      </c>
      <c r="S148" s="31" t="s">
        <v>54</v>
      </c>
      <c r="T148" s="31" t="s">
        <v>61</v>
      </c>
      <c r="U148" s="144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  <c r="HQ148" s="100"/>
      <c r="HR148" s="100"/>
      <c r="HS148" s="100"/>
      <c r="HT148" s="100"/>
      <c r="HU148" s="100"/>
      <c r="HV148" s="100"/>
      <c r="HW148" s="100"/>
      <c r="HX148" s="100"/>
      <c r="HY148" s="100"/>
      <c r="HZ148" s="100"/>
      <c r="IA148" s="100"/>
      <c r="IB148" s="100"/>
      <c r="IC148" s="100"/>
      <c r="ID148" s="100"/>
      <c r="IE148" s="100"/>
      <c r="IF148" s="100"/>
      <c r="IG148" s="100"/>
      <c r="IH148" s="100"/>
      <c r="II148" s="100"/>
      <c r="IJ148" s="100"/>
      <c r="IK148" s="100"/>
      <c r="IL148" s="100"/>
      <c r="IM148" s="100"/>
      <c r="IN148" s="100"/>
      <c r="IO148" s="100"/>
      <c r="IP148" s="100"/>
      <c r="IQ148" s="100"/>
      <c r="IR148" s="100"/>
      <c r="IS148" s="100"/>
      <c r="IT148" s="100"/>
      <c r="IU148" s="100"/>
      <c r="IV148" s="100"/>
      <c r="IW148" s="100"/>
      <c r="IX148" s="100"/>
      <c r="IY148" s="100"/>
      <c r="IZ148" s="100"/>
      <c r="JA148" s="100"/>
    </row>
    <row r="149" spans="1:261">
      <c r="A149" s="145" t="s">
        <v>190</v>
      </c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146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  <c r="GO149" s="100"/>
      <c r="GP149" s="100"/>
      <c r="GQ149" s="100"/>
      <c r="GR149" s="100"/>
      <c r="GS149" s="100"/>
      <c r="GT149" s="100"/>
      <c r="GU149" s="100"/>
      <c r="GV149" s="100"/>
      <c r="GW149" s="100"/>
      <c r="GX149" s="100"/>
      <c r="GY149" s="100"/>
      <c r="GZ149" s="100"/>
      <c r="HA149" s="100"/>
      <c r="HB149" s="100"/>
      <c r="HC149" s="100"/>
      <c r="HD149" s="100"/>
      <c r="HE149" s="100"/>
      <c r="HF149" s="100"/>
      <c r="HG149" s="100"/>
      <c r="HH149" s="100"/>
      <c r="HI149" s="100"/>
      <c r="HJ149" s="100"/>
      <c r="HK149" s="100"/>
      <c r="HL149" s="100"/>
      <c r="HM149" s="100"/>
      <c r="HN149" s="100"/>
      <c r="HO149" s="100"/>
      <c r="HP149" s="100"/>
      <c r="HQ149" s="100"/>
      <c r="HR149" s="100"/>
      <c r="HS149" s="100"/>
      <c r="HT149" s="100"/>
      <c r="HU149" s="100"/>
      <c r="HV149" s="100"/>
      <c r="HW149" s="100"/>
      <c r="HX149" s="100"/>
      <c r="HY149" s="100"/>
      <c r="HZ149" s="100"/>
      <c r="IA149" s="100"/>
      <c r="IB149" s="100"/>
      <c r="IC149" s="100"/>
      <c r="ID149" s="100"/>
      <c r="IE149" s="100"/>
      <c r="IF149" s="100"/>
      <c r="IG149" s="100"/>
      <c r="IH149" s="100"/>
      <c r="II149" s="100"/>
      <c r="IJ149" s="100"/>
      <c r="IK149" s="100"/>
      <c r="IL149" s="100"/>
      <c r="IM149" s="100"/>
      <c r="IN149" s="100"/>
      <c r="IO149" s="100"/>
      <c r="IP149" s="100"/>
      <c r="IQ149" s="100"/>
      <c r="IR149" s="100"/>
      <c r="IS149" s="100"/>
      <c r="IT149" s="100"/>
      <c r="IU149" s="100"/>
      <c r="IV149" s="100"/>
      <c r="IW149" s="100"/>
      <c r="IX149" s="100"/>
      <c r="IY149" s="100"/>
      <c r="IZ149" s="100"/>
      <c r="JA149" s="100"/>
    </row>
    <row r="150" spans="1:261" ht="17.25" customHeight="1">
      <c r="A150" s="33" t="str">
        <f t="shared" ref="A150:A161" si="23">IF(ISNA(INDEX($A$37:$T$150,MATCH($B150,$B$37:$B$150,0),1)),"",INDEX($A$37:$T$150,MATCH($B150,$B$37:$B$150,0),1))</f>
        <v>MLM0019</v>
      </c>
      <c r="B150" s="215" t="s">
        <v>63</v>
      </c>
      <c r="C150" s="215"/>
      <c r="D150" s="215"/>
      <c r="E150" s="215"/>
      <c r="F150" s="215"/>
      <c r="G150" s="215"/>
      <c r="H150" s="215"/>
      <c r="I150" s="215"/>
      <c r="J150" s="19">
        <f t="shared" ref="J150:J166" si="24">IF(ISNA(INDEX($A$37:$T$150,MATCH($B150,$B$37:$B$150,0),10)),"",INDEX($A$37:$T$150,MATCH($B150,$B$37:$B$150,0),10))</f>
        <v>6</v>
      </c>
      <c r="K150" s="19">
        <f t="shared" ref="K150:K166" si="25">IF(ISNA(INDEX($A$37:$T$150,MATCH($B150,$B$37:$B$150,0),11)),"",INDEX($A$37:$T$150,MATCH($B150,$B$37:$B$150,0),11))</f>
        <v>2</v>
      </c>
      <c r="L150" s="19">
        <f t="shared" ref="L150:L166" si="26">IF(ISNA(INDEX($A$37:$T$150,MATCH($B150,$B$37:$B$150,0),12)),"",INDEX($A$37:$T$150,MATCH($B150,$B$37:$B$150,0),12))</f>
        <v>2</v>
      </c>
      <c r="M150" s="19">
        <f t="shared" ref="M150:M163" si="27">IF(ISNA(INDEX($A$37:$T$150,MATCH($B150,$B$37:$B$150,0),13)),"",INDEX($A$37:$T$150,MATCH($B150,$B$37:$B$150,0),13))</f>
        <v>0</v>
      </c>
      <c r="N150" s="19">
        <f t="shared" ref="N150:N166" si="28">IF(ISNA(INDEX($A$36:$U$137,MATCH($B150,$B$36:$B$137,0),14)),"",INDEX($A$36:$U$137,MATCH($B150,$B$36:$B$137,0),14))</f>
        <v>0</v>
      </c>
      <c r="O150" s="19">
        <f t="shared" ref="O150:O166" si="29">IF(ISNA(INDEX($A$36:$U$137,MATCH($B150,$B$36:$B$137,0),15)),"",INDEX($A$36:$U$137,MATCH($B150,$B$36:$B$137,0),15))</f>
        <v>4</v>
      </c>
      <c r="P150" s="19">
        <f t="shared" ref="P150:P166" si="30">IF(ISNA(INDEX($A$36:$U$137,MATCH($B150,$B$36:$B$137,0),16)),"",INDEX($A$36:$U$137,MATCH($B150,$B$36:$B$137,0),16))</f>
        <v>7</v>
      </c>
      <c r="Q150" s="19">
        <f t="shared" ref="Q150:Q166" si="31">IF(ISNA(INDEX($A$36:$U$137,MATCH($B150,$B$36:$B$137,0),17)),"",INDEX($A$36:$U$137,MATCH($B150,$B$36:$B$137,0),17))</f>
        <v>11</v>
      </c>
      <c r="R150" s="30" t="str">
        <f t="shared" ref="R150:R166" si="32">IF(ISNA(INDEX($A$36:$U$137,MATCH($B150,$B$36:$B$137,0),18)),"",INDEX($A$36:$U$137,MATCH($B150,$B$36:$B$137,0),18))</f>
        <v>E</v>
      </c>
      <c r="S150" s="30">
        <f t="shared" ref="S150:S166" si="33">IF(ISNA(INDEX($A$36:$U$137,MATCH($B150,$B$36:$B$137,0),19)),"",INDEX($A$36:$U$137,MATCH($B150,$B$36:$B$137,0),19))</f>
        <v>0</v>
      </c>
      <c r="T150" s="30">
        <f t="shared" ref="T150:T166" si="34">IF(ISNA(INDEX($A$36:$U$137,MATCH($B150,$B$36:$B$137,0),20)),"",INDEX($A$36:$U$137,MATCH($B150,$B$36:$B$137,0),20))</f>
        <v>0</v>
      </c>
      <c r="U150" s="21" t="s">
        <v>41</v>
      </c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00"/>
      <c r="GE150" s="100"/>
      <c r="GF150" s="100"/>
      <c r="GG150" s="100"/>
      <c r="GH150" s="100"/>
      <c r="GI150" s="100"/>
      <c r="GJ150" s="100"/>
      <c r="GK150" s="100"/>
      <c r="GL150" s="100"/>
      <c r="GM150" s="100"/>
      <c r="GN150" s="100"/>
      <c r="GO150" s="100"/>
      <c r="GP150" s="100"/>
      <c r="GQ150" s="100"/>
      <c r="GR150" s="100"/>
      <c r="GS150" s="100"/>
      <c r="GT150" s="100"/>
      <c r="GU150" s="100"/>
      <c r="GV150" s="100"/>
      <c r="GW150" s="100"/>
      <c r="GX150" s="100"/>
      <c r="GY150" s="100"/>
      <c r="GZ150" s="100"/>
      <c r="HA150" s="100"/>
      <c r="HB150" s="100"/>
      <c r="HC150" s="100"/>
      <c r="HD150" s="100"/>
      <c r="HE150" s="100"/>
      <c r="HF150" s="100"/>
      <c r="HG150" s="100"/>
      <c r="HH150" s="100"/>
      <c r="HI150" s="100"/>
      <c r="HJ150" s="100"/>
      <c r="HK150" s="100"/>
      <c r="HL150" s="100"/>
      <c r="HM150" s="100"/>
      <c r="HN150" s="100"/>
      <c r="HO150" s="100"/>
      <c r="HP150" s="100"/>
      <c r="HQ150" s="100"/>
      <c r="HR150" s="100"/>
      <c r="HS150" s="100"/>
      <c r="HT150" s="100"/>
      <c r="HU150" s="100"/>
      <c r="HV150" s="100"/>
      <c r="HW150" s="100"/>
      <c r="HX150" s="100"/>
      <c r="HY150" s="100"/>
      <c r="HZ150" s="100"/>
      <c r="IA150" s="100"/>
      <c r="IB150" s="100"/>
      <c r="IC150" s="100"/>
      <c r="ID150" s="100"/>
      <c r="IE150" s="100"/>
      <c r="IF150" s="100"/>
      <c r="IG150" s="100"/>
      <c r="IH150" s="100"/>
      <c r="II150" s="100"/>
      <c r="IJ150" s="100"/>
      <c r="IK150" s="100"/>
      <c r="IL150" s="100"/>
      <c r="IM150" s="100"/>
      <c r="IN150" s="100"/>
      <c r="IO150" s="100"/>
      <c r="IP150" s="100"/>
      <c r="IQ150" s="100"/>
      <c r="IR150" s="100"/>
      <c r="IS150" s="100"/>
      <c r="IT150" s="100"/>
      <c r="IU150" s="100"/>
      <c r="IV150" s="100"/>
      <c r="IW150" s="100"/>
      <c r="IX150" s="100"/>
      <c r="IY150" s="100"/>
      <c r="IZ150" s="100"/>
      <c r="JA150" s="100"/>
    </row>
    <row r="151" spans="1:261">
      <c r="A151" s="33" t="str">
        <f t="shared" si="23"/>
        <v>MLM0001</v>
      </c>
      <c r="B151" s="215" t="s">
        <v>67</v>
      </c>
      <c r="C151" s="215"/>
      <c r="D151" s="215"/>
      <c r="E151" s="215"/>
      <c r="F151" s="215"/>
      <c r="G151" s="215"/>
      <c r="H151" s="215"/>
      <c r="I151" s="215"/>
      <c r="J151" s="19">
        <f t="shared" si="24"/>
        <v>6</v>
      </c>
      <c r="K151" s="19">
        <f t="shared" si="25"/>
        <v>2</v>
      </c>
      <c r="L151" s="19">
        <f t="shared" si="26"/>
        <v>2</v>
      </c>
      <c r="M151" s="19">
        <f t="shared" si="27"/>
        <v>0</v>
      </c>
      <c r="N151" s="19">
        <f t="shared" si="28"/>
        <v>0</v>
      </c>
      <c r="O151" s="19">
        <f t="shared" si="29"/>
        <v>4</v>
      </c>
      <c r="P151" s="19">
        <f t="shared" si="30"/>
        <v>7</v>
      </c>
      <c r="Q151" s="19">
        <f t="shared" si="31"/>
        <v>11</v>
      </c>
      <c r="R151" s="30" t="str">
        <f t="shared" si="32"/>
        <v>E</v>
      </c>
      <c r="S151" s="30">
        <f t="shared" si="33"/>
        <v>0</v>
      </c>
      <c r="T151" s="30">
        <f t="shared" si="34"/>
        <v>0</v>
      </c>
      <c r="U151" s="21" t="s">
        <v>41</v>
      </c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  <c r="GO151" s="100"/>
      <c r="GP151" s="100"/>
      <c r="GQ151" s="100"/>
      <c r="GR151" s="100"/>
      <c r="GS151" s="100"/>
      <c r="GT151" s="100"/>
      <c r="GU151" s="100"/>
      <c r="GV151" s="100"/>
      <c r="GW151" s="100"/>
      <c r="GX151" s="100"/>
      <c r="GY151" s="100"/>
      <c r="GZ151" s="100"/>
      <c r="HA151" s="100"/>
      <c r="HB151" s="100"/>
      <c r="HC151" s="100"/>
      <c r="HD151" s="100"/>
      <c r="HE151" s="100"/>
      <c r="HF151" s="100"/>
      <c r="HG151" s="100"/>
      <c r="HH151" s="100"/>
      <c r="HI151" s="100"/>
      <c r="HJ151" s="100"/>
      <c r="HK151" s="100"/>
      <c r="HL151" s="100"/>
      <c r="HM151" s="100"/>
      <c r="HN151" s="100"/>
      <c r="HO151" s="100"/>
      <c r="HP151" s="100"/>
      <c r="HQ151" s="100"/>
      <c r="HR151" s="100"/>
      <c r="HS151" s="100"/>
      <c r="HT151" s="100"/>
      <c r="HU151" s="100"/>
      <c r="HV151" s="100"/>
      <c r="HW151" s="100"/>
      <c r="HX151" s="100"/>
      <c r="HY151" s="100"/>
      <c r="HZ151" s="100"/>
      <c r="IA151" s="100"/>
      <c r="IB151" s="100"/>
      <c r="IC151" s="100"/>
      <c r="ID151" s="100"/>
      <c r="IE151" s="100"/>
      <c r="IF151" s="100"/>
      <c r="IG151" s="100"/>
      <c r="IH151" s="100"/>
      <c r="II151" s="100"/>
      <c r="IJ151" s="100"/>
      <c r="IK151" s="100"/>
      <c r="IL151" s="100"/>
      <c r="IM151" s="100"/>
      <c r="IN151" s="100"/>
      <c r="IO151" s="100"/>
      <c r="IP151" s="100"/>
      <c r="IQ151" s="100"/>
      <c r="IR151" s="100"/>
      <c r="IS151" s="100"/>
      <c r="IT151" s="100"/>
      <c r="IU151" s="100"/>
      <c r="IV151" s="100"/>
      <c r="IW151" s="100"/>
      <c r="IX151" s="100"/>
      <c r="IY151" s="100"/>
      <c r="IZ151" s="100"/>
      <c r="JA151" s="100"/>
    </row>
    <row r="152" spans="1:261">
      <c r="A152" s="33" t="str">
        <f t="shared" si="23"/>
        <v>MLM0013</v>
      </c>
      <c r="B152" s="215" t="s">
        <v>69</v>
      </c>
      <c r="C152" s="215"/>
      <c r="D152" s="215"/>
      <c r="E152" s="215"/>
      <c r="F152" s="215"/>
      <c r="G152" s="215"/>
      <c r="H152" s="215"/>
      <c r="I152" s="215"/>
      <c r="J152" s="19">
        <f t="shared" si="24"/>
        <v>6</v>
      </c>
      <c r="K152" s="19">
        <f t="shared" si="25"/>
        <v>2</v>
      </c>
      <c r="L152" s="19">
        <f t="shared" si="26"/>
        <v>2</v>
      </c>
      <c r="M152" s="19">
        <f t="shared" si="27"/>
        <v>0</v>
      </c>
      <c r="N152" s="19">
        <f t="shared" si="28"/>
        <v>0</v>
      </c>
      <c r="O152" s="19">
        <f t="shared" si="29"/>
        <v>4</v>
      </c>
      <c r="P152" s="19">
        <f t="shared" si="30"/>
        <v>7</v>
      </c>
      <c r="Q152" s="19">
        <f t="shared" si="31"/>
        <v>11</v>
      </c>
      <c r="R152" s="30" t="str">
        <f t="shared" si="32"/>
        <v>E</v>
      </c>
      <c r="S152" s="30">
        <f t="shared" si="33"/>
        <v>0</v>
      </c>
      <c r="T152" s="30">
        <f t="shared" si="34"/>
        <v>0</v>
      </c>
      <c r="U152" s="21" t="s">
        <v>41</v>
      </c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00"/>
      <c r="EZ152" s="100"/>
      <c r="FA152" s="100"/>
      <c r="FB152" s="100"/>
      <c r="FC152" s="100"/>
      <c r="FD152" s="100"/>
      <c r="FE152" s="100"/>
      <c r="FF152" s="100"/>
      <c r="FG152" s="100"/>
      <c r="FH152" s="100"/>
      <c r="FI152" s="100"/>
      <c r="FJ152" s="100"/>
      <c r="FK152" s="100"/>
      <c r="FL152" s="100"/>
      <c r="FM152" s="100"/>
      <c r="FN152" s="100"/>
      <c r="FO152" s="100"/>
      <c r="FP152" s="100"/>
      <c r="FQ152" s="100"/>
      <c r="FR152" s="100"/>
      <c r="FS152" s="100"/>
      <c r="FT152" s="100"/>
      <c r="FU152" s="100"/>
      <c r="FV152" s="100"/>
      <c r="FW152" s="100"/>
      <c r="FX152" s="100"/>
      <c r="FY152" s="100"/>
      <c r="FZ152" s="100"/>
      <c r="GA152" s="100"/>
      <c r="GB152" s="100"/>
      <c r="GC152" s="100"/>
      <c r="GD152" s="100"/>
      <c r="GE152" s="100"/>
      <c r="GF152" s="100"/>
      <c r="GG152" s="100"/>
      <c r="GH152" s="100"/>
      <c r="GI152" s="100"/>
      <c r="GJ152" s="100"/>
      <c r="GK152" s="100"/>
      <c r="GL152" s="100"/>
      <c r="GM152" s="100"/>
      <c r="GN152" s="100"/>
      <c r="GO152" s="100"/>
      <c r="GP152" s="100"/>
      <c r="GQ152" s="100"/>
      <c r="GR152" s="100"/>
      <c r="GS152" s="100"/>
      <c r="GT152" s="100"/>
      <c r="GU152" s="100"/>
      <c r="GV152" s="100"/>
      <c r="GW152" s="100"/>
      <c r="GX152" s="100"/>
      <c r="GY152" s="100"/>
      <c r="GZ152" s="100"/>
      <c r="HA152" s="100"/>
      <c r="HB152" s="100"/>
      <c r="HC152" s="100"/>
      <c r="HD152" s="100"/>
      <c r="HE152" s="100"/>
      <c r="HF152" s="100"/>
      <c r="HG152" s="100"/>
      <c r="HH152" s="100"/>
      <c r="HI152" s="100"/>
      <c r="HJ152" s="100"/>
      <c r="HK152" s="100"/>
      <c r="HL152" s="100"/>
      <c r="HM152" s="100"/>
      <c r="HN152" s="100"/>
      <c r="HO152" s="100"/>
      <c r="HP152" s="100"/>
      <c r="HQ152" s="100"/>
      <c r="HR152" s="100"/>
      <c r="HS152" s="100"/>
      <c r="HT152" s="100"/>
      <c r="HU152" s="100"/>
      <c r="HV152" s="100"/>
      <c r="HW152" s="100"/>
      <c r="HX152" s="100"/>
      <c r="HY152" s="100"/>
      <c r="HZ152" s="100"/>
      <c r="IA152" s="100"/>
      <c r="IB152" s="100"/>
      <c r="IC152" s="100"/>
      <c r="ID152" s="100"/>
      <c r="IE152" s="100"/>
      <c r="IF152" s="100"/>
      <c r="IG152" s="100"/>
      <c r="IH152" s="100"/>
      <c r="II152" s="100"/>
      <c r="IJ152" s="100"/>
      <c r="IK152" s="100"/>
      <c r="IL152" s="100"/>
      <c r="IM152" s="100"/>
      <c r="IN152" s="100"/>
      <c r="IO152" s="100"/>
      <c r="IP152" s="100"/>
      <c r="IQ152" s="100"/>
      <c r="IR152" s="100"/>
      <c r="IS152" s="100"/>
      <c r="IT152" s="100"/>
      <c r="IU152" s="100"/>
      <c r="IV152" s="100"/>
      <c r="IW152" s="100"/>
      <c r="IX152" s="100"/>
      <c r="IY152" s="100"/>
      <c r="IZ152" s="100"/>
      <c r="JA152" s="100"/>
    </row>
    <row r="153" spans="1:261">
      <c r="A153" s="33" t="str">
        <f t="shared" si="23"/>
        <v>MLM0021</v>
      </c>
      <c r="B153" s="215" t="s">
        <v>77</v>
      </c>
      <c r="C153" s="215"/>
      <c r="D153" s="215"/>
      <c r="E153" s="215"/>
      <c r="F153" s="215"/>
      <c r="G153" s="215"/>
      <c r="H153" s="215"/>
      <c r="I153" s="215"/>
      <c r="J153" s="19">
        <f t="shared" si="24"/>
        <v>5</v>
      </c>
      <c r="K153" s="19">
        <f t="shared" si="25"/>
        <v>2</v>
      </c>
      <c r="L153" s="19">
        <f t="shared" si="26"/>
        <v>2</v>
      </c>
      <c r="M153" s="19">
        <f t="shared" si="27"/>
        <v>0</v>
      </c>
      <c r="N153" s="19">
        <f t="shared" si="28"/>
        <v>0</v>
      </c>
      <c r="O153" s="19">
        <f t="shared" si="29"/>
        <v>4</v>
      </c>
      <c r="P153" s="19">
        <f t="shared" si="30"/>
        <v>5</v>
      </c>
      <c r="Q153" s="19">
        <f t="shared" si="31"/>
        <v>9</v>
      </c>
      <c r="R153" s="30" t="str">
        <f t="shared" si="32"/>
        <v>E</v>
      </c>
      <c r="S153" s="30">
        <f t="shared" si="33"/>
        <v>0</v>
      </c>
      <c r="T153" s="30">
        <f t="shared" si="34"/>
        <v>0</v>
      </c>
      <c r="U153" s="21" t="s">
        <v>41</v>
      </c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0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0"/>
      <c r="IK153" s="100"/>
      <c r="IL153" s="100"/>
      <c r="IM153" s="100"/>
      <c r="IN153" s="100"/>
      <c r="IO153" s="100"/>
      <c r="IP153" s="100"/>
      <c r="IQ153" s="100"/>
      <c r="IR153" s="100"/>
      <c r="IS153" s="100"/>
      <c r="IT153" s="100"/>
      <c r="IU153" s="100"/>
      <c r="IV153" s="100"/>
      <c r="IW153" s="100"/>
      <c r="IX153" s="100"/>
      <c r="IY153" s="100"/>
      <c r="IZ153" s="100"/>
      <c r="JA153" s="100"/>
    </row>
    <row r="154" spans="1:261">
      <c r="A154" s="33" t="str">
        <f t="shared" si="23"/>
        <v>MLM0006</v>
      </c>
      <c r="B154" s="215" t="s">
        <v>79</v>
      </c>
      <c r="C154" s="215"/>
      <c r="D154" s="215"/>
      <c r="E154" s="215"/>
      <c r="F154" s="215"/>
      <c r="G154" s="215"/>
      <c r="H154" s="215"/>
      <c r="I154" s="215"/>
      <c r="J154" s="19">
        <f t="shared" si="24"/>
        <v>5</v>
      </c>
      <c r="K154" s="19">
        <f t="shared" si="25"/>
        <v>2</v>
      </c>
      <c r="L154" s="19">
        <f t="shared" si="26"/>
        <v>2</v>
      </c>
      <c r="M154" s="19">
        <f t="shared" si="27"/>
        <v>0</v>
      </c>
      <c r="N154" s="19">
        <f t="shared" si="28"/>
        <v>0</v>
      </c>
      <c r="O154" s="19">
        <f t="shared" si="29"/>
        <v>4</v>
      </c>
      <c r="P154" s="19">
        <f t="shared" si="30"/>
        <v>5</v>
      </c>
      <c r="Q154" s="19">
        <f t="shared" si="31"/>
        <v>9</v>
      </c>
      <c r="R154" s="30" t="str">
        <f t="shared" si="32"/>
        <v>E</v>
      </c>
      <c r="S154" s="30">
        <f t="shared" si="33"/>
        <v>0</v>
      </c>
      <c r="T154" s="30">
        <f t="shared" si="34"/>
        <v>0</v>
      </c>
      <c r="U154" s="21" t="s">
        <v>41</v>
      </c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0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0"/>
      <c r="IK154" s="100"/>
      <c r="IL154" s="100"/>
      <c r="IM154" s="100"/>
      <c r="IN154" s="100"/>
      <c r="IO154" s="100"/>
      <c r="IP154" s="100"/>
      <c r="IQ154" s="100"/>
      <c r="IR154" s="100"/>
      <c r="IS154" s="100"/>
      <c r="IT154" s="100"/>
      <c r="IU154" s="100"/>
      <c r="IV154" s="100"/>
      <c r="IW154" s="100"/>
      <c r="IX154" s="100"/>
      <c r="IY154" s="100"/>
      <c r="IZ154" s="100"/>
      <c r="JA154" s="100"/>
    </row>
    <row r="155" spans="1:261">
      <c r="A155" s="33" t="str">
        <f t="shared" si="23"/>
        <v>MLM0015</v>
      </c>
      <c r="B155" s="215" t="s">
        <v>81</v>
      </c>
      <c r="C155" s="215"/>
      <c r="D155" s="215"/>
      <c r="E155" s="215"/>
      <c r="F155" s="215"/>
      <c r="G155" s="215"/>
      <c r="H155" s="215"/>
      <c r="I155" s="215"/>
      <c r="J155" s="19">
        <f t="shared" si="24"/>
        <v>5</v>
      </c>
      <c r="K155" s="19">
        <f t="shared" si="25"/>
        <v>2</v>
      </c>
      <c r="L155" s="19">
        <f t="shared" si="26"/>
        <v>2</v>
      </c>
      <c r="M155" s="19">
        <f t="shared" si="27"/>
        <v>0</v>
      </c>
      <c r="N155" s="19">
        <f t="shared" si="28"/>
        <v>0</v>
      </c>
      <c r="O155" s="19">
        <f t="shared" si="29"/>
        <v>4</v>
      </c>
      <c r="P155" s="19">
        <f t="shared" si="30"/>
        <v>5</v>
      </c>
      <c r="Q155" s="19">
        <f t="shared" si="31"/>
        <v>9</v>
      </c>
      <c r="R155" s="30">
        <f t="shared" si="32"/>
        <v>0</v>
      </c>
      <c r="S155" s="30">
        <f t="shared" si="33"/>
        <v>0</v>
      </c>
      <c r="T155" s="30" t="str">
        <f t="shared" si="34"/>
        <v>VP</v>
      </c>
      <c r="U155" s="21" t="s">
        <v>41</v>
      </c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  <c r="HQ155" s="100"/>
      <c r="HR155" s="100"/>
      <c r="HS155" s="100"/>
      <c r="HT155" s="100"/>
      <c r="HU155" s="100"/>
      <c r="HV155" s="100"/>
      <c r="HW155" s="100"/>
      <c r="HX155" s="100"/>
      <c r="HY155" s="100"/>
      <c r="HZ155" s="100"/>
      <c r="IA155" s="100"/>
      <c r="IB155" s="100"/>
      <c r="IC155" s="100"/>
      <c r="ID155" s="100"/>
      <c r="IE155" s="100"/>
      <c r="IF155" s="100"/>
      <c r="IG155" s="100"/>
      <c r="IH155" s="100"/>
      <c r="II155" s="100"/>
      <c r="IJ155" s="100"/>
      <c r="IK155" s="100"/>
      <c r="IL155" s="100"/>
      <c r="IM155" s="100"/>
      <c r="IN155" s="100"/>
      <c r="IO155" s="100"/>
      <c r="IP155" s="100"/>
      <c r="IQ155" s="100"/>
      <c r="IR155" s="100"/>
      <c r="IS155" s="100"/>
      <c r="IT155" s="100"/>
      <c r="IU155" s="100"/>
      <c r="IV155" s="100"/>
      <c r="IW155" s="100"/>
      <c r="IX155" s="100"/>
      <c r="IY155" s="100"/>
      <c r="IZ155" s="100"/>
      <c r="JA155" s="100"/>
    </row>
    <row r="156" spans="1:261">
      <c r="A156" s="33" t="str">
        <f t="shared" si="23"/>
        <v>MLM0022</v>
      </c>
      <c r="B156" s="215" t="s">
        <v>83</v>
      </c>
      <c r="C156" s="215"/>
      <c r="D156" s="215"/>
      <c r="E156" s="215"/>
      <c r="F156" s="215"/>
      <c r="G156" s="215"/>
      <c r="H156" s="215"/>
      <c r="I156" s="215"/>
      <c r="J156" s="19">
        <f t="shared" si="24"/>
        <v>5</v>
      </c>
      <c r="K156" s="19">
        <f t="shared" si="25"/>
        <v>2</v>
      </c>
      <c r="L156" s="19">
        <f t="shared" si="26"/>
        <v>2</v>
      </c>
      <c r="M156" s="19">
        <f t="shared" si="27"/>
        <v>0</v>
      </c>
      <c r="N156" s="19">
        <f t="shared" si="28"/>
        <v>0</v>
      </c>
      <c r="O156" s="19">
        <f t="shared" si="29"/>
        <v>4</v>
      </c>
      <c r="P156" s="19">
        <f t="shared" si="30"/>
        <v>5</v>
      </c>
      <c r="Q156" s="19">
        <f t="shared" si="31"/>
        <v>9</v>
      </c>
      <c r="R156" s="30" t="str">
        <f t="shared" si="32"/>
        <v>E</v>
      </c>
      <c r="S156" s="30">
        <f t="shared" si="33"/>
        <v>0</v>
      </c>
      <c r="T156" s="30">
        <f t="shared" si="34"/>
        <v>0</v>
      </c>
      <c r="U156" s="21" t="s">
        <v>41</v>
      </c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00"/>
      <c r="GE156" s="100"/>
      <c r="GF156" s="100"/>
      <c r="GG156" s="100"/>
      <c r="GH156" s="100"/>
      <c r="GI156" s="100"/>
      <c r="GJ156" s="100"/>
      <c r="GK156" s="100"/>
      <c r="GL156" s="100"/>
      <c r="GM156" s="100"/>
      <c r="GN156" s="100"/>
      <c r="GO156" s="100"/>
      <c r="GP156" s="100"/>
      <c r="GQ156" s="100"/>
      <c r="GR156" s="100"/>
      <c r="GS156" s="100"/>
      <c r="GT156" s="100"/>
      <c r="GU156" s="100"/>
      <c r="GV156" s="100"/>
      <c r="GW156" s="100"/>
      <c r="GX156" s="100"/>
      <c r="GY156" s="100"/>
      <c r="GZ156" s="100"/>
      <c r="HA156" s="100"/>
      <c r="HB156" s="100"/>
      <c r="HC156" s="100"/>
      <c r="HD156" s="100"/>
      <c r="HE156" s="100"/>
      <c r="HF156" s="100"/>
      <c r="HG156" s="100"/>
      <c r="HH156" s="100"/>
      <c r="HI156" s="100"/>
      <c r="HJ156" s="100"/>
      <c r="HK156" s="100"/>
      <c r="HL156" s="100"/>
      <c r="HM156" s="100"/>
      <c r="HN156" s="100"/>
      <c r="HO156" s="100"/>
      <c r="HP156" s="100"/>
      <c r="HQ156" s="100"/>
      <c r="HR156" s="100"/>
      <c r="HS156" s="100"/>
      <c r="HT156" s="100"/>
      <c r="HU156" s="100"/>
      <c r="HV156" s="100"/>
      <c r="HW156" s="100"/>
      <c r="HX156" s="100"/>
      <c r="HY156" s="100"/>
      <c r="HZ156" s="100"/>
      <c r="IA156" s="100"/>
      <c r="IB156" s="100"/>
      <c r="IC156" s="100"/>
      <c r="ID156" s="100"/>
      <c r="IE156" s="100"/>
      <c r="IF156" s="100"/>
      <c r="IG156" s="100"/>
      <c r="IH156" s="100"/>
      <c r="II156" s="100"/>
      <c r="IJ156" s="100"/>
      <c r="IK156" s="100"/>
      <c r="IL156" s="100"/>
      <c r="IM156" s="100"/>
      <c r="IN156" s="100"/>
      <c r="IO156" s="100"/>
      <c r="IP156" s="100"/>
      <c r="IQ156" s="100"/>
      <c r="IR156" s="100"/>
      <c r="IS156" s="100"/>
      <c r="IT156" s="100"/>
      <c r="IU156" s="100"/>
      <c r="IV156" s="100"/>
      <c r="IW156" s="100"/>
      <c r="IX156" s="100"/>
      <c r="IY156" s="100"/>
      <c r="IZ156" s="100"/>
      <c r="JA156" s="100"/>
    </row>
    <row r="157" spans="1:261">
      <c r="A157" s="33" t="str">
        <f t="shared" si="23"/>
        <v>MLM0007</v>
      </c>
      <c r="B157" s="215" t="s">
        <v>92</v>
      </c>
      <c r="C157" s="215"/>
      <c r="D157" s="215"/>
      <c r="E157" s="215"/>
      <c r="F157" s="215"/>
      <c r="G157" s="215"/>
      <c r="H157" s="215"/>
      <c r="I157" s="215"/>
      <c r="J157" s="19">
        <f t="shared" si="24"/>
        <v>6</v>
      </c>
      <c r="K157" s="19">
        <f t="shared" si="25"/>
        <v>2</v>
      </c>
      <c r="L157" s="19">
        <f t="shared" si="26"/>
        <v>2</v>
      </c>
      <c r="M157" s="19">
        <f t="shared" si="27"/>
        <v>0</v>
      </c>
      <c r="N157" s="19">
        <f t="shared" si="28"/>
        <v>0</v>
      </c>
      <c r="O157" s="19">
        <f t="shared" si="29"/>
        <v>4</v>
      </c>
      <c r="P157" s="19">
        <f t="shared" si="30"/>
        <v>7</v>
      </c>
      <c r="Q157" s="19">
        <f t="shared" si="31"/>
        <v>11</v>
      </c>
      <c r="R157" s="30">
        <f t="shared" si="32"/>
        <v>0</v>
      </c>
      <c r="S157" s="30">
        <f t="shared" si="33"/>
        <v>0</v>
      </c>
      <c r="T157" s="30" t="str">
        <f t="shared" si="34"/>
        <v>VP</v>
      </c>
      <c r="U157" s="21" t="s">
        <v>41</v>
      </c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  <c r="ET157" s="100"/>
      <c r="EU157" s="100"/>
      <c r="EV157" s="100"/>
      <c r="EW157" s="100"/>
      <c r="EX157" s="100"/>
      <c r="EY157" s="100"/>
      <c r="EZ157" s="100"/>
      <c r="FA157" s="100"/>
      <c r="FB157" s="100"/>
      <c r="FC157" s="100"/>
      <c r="FD157" s="100"/>
      <c r="FE157" s="100"/>
      <c r="FF157" s="100"/>
      <c r="FG157" s="100"/>
      <c r="FH157" s="100"/>
      <c r="FI157" s="100"/>
      <c r="FJ157" s="100"/>
      <c r="FK157" s="100"/>
      <c r="FL157" s="100"/>
      <c r="FM157" s="100"/>
      <c r="FN157" s="100"/>
      <c r="FO157" s="100"/>
      <c r="FP157" s="100"/>
      <c r="FQ157" s="100"/>
      <c r="FR157" s="100"/>
      <c r="FS157" s="100"/>
      <c r="FT157" s="100"/>
      <c r="FU157" s="100"/>
      <c r="FV157" s="100"/>
      <c r="FW157" s="100"/>
      <c r="FX157" s="100"/>
      <c r="FY157" s="100"/>
      <c r="FZ157" s="100"/>
      <c r="GA157" s="100"/>
      <c r="GB157" s="100"/>
      <c r="GC157" s="100"/>
      <c r="GD157" s="100"/>
      <c r="GE157" s="100"/>
      <c r="GF157" s="100"/>
      <c r="GG157" s="100"/>
      <c r="GH157" s="100"/>
      <c r="GI157" s="100"/>
      <c r="GJ157" s="100"/>
      <c r="GK157" s="100"/>
      <c r="GL157" s="100"/>
      <c r="GM157" s="100"/>
      <c r="GN157" s="100"/>
      <c r="GO157" s="100"/>
      <c r="GP157" s="100"/>
      <c r="GQ157" s="100"/>
      <c r="GR157" s="100"/>
      <c r="GS157" s="100"/>
      <c r="GT157" s="100"/>
      <c r="GU157" s="100"/>
      <c r="GV157" s="100"/>
      <c r="GW157" s="100"/>
      <c r="GX157" s="100"/>
      <c r="GY157" s="100"/>
      <c r="GZ157" s="100"/>
      <c r="HA157" s="100"/>
      <c r="HB157" s="100"/>
      <c r="HC157" s="100"/>
      <c r="HD157" s="100"/>
      <c r="HE157" s="100"/>
      <c r="HF157" s="100"/>
      <c r="HG157" s="100"/>
      <c r="HH157" s="100"/>
      <c r="HI157" s="100"/>
      <c r="HJ157" s="100"/>
      <c r="HK157" s="100"/>
      <c r="HL157" s="100"/>
      <c r="HM157" s="100"/>
      <c r="HN157" s="100"/>
      <c r="HO157" s="100"/>
      <c r="HP157" s="100"/>
      <c r="HQ157" s="100"/>
      <c r="HR157" s="100"/>
      <c r="HS157" s="100"/>
      <c r="HT157" s="100"/>
      <c r="HU157" s="100"/>
      <c r="HV157" s="100"/>
      <c r="HW157" s="100"/>
      <c r="HX157" s="100"/>
      <c r="HY157" s="100"/>
      <c r="HZ157" s="100"/>
      <c r="IA157" s="100"/>
      <c r="IB157" s="100"/>
      <c r="IC157" s="100"/>
      <c r="ID157" s="100"/>
      <c r="IE157" s="100"/>
      <c r="IF157" s="100"/>
      <c r="IG157" s="100"/>
      <c r="IH157" s="100"/>
      <c r="II157" s="100"/>
      <c r="IJ157" s="100"/>
      <c r="IK157" s="100"/>
      <c r="IL157" s="100"/>
      <c r="IM157" s="100"/>
      <c r="IN157" s="100"/>
      <c r="IO157" s="100"/>
      <c r="IP157" s="100"/>
      <c r="IQ157" s="100"/>
      <c r="IR157" s="100"/>
      <c r="IS157" s="100"/>
      <c r="IT157" s="100"/>
      <c r="IU157" s="100"/>
      <c r="IV157" s="100"/>
      <c r="IW157" s="100"/>
      <c r="IX157" s="100"/>
      <c r="IY157" s="100"/>
      <c r="IZ157" s="100"/>
      <c r="JA157" s="100"/>
    </row>
    <row r="158" spans="1:261">
      <c r="A158" s="33" t="str">
        <f t="shared" si="23"/>
        <v>MLM0009</v>
      </c>
      <c r="B158" s="215" t="s">
        <v>94</v>
      </c>
      <c r="C158" s="215"/>
      <c r="D158" s="215"/>
      <c r="E158" s="215"/>
      <c r="F158" s="215"/>
      <c r="G158" s="215"/>
      <c r="H158" s="215"/>
      <c r="I158" s="215"/>
      <c r="J158" s="19">
        <f t="shared" si="24"/>
        <v>6</v>
      </c>
      <c r="K158" s="19">
        <f t="shared" si="25"/>
        <v>2</v>
      </c>
      <c r="L158" s="19">
        <f t="shared" si="26"/>
        <v>2</v>
      </c>
      <c r="M158" s="19">
        <f t="shared" si="27"/>
        <v>1</v>
      </c>
      <c r="N158" s="19">
        <f t="shared" si="28"/>
        <v>0</v>
      </c>
      <c r="O158" s="19">
        <f t="shared" si="29"/>
        <v>5</v>
      </c>
      <c r="P158" s="19">
        <f t="shared" si="30"/>
        <v>6</v>
      </c>
      <c r="Q158" s="19">
        <f t="shared" si="31"/>
        <v>11</v>
      </c>
      <c r="R158" s="30" t="str">
        <f t="shared" si="32"/>
        <v>E</v>
      </c>
      <c r="S158" s="30">
        <f t="shared" si="33"/>
        <v>0</v>
      </c>
      <c r="T158" s="30">
        <f t="shared" si="34"/>
        <v>0</v>
      </c>
      <c r="U158" s="21" t="s">
        <v>41</v>
      </c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00"/>
      <c r="EX158" s="100"/>
      <c r="EY158" s="100"/>
      <c r="EZ158" s="100"/>
      <c r="FA158" s="100"/>
      <c r="FB158" s="100"/>
      <c r="FC158" s="100"/>
      <c r="FD158" s="100"/>
      <c r="FE158" s="100"/>
      <c r="FF158" s="100"/>
      <c r="FG158" s="100"/>
      <c r="FH158" s="100"/>
      <c r="FI158" s="100"/>
      <c r="FJ158" s="100"/>
      <c r="FK158" s="100"/>
      <c r="FL158" s="100"/>
      <c r="FM158" s="100"/>
      <c r="FN158" s="100"/>
      <c r="FO158" s="100"/>
      <c r="FP158" s="100"/>
      <c r="FQ158" s="100"/>
      <c r="FR158" s="100"/>
      <c r="FS158" s="100"/>
      <c r="FT158" s="100"/>
      <c r="FU158" s="100"/>
      <c r="FV158" s="100"/>
      <c r="FW158" s="100"/>
      <c r="FX158" s="100"/>
      <c r="FY158" s="100"/>
      <c r="FZ158" s="100"/>
      <c r="GA158" s="100"/>
      <c r="GB158" s="100"/>
      <c r="GC158" s="100"/>
      <c r="GD158" s="100"/>
      <c r="GE158" s="100"/>
      <c r="GF158" s="100"/>
      <c r="GG158" s="100"/>
      <c r="GH158" s="100"/>
      <c r="GI158" s="100"/>
      <c r="GJ158" s="100"/>
      <c r="GK158" s="100"/>
      <c r="GL158" s="100"/>
      <c r="GM158" s="100"/>
      <c r="GN158" s="100"/>
      <c r="GO158" s="100"/>
      <c r="GP158" s="100"/>
      <c r="GQ158" s="100"/>
      <c r="GR158" s="100"/>
      <c r="GS158" s="100"/>
      <c r="GT158" s="100"/>
      <c r="GU158" s="100"/>
      <c r="GV158" s="100"/>
      <c r="GW158" s="100"/>
      <c r="GX158" s="100"/>
      <c r="GY158" s="100"/>
      <c r="GZ158" s="100"/>
      <c r="HA158" s="100"/>
      <c r="HB158" s="100"/>
      <c r="HC158" s="100"/>
      <c r="HD158" s="100"/>
      <c r="HE158" s="100"/>
      <c r="HF158" s="100"/>
      <c r="HG158" s="100"/>
      <c r="HH158" s="100"/>
      <c r="HI158" s="100"/>
      <c r="HJ158" s="100"/>
      <c r="HK158" s="100"/>
      <c r="HL158" s="100"/>
      <c r="HM158" s="100"/>
      <c r="HN158" s="100"/>
      <c r="HO158" s="100"/>
      <c r="HP158" s="100"/>
      <c r="HQ158" s="100"/>
      <c r="HR158" s="100"/>
      <c r="HS158" s="100"/>
      <c r="HT158" s="100"/>
      <c r="HU158" s="100"/>
      <c r="HV158" s="100"/>
      <c r="HW158" s="100"/>
      <c r="HX158" s="100"/>
      <c r="HY158" s="100"/>
      <c r="HZ158" s="100"/>
      <c r="IA158" s="100"/>
      <c r="IB158" s="100"/>
      <c r="IC158" s="100"/>
      <c r="ID158" s="100"/>
      <c r="IE158" s="100"/>
      <c r="IF158" s="100"/>
      <c r="IG158" s="100"/>
      <c r="IH158" s="100"/>
      <c r="II158" s="100"/>
      <c r="IJ158" s="100"/>
      <c r="IK158" s="100"/>
      <c r="IL158" s="100"/>
      <c r="IM158" s="100"/>
      <c r="IN158" s="100"/>
      <c r="IO158" s="100"/>
      <c r="IP158" s="100"/>
      <c r="IQ158" s="100"/>
      <c r="IR158" s="100"/>
      <c r="IS158" s="100"/>
      <c r="IT158" s="100"/>
      <c r="IU158" s="100"/>
      <c r="IV158" s="100"/>
      <c r="IW158" s="100"/>
      <c r="IX158" s="100"/>
      <c r="IY158" s="100"/>
      <c r="IZ158" s="100"/>
      <c r="JA158" s="100"/>
    </row>
    <row r="159" spans="1:261">
      <c r="A159" s="33" t="str">
        <f t="shared" si="23"/>
        <v>MLM0008</v>
      </c>
      <c r="B159" s="215" t="s">
        <v>98</v>
      </c>
      <c r="C159" s="215"/>
      <c r="D159" s="215"/>
      <c r="E159" s="215"/>
      <c r="F159" s="215"/>
      <c r="G159" s="215"/>
      <c r="H159" s="215"/>
      <c r="I159" s="215"/>
      <c r="J159" s="19">
        <f t="shared" si="24"/>
        <v>6</v>
      </c>
      <c r="K159" s="19">
        <f t="shared" si="25"/>
        <v>2</v>
      </c>
      <c r="L159" s="19">
        <f t="shared" si="26"/>
        <v>2</v>
      </c>
      <c r="M159" s="19">
        <f t="shared" si="27"/>
        <v>0</v>
      </c>
      <c r="N159" s="19">
        <f t="shared" si="28"/>
        <v>0</v>
      </c>
      <c r="O159" s="19">
        <f t="shared" si="29"/>
        <v>4</v>
      </c>
      <c r="P159" s="19">
        <f t="shared" si="30"/>
        <v>7</v>
      </c>
      <c r="Q159" s="19">
        <f t="shared" si="31"/>
        <v>11</v>
      </c>
      <c r="R159" s="30" t="str">
        <f t="shared" si="32"/>
        <v>E</v>
      </c>
      <c r="S159" s="30">
        <f t="shared" si="33"/>
        <v>0</v>
      </c>
      <c r="T159" s="30">
        <f t="shared" si="34"/>
        <v>0</v>
      </c>
      <c r="U159" s="21" t="s">
        <v>41</v>
      </c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  <c r="GD159" s="100"/>
      <c r="GE159" s="100"/>
      <c r="GF159" s="100"/>
      <c r="GG159" s="100"/>
      <c r="GH159" s="100"/>
      <c r="GI159" s="100"/>
      <c r="GJ159" s="100"/>
      <c r="GK159" s="100"/>
      <c r="GL159" s="100"/>
      <c r="GM159" s="100"/>
      <c r="GN159" s="100"/>
      <c r="GO159" s="100"/>
      <c r="GP159" s="100"/>
      <c r="GQ159" s="100"/>
      <c r="GR159" s="100"/>
      <c r="GS159" s="100"/>
      <c r="GT159" s="100"/>
      <c r="GU159" s="100"/>
      <c r="GV159" s="100"/>
      <c r="GW159" s="100"/>
      <c r="GX159" s="100"/>
      <c r="GY159" s="100"/>
      <c r="GZ159" s="100"/>
      <c r="HA159" s="100"/>
      <c r="HB159" s="100"/>
      <c r="HC159" s="100"/>
      <c r="HD159" s="100"/>
      <c r="HE159" s="100"/>
      <c r="HF159" s="100"/>
      <c r="HG159" s="100"/>
      <c r="HH159" s="100"/>
      <c r="HI159" s="100"/>
      <c r="HJ159" s="100"/>
      <c r="HK159" s="100"/>
      <c r="HL159" s="100"/>
      <c r="HM159" s="100"/>
      <c r="HN159" s="100"/>
      <c r="HO159" s="100"/>
      <c r="HP159" s="100"/>
      <c r="HQ159" s="100"/>
      <c r="HR159" s="100"/>
      <c r="HS159" s="100"/>
      <c r="HT159" s="100"/>
      <c r="HU159" s="100"/>
      <c r="HV159" s="100"/>
      <c r="HW159" s="100"/>
      <c r="HX159" s="100"/>
      <c r="HY159" s="100"/>
      <c r="HZ159" s="100"/>
      <c r="IA159" s="100"/>
      <c r="IB159" s="100"/>
      <c r="IC159" s="100"/>
      <c r="ID159" s="100"/>
      <c r="IE159" s="100"/>
      <c r="IF159" s="100"/>
      <c r="IG159" s="100"/>
      <c r="IH159" s="100"/>
      <c r="II159" s="100"/>
      <c r="IJ159" s="100"/>
      <c r="IK159" s="100"/>
      <c r="IL159" s="100"/>
      <c r="IM159" s="100"/>
      <c r="IN159" s="100"/>
      <c r="IO159" s="100"/>
      <c r="IP159" s="100"/>
      <c r="IQ159" s="100"/>
      <c r="IR159" s="100"/>
      <c r="IS159" s="100"/>
      <c r="IT159" s="100"/>
      <c r="IU159" s="100"/>
      <c r="IV159" s="100"/>
      <c r="IW159" s="100"/>
      <c r="IX159" s="100"/>
      <c r="IY159" s="100"/>
      <c r="IZ159" s="100"/>
      <c r="JA159" s="100"/>
    </row>
    <row r="160" spans="1:261">
      <c r="A160" s="33" t="str">
        <f t="shared" si="23"/>
        <v>MLM0003</v>
      </c>
      <c r="B160" s="215" t="s">
        <v>107</v>
      </c>
      <c r="C160" s="215"/>
      <c r="D160" s="215"/>
      <c r="E160" s="215"/>
      <c r="F160" s="215"/>
      <c r="G160" s="215"/>
      <c r="H160" s="215"/>
      <c r="I160" s="215"/>
      <c r="J160" s="19">
        <f t="shared" si="24"/>
        <v>6</v>
      </c>
      <c r="K160" s="19">
        <f t="shared" si="25"/>
        <v>2</v>
      </c>
      <c r="L160" s="19">
        <f t="shared" si="26"/>
        <v>2</v>
      </c>
      <c r="M160" s="19">
        <f t="shared" si="27"/>
        <v>0</v>
      </c>
      <c r="N160" s="19">
        <f t="shared" si="28"/>
        <v>0</v>
      </c>
      <c r="O160" s="19">
        <f t="shared" si="29"/>
        <v>4</v>
      </c>
      <c r="P160" s="19">
        <f t="shared" si="30"/>
        <v>7</v>
      </c>
      <c r="Q160" s="19">
        <f t="shared" si="31"/>
        <v>11</v>
      </c>
      <c r="R160" s="30">
        <f t="shared" si="32"/>
        <v>0</v>
      </c>
      <c r="S160" s="30" t="str">
        <f t="shared" si="33"/>
        <v>C</v>
      </c>
      <c r="T160" s="30">
        <f t="shared" si="34"/>
        <v>0</v>
      </c>
      <c r="U160" s="21" t="s">
        <v>41</v>
      </c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  <c r="GD160" s="100"/>
      <c r="GE160" s="100"/>
      <c r="GF160" s="100"/>
      <c r="GG160" s="100"/>
      <c r="GH160" s="100"/>
      <c r="GI160" s="100"/>
      <c r="GJ160" s="100"/>
      <c r="GK160" s="100"/>
      <c r="GL160" s="100"/>
      <c r="GM160" s="100"/>
      <c r="GN160" s="100"/>
      <c r="GO160" s="100"/>
      <c r="GP160" s="100"/>
      <c r="GQ160" s="100"/>
      <c r="GR160" s="100"/>
      <c r="GS160" s="100"/>
      <c r="GT160" s="100"/>
      <c r="GU160" s="100"/>
      <c r="GV160" s="100"/>
      <c r="GW160" s="100"/>
      <c r="GX160" s="100"/>
      <c r="GY160" s="100"/>
      <c r="GZ160" s="100"/>
      <c r="HA160" s="100"/>
      <c r="HB160" s="100"/>
      <c r="HC160" s="100"/>
      <c r="HD160" s="100"/>
      <c r="HE160" s="100"/>
      <c r="HF160" s="100"/>
      <c r="HG160" s="100"/>
      <c r="HH160" s="100"/>
      <c r="HI160" s="100"/>
      <c r="HJ160" s="100"/>
      <c r="HK160" s="100"/>
      <c r="HL160" s="100"/>
      <c r="HM160" s="100"/>
      <c r="HN160" s="100"/>
      <c r="HO160" s="100"/>
      <c r="HP160" s="100"/>
      <c r="HQ160" s="100"/>
      <c r="HR160" s="100"/>
      <c r="HS160" s="100"/>
      <c r="HT160" s="100"/>
      <c r="HU160" s="100"/>
      <c r="HV160" s="100"/>
      <c r="HW160" s="100"/>
      <c r="HX160" s="100"/>
      <c r="HY160" s="100"/>
      <c r="HZ160" s="100"/>
      <c r="IA160" s="100"/>
      <c r="IB160" s="100"/>
      <c r="IC160" s="100"/>
      <c r="ID160" s="100"/>
      <c r="IE160" s="100"/>
      <c r="IF160" s="100"/>
      <c r="IG160" s="100"/>
      <c r="IH160" s="100"/>
      <c r="II160" s="100"/>
      <c r="IJ160" s="100"/>
      <c r="IK160" s="100"/>
      <c r="IL160" s="100"/>
      <c r="IM160" s="100"/>
      <c r="IN160" s="100"/>
      <c r="IO160" s="100"/>
      <c r="IP160" s="100"/>
      <c r="IQ160" s="100"/>
      <c r="IR160" s="100"/>
      <c r="IS160" s="100"/>
      <c r="IT160" s="100"/>
      <c r="IU160" s="100"/>
      <c r="IV160" s="100"/>
      <c r="IW160" s="100"/>
      <c r="IX160" s="100"/>
      <c r="IY160" s="100"/>
      <c r="IZ160" s="100"/>
      <c r="JA160" s="100"/>
    </row>
    <row r="161" spans="1:261">
      <c r="A161" s="33" t="str">
        <f t="shared" si="23"/>
        <v>MLM0029</v>
      </c>
      <c r="B161" s="215" t="s">
        <v>109</v>
      </c>
      <c r="C161" s="215"/>
      <c r="D161" s="215"/>
      <c r="E161" s="215"/>
      <c r="F161" s="215"/>
      <c r="G161" s="215"/>
      <c r="H161" s="215"/>
      <c r="I161" s="215"/>
      <c r="J161" s="19">
        <f t="shared" si="24"/>
        <v>6</v>
      </c>
      <c r="K161" s="19">
        <f t="shared" si="25"/>
        <v>2</v>
      </c>
      <c r="L161" s="19">
        <f t="shared" si="26"/>
        <v>2</v>
      </c>
      <c r="M161" s="19">
        <f t="shared" si="27"/>
        <v>0</v>
      </c>
      <c r="N161" s="19">
        <f t="shared" si="28"/>
        <v>0</v>
      </c>
      <c r="O161" s="19">
        <f t="shared" si="29"/>
        <v>4</v>
      </c>
      <c r="P161" s="19">
        <f t="shared" si="30"/>
        <v>7</v>
      </c>
      <c r="Q161" s="19">
        <f t="shared" si="31"/>
        <v>11</v>
      </c>
      <c r="R161" s="30" t="str">
        <f t="shared" si="32"/>
        <v>E</v>
      </c>
      <c r="S161" s="30">
        <f t="shared" si="33"/>
        <v>0</v>
      </c>
      <c r="T161" s="30">
        <f t="shared" si="34"/>
        <v>0</v>
      </c>
      <c r="U161" s="21" t="s">
        <v>41</v>
      </c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  <c r="GD161" s="100"/>
      <c r="GE161" s="100"/>
      <c r="GF161" s="100"/>
      <c r="GG161" s="100"/>
      <c r="GH161" s="100"/>
      <c r="GI161" s="100"/>
      <c r="GJ161" s="100"/>
      <c r="GK161" s="100"/>
      <c r="GL161" s="100"/>
      <c r="GM161" s="100"/>
      <c r="GN161" s="100"/>
      <c r="GO161" s="100"/>
      <c r="GP161" s="100"/>
      <c r="GQ161" s="100"/>
      <c r="GR161" s="100"/>
      <c r="GS161" s="100"/>
      <c r="GT161" s="100"/>
      <c r="GU161" s="100"/>
      <c r="GV161" s="100"/>
      <c r="GW161" s="100"/>
      <c r="GX161" s="100"/>
      <c r="GY161" s="100"/>
      <c r="GZ161" s="100"/>
      <c r="HA161" s="100"/>
      <c r="HB161" s="100"/>
      <c r="HC161" s="100"/>
      <c r="HD161" s="100"/>
      <c r="HE161" s="100"/>
      <c r="HF161" s="100"/>
      <c r="HG161" s="100"/>
      <c r="HH161" s="100"/>
      <c r="HI161" s="100"/>
      <c r="HJ161" s="100"/>
      <c r="HK161" s="100"/>
      <c r="HL161" s="100"/>
      <c r="HM161" s="100"/>
      <c r="HN161" s="100"/>
      <c r="HO161" s="100"/>
      <c r="HP161" s="100"/>
      <c r="HQ161" s="100"/>
      <c r="HR161" s="100"/>
      <c r="HS161" s="100"/>
      <c r="HT161" s="100"/>
      <c r="HU161" s="100"/>
      <c r="HV161" s="100"/>
      <c r="HW161" s="100"/>
      <c r="HX161" s="100"/>
      <c r="HY161" s="100"/>
      <c r="HZ161" s="100"/>
      <c r="IA161" s="100"/>
      <c r="IB161" s="100"/>
      <c r="IC161" s="100"/>
      <c r="ID161" s="100"/>
      <c r="IE161" s="100"/>
      <c r="IF161" s="100"/>
      <c r="IG161" s="100"/>
      <c r="IH161" s="100"/>
      <c r="II161" s="100"/>
      <c r="IJ161" s="100"/>
      <c r="IK161" s="100"/>
      <c r="IL161" s="100"/>
      <c r="IM161" s="100"/>
      <c r="IN161" s="100"/>
      <c r="IO161" s="100"/>
      <c r="IP161" s="100"/>
      <c r="IQ161" s="100"/>
      <c r="IR161" s="100"/>
      <c r="IS161" s="100"/>
      <c r="IT161" s="100"/>
      <c r="IU161" s="100"/>
      <c r="IV161" s="100"/>
      <c r="IW161" s="100"/>
      <c r="IX161" s="100"/>
      <c r="IY161" s="100"/>
      <c r="IZ161" s="100"/>
      <c r="JA161" s="100"/>
    </row>
    <row r="162" spans="1:261">
      <c r="A162" s="33" t="s">
        <v>110</v>
      </c>
      <c r="B162" s="215" t="s">
        <v>111</v>
      </c>
      <c r="C162" s="215"/>
      <c r="D162" s="215"/>
      <c r="E162" s="215"/>
      <c r="F162" s="215"/>
      <c r="G162" s="215"/>
      <c r="H162" s="215"/>
      <c r="I162" s="215"/>
      <c r="J162" s="19">
        <f t="shared" si="24"/>
        <v>6</v>
      </c>
      <c r="K162" s="19">
        <f t="shared" si="25"/>
        <v>2</v>
      </c>
      <c r="L162" s="19">
        <f t="shared" si="26"/>
        <v>2</v>
      </c>
      <c r="M162" s="19">
        <f t="shared" si="27"/>
        <v>1</v>
      </c>
      <c r="N162" s="19">
        <f t="shared" si="28"/>
        <v>0</v>
      </c>
      <c r="O162" s="19">
        <f t="shared" si="29"/>
        <v>5</v>
      </c>
      <c r="P162" s="19">
        <f t="shared" si="30"/>
        <v>6</v>
      </c>
      <c r="Q162" s="19">
        <f t="shared" si="31"/>
        <v>11</v>
      </c>
      <c r="R162" s="30" t="str">
        <f t="shared" si="32"/>
        <v>E</v>
      </c>
      <c r="S162" s="30">
        <f t="shared" si="33"/>
        <v>0</v>
      </c>
      <c r="T162" s="30">
        <f t="shared" si="34"/>
        <v>0</v>
      </c>
      <c r="U162" s="21" t="s">
        <v>41</v>
      </c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  <c r="ET162" s="100"/>
      <c r="EU162" s="100"/>
      <c r="EV162" s="100"/>
      <c r="EW162" s="100"/>
      <c r="EX162" s="100"/>
      <c r="EY162" s="100"/>
      <c r="EZ162" s="100"/>
      <c r="FA162" s="100"/>
      <c r="FB162" s="100"/>
      <c r="FC162" s="100"/>
      <c r="FD162" s="100"/>
      <c r="FE162" s="100"/>
      <c r="FF162" s="100"/>
      <c r="FG162" s="100"/>
      <c r="FH162" s="100"/>
      <c r="FI162" s="100"/>
      <c r="FJ162" s="100"/>
      <c r="FK162" s="100"/>
      <c r="FL162" s="100"/>
      <c r="FM162" s="100"/>
      <c r="FN162" s="100"/>
      <c r="FO162" s="100"/>
      <c r="FP162" s="100"/>
      <c r="FQ162" s="100"/>
      <c r="FR162" s="100"/>
      <c r="FS162" s="100"/>
      <c r="FT162" s="100"/>
      <c r="FU162" s="100"/>
      <c r="FV162" s="100"/>
      <c r="FW162" s="100"/>
      <c r="FX162" s="100"/>
      <c r="FY162" s="100"/>
      <c r="FZ162" s="100"/>
      <c r="GA162" s="100"/>
      <c r="GB162" s="100"/>
      <c r="GC162" s="100"/>
      <c r="GD162" s="100"/>
      <c r="GE162" s="100"/>
      <c r="GF162" s="100"/>
      <c r="GG162" s="100"/>
      <c r="GH162" s="100"/>
      <c r="GI162" s="100"/>
      <c r="GJ162" s="100"/>
      <c r="GK162" s="100"/>
      <c r="GL162" s="100"/>
      <c r="GM162" s="100"/>
      <c r="GN162" s="100"/>
      <c r="GO162" s="100"/>
      <c r="GP162" s="100"/>
      <c r="GQ162" s="100"/>
      <c r="GR162" s="100"/>
      <c r="GS162" s="100"/>
      <c r="GT162" s="100"/>
      <c r="GU162" s="100"/>
      <c r="GV162" s="100"/>
      <c r="GW162" s="100"/>
      <c r="GX162" s="100"/>
      <c r="GY162" s="100"/>
      <c r="GZ162" s="100"/>
      <c r="HA162" s="100"/>
      <c r="HB162" s="100"/>
      <c r="HC162" s="100"/>
      <c r="HD162" s="100"/>
      <c r="HE162" s="100"/>
      <c r="HF162" s="100"/>
      <c r="HG162" s="100"/>
      <c r="HH162" s="100"/>
      <c r="HI162" s="100"/>
      <c r="HJ162" s="100"/>
      <c r="HK162" s="100"/>
      <c r="HL162" s="100"/>
      <c r="HM162" s="100"/>
      <c r="HN162" s="100"/>
      <c r="HO162" s="100"/>
      <c r="HP162" s="100"/>
      <c r="HQ162" s="100"/>
      <c r="HR162" s="100"/>
      <c r="HS162" s="100"/>
      <c r="HT162" s="100"/>
      <c r="HU162" s="100"/>
      <c r="HV162" s="100"/>
      <c r="HW162" s="100"/>
      <c r="HX162" s="100"/>
      <c r="HY162" s="100"/>
      <c r="HZ162" s="100"/>
      <c r="IA162" s="100"/>
      <c r="IB162" s="100"/>
      <c r="IC162" s="100"/>
      <c r="ID162" s="100"/>
      <c r="IE162" s="100"/>
      <c r="IF162" s="100"/>
      <c r="IG162" s="100"/>
      <c r="IH162" s="100"/>
      <c r="II162" s="100"/>
      <c r="IJ162" s="100"/>
      <c r="IK162" s="100"/>
      <c r="IL162" s="100"/>
      <c r="IM162" s="100"/>
      <c r="IN162" s="100"/>
      <c r="IO162" s="100"/>
      <c r="IP162" s="100"/>
      <c r="IQ162" s="100"/>
      <c r="IR162" s="100"/>
      <c r="IS162" s="100"/>
      <c r="IT162" s="100"/>
      <c r="IU162" s="100"/>
      <c r="IV162" s="100"/>
      <c r="IW162" s="100"/>
      <c r="IX162" s="100"/>
      <c r="IY162" s="100"/>
      <c r="IZ162" s="100"/>
      <c r="JA162" s="100"/>
    </row>
    <row r="163" spans="1:261">
      <c r="A163" s="33" t="str">
        <f>IF(ISNA(INDEX($A$37:$T$150,MATCH($B163,$B$37:$B$150,0),1)),"",INDEX($A$37:$T$150,MATCH($B163,$B$37:$B$150,0),1))</f>
        <v>MLX2102</v>
      </c>
      <c r="B163" s="215" t="s">
        <v>126</v>
      </c>
      <c r="C163" s="215"/>
      <c r="D163" s="215"/>
      <c r="E163" s="215"/>
      <c r="F163" s="215"/>
      <c r="G163" s="215"/>
      <c r="H163" s="215"/>
      <c r="I163" s="215"/>
      <c r="J163" s="19">
        <f t="shared" si="24"/>
        <v>6</v>
      </c>
      <c r="K163" s="19">
        <f t="shared" si="25"/>
        <v>2</v>
      </c>
      <c r="L163" s="19">
        <f t="shared" si="26"/>
        <v>1</v>
      </c>
      <c r="M163" s="19">
        <f t="shared" si="27"/>
        <v>0</v>
      </c>
      <c r="N163" s="19">
        <f t="shared" si="28"/>
        <v>2</v>
      </c>
      <c r="O163" s="19">
        <f t="shared" si="29"/>
        <v>5</v>
      </c>
      <c r="P163" s="19">
        <f t="shared" si="30"/>
        <v>6</v>
      </c>
      <c r="Q163" s="19">
        <f t="shared" si="31"/>
        <v>11</v>
      </c>
      <c r="R163" s="30">
        <f t="shared" si="32"/>
        <v>0</v>
      </c>
      <c r="S163" s="30">
        <f t="shared" si="33"/>
        <v>0</v>
      </c>
      <c r="T163" s="30" t="str">
        <f t="shared" si="34"/>
        <v>VP</v>
      </c>
      <c r="U163" s="21" t="s">
        <v>41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/>
      <c r="EW163" s="100"/>
      <c r="EX163" s="100"/>
      <c r="EY163" s="100"/>
      <c r="EZ163" s="100"/>
      <c r="FA163" s="100"/>
      <c r="FB163" s="100"/>
      <c r="FC163" s="100"/>
      <c r="FD163" s="100"/>
      <c r="FE163" s="100"/>
      <c r="FF163" s="100"/>
      <c r="FG163" s="100"/>
      <c r="FH163" s="100"/>
      <c r="FI163" s="100"/>
      <c r="FJ163" s="100"/>
      <c r="FK163" s="100"/>
      <c r="FL163" s="100"/>
      <c r="FM163" s="100"/>
      <c r="FN163" s="100"/>
      <c r="FO163" s="100"/>
      <c r="FP163" s="100"/>
      <c r="FQ163" s="100"/>
      <c r="FR163" s="100"/>
      <c r="FS163" s="100"/>
      <c r="FT163" s="100"/>
      <c r="FU163" s="100"/>
      <c r="FV163" s="100"/>
      <c r="FW163" s="100"/>
      <c r="FX163" s="100"/>
      <c r="FY163" s="100"/>
      <c r="FZ163" s="100"/>
      <c r="GA163" s="100"/>
      <c r="GB163" s="100"/>
      <c r="GC163" s="100"/>
      <c r="GD163" s="100"/>
      <c r="GE163" s="100"/>
      <c r="GF163" s="100"/>
      <c r="GG163" s="100"/>
      <c r="GH163" s="100"/>
      <c r="GI163" s="100"/>
      <c r="GJ163" s="100"/>
      <c r="GK163" s="100"/>
      <c r="GL163" s="100"/>
      <c r="GM163" s="100"/>
      <c r="GN163" s="100"/>
      <c r="GO163" s="100"/>
      <c r="GP163" s="100"/>
      <c r="GQ163" s="100"/>
      <c r="GR163" s="100"/>
      <c r="GS163" s="100"/>
      <c r="GT163" s="100"/>
      <c r="GU163" s="100"/>
      <c r="GV163" s="100"/>
      <c r="GW163" s="100"/>
      <c r="GX163" s="100"/>
      <c r="GY163" s="100"/>
      <c r="GZ163" s="100"/>
      <c r="HA163" s="100"/>
      <c r="HB163" s="100"/>
      <c r="HC163" s="100"/>
      <c r="HD163" s="100"/>
      <c r="HE163" s="100"/>
      <c r="HF163" s="100"/>
      <c r="HG163" s="100"/>
      <c r="HH163" s="100"/>
      <c r="HI163" s="100"/>
      <c r="HJ163" s="100"/>
      <c r="HK163" s="100"/>
      <c r="HL163" s="100"/>
      <c r="HM163" s="100"/>
      <c r="HN163" s="100"/>
      <c r="HO163" s="100"/>
      <c r="HP163" s="100"/>
      <c r="HQ163" s="100"/>
      <c r="HR163" s="100"/>
      <c r="HS163" s="100"/>
      <c r="HT163" s="100"/>
      <c r="HU163" s="100"/>
      <c r="HV163" s="100"/>
      <c r="HW163" s="100"/>
      <c r="HX163" s="100"/>
      <c r="HY163" s="100"/>
      <c r="HZ163" s="100"/>
      <c r="IA163" s="100"/>
      <c r="IB163" s="100"/>
      <c r="IC163" s="100"/>
      <c r="ID163" s="100"/>
      <c r="IE163" s="100"/>
      <c r="IF163" s="100"/>
      <c r="IG163" s="100"/>
      <c r="IH163" s="100"/>
      <c r="II163" s="100"/>
      <c r="IJ163" s="100"/>
      <c r="IK163" s="100"/>
      <c r="IL163" s="100"/>
      <c r="IM163" s="100"/>
      <c r="IN163" s="100"/>
      <c r="IO163" s="100"/>
      <c r="IP163" s="100"/>
      <c r="IQ163" s="100"/>
      <c r="IR163" s="100"/>
      <c r="IS163" s="100"/>
      <c r="IT163" s="100"/>
      <c r="IU163" s="100"/>
      <c r="IV163" s="100"/>
      <c r="IW163" s="100"/>
      <c r="IX163" s="100"/>
      <c r="IY163" s="100"/>
      <c r="IZ163" s="100"/>
      <c r="JA163" s="100"/>
    </row>
    <row r="164" spans="1:261">
      <c r="A164" s="33" t="str">
        <f>IF(ISNA(INDEX($A$37:$T$150,MATCH($B164,$B$37:$B$150,0),1)),"",INDEX($A$37:$T$150,MATCH($B164,$B$37:$B$150,0),1))</f>
        <v>MLM5005</v>
      </c>
      <c r="B164" s="181" t="s">
        <v>71</v>
      </c>
      <c r="C164" s="182"/>
      <c r="D164" s="182"/>
      <c r="E164" s="182"/>
      <c r="F164" s="182"/>
      <c r="G164" s="182"/>
      <c r="H164" s="182"/>
      <c r="I164" s="183"/>
      <c r="J164" s="19">
        <f t="shared" si="24"/>
        <v>6</v>
      </c>
      <c r="K164" s="19">
        <f t="shared" si="25"/>
        <v>2</v>
      </c>
      <c r="L164" s="19">
        <f t="shared" si="26"/>
        <v>2</v>
      </c>
      <c r="M164" s="19">
        <v>1</v>
      </c>
      <c r="N164" s="19">
        <f t="shared" si="28"/>
        <v>0</v>
      </c>
      <c r="O164" s="19">
        <f t="shared" si="29"/>
        <v>6</v>
      </c>
      <c r="P164" s="19">
        <f t="shared" si="30"/>
        <v>5</v>
      </c>
      <c r="Q164" s="19">
        <f t="shared" si="31"/>
        <v>11</v>
      </c>
      <c r="R164" s="30">
        <f t="shared" si="32"/>
        <v>0</v>
      </c>
      <c r="S164" s="30" t="str">
        <f t="shared" si="33"/>
        <v>C</v>
      </c>
      <c r="T164" s="30">
        <f t="shared" si="34"/>
        <v>0</v>
      </c>
      <c r="U164" s="21" t="s">
        <v>41</v>
      </c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00"/>
      <c r="EX164" s="100"/>
      <c r="EY164" s="100"/>
      <c r="EZ164" s="100"/>
      <c r="FA164" s="100"/>
      <c r="FB164" s="100"/>
      <c r="FC164" s="100"/>
      <c r="FD164" s="100"/>
      <c r="FE164" s="100"/>
      <c r="FF164" s="100"/>
      <c r="FG164" s="100"/>
      <c r="FH164" s="100"/>
      <c r="FI164" s="100"/>
      <c r="FJ164" s="100"/>
      <c r="FK164" s="100"/>
      <c r="FL164" s="100"/>
      <c r="FM164" s="100"/>
      <c r="FN164" s="100"/>
      <c r="FO164" s="100"/>
      <c r="FP164" s="100"/>
      <c r="FQ164" s="100"/>
      <c r="FR164" s="100"/>
      <c r="FS164" s="100"/>
      <c r="FT164" s="100"/>
      <c r="FU164" s="100"/>
      <c r="FV164" s="100"/>
      <c r="FW164" s="100"/>
      <c r="FX164" s="100"/>
      <c r="FY164" s="100"/>
      <c r="FZ164" s="100"/>
      <c r="GA164" s="100"/>
      <c r="GB164" s="100"/>
      <c r="GC164" s="100"/>
      <c r="GD164" s="100"/>
      <c r="GE164" s="100"/>
      <c r="GF164" s="100"/>
      <c r="GG164" s="100"/>
      <c r="GH164" s="100"/>
      <c r="GI164" s="100"/>
      <c r="GJ164" s="100"/>
      <c r="GK164" s="100"/>
      <c r="GL164" s="100"/>
      <c r="GM164" s="100"/>
      <c r="GN164" s="100"/>
      <c r="GO164" s="100"/>
      <c r="GP164" s="100"/>
      <c r="GQ164" s="100"/>
      <c r="GR164" s="100"/>
      <c r="GS164" s="100"/>
      <c r="GT164" s="100"/>
      <c r="GU164" s="100"/>
      <c r="GV164" s="100"/>
      <c r="GW164" s="100"/>
      <c r="GX164" s="100"/>
      <c r="GY164" s="100"/>
      <c r="GZ164" s="100"/>
      <c r="HA164" s="100"/>
      <c r="HB164" s="100"/>
      <c r="HC164" s="100"/>
      <c r="HD164" s="100"/>
      <c r="HE164" s="100"/>
      <c r="HF164" s="100"/>
      <c r="HG164" s="100"/>
      <c r="HH164" s="100"/>
      <c r="HI164" s="100"/>
      <c r="HJ164" s="100"/>
      <c r="HK164" s="100"/>
      <c r="HL164" s="100"/>
      <c r="HM164" s="100"/>
      <c r="HN164" s="100"/>
      <c r="HO164" s="100"/>
      <c r="HP164" s="100"/>
      <c r="HQ164" s="100"/>
      <c r="HR164" s="100"/>
      <c r="HS164" s="100"/>
      <c r="HT164" s="100"/>
      <c r="HU164" s="100"/>
      <c r="HV164" s="100"/>
      <c r="HW164" s="100"/>
      <c r="HX164" s="100"/>
      <c r="HY164" s="100"/>
      <c r="HZ164" s="100"/>
      <c r="IA164" s="100"/>
      <c r="IB164" s="100"/>
      <c r="IC164" s="100"/>
      <c r="ID164" s="100"/>
      <c r="IE164" s="100"/>
      <c r="IF164" s="100"/>
      <c r="IG164" s="100"/>
      <c r="IH164" s="100"/>
      <c r="II164" s="100"/>
      <c r="IJ164" s="100"/>
      <c r="IK164" s="100"/>
      <c r="IL164" s="100"/>
      <c r="IM164" s="100"/>
      <c r="IN164" s="100"/>
      <c r="IO164" s="100"/>
      <c r="IP164" s="100"/>
      <c r="IQ164" s="100"/>
      <c r="IR164" s="100"/>
      <c r="IS164" s="100"/>
      <c r="IT164" s="100"/>
      <c r="IU164" s="100"/>
      <c r="IV164" s="100"/>
      <c r="IW164" s="100"/>
      <c r="IX164" s="100"/>
      <c r="IY164" s="100"/>
      <c r="IZ164" s="100"/>
      <c r="JA164" s="100"/>
    </row>
    <row r="165" spans="1:261">
      <c r="A165" s="33" t="str">
        <f>IF(ISNA(INDEX($A$37:$T$150,MATCH($B165,$B$37:$B$150,0),1)),"",INDEX($A$37:$T$150,MATCH($B165,$B$37:$B$150,0),1))</f>
        <v>MLM5006</v>
      </c>
      <c r="B165" s="181" t="s">
        <v>85</v>
      </c>
      <c r="C165" s="182"/>
      <c r="D165" s="182"/>
      <c r="E165" s="182"/>
      <c r="F165" s="182"/>
      <c r="G165" s="182"/>
      <c r="H165" s="182"/>
      <c r="I165" s="183"/>
      <c r="J165" s="19">
        <f t="shared" si="24"/>
        <v>6</v>
      </c>
      <c r="K165" s="19">
        <f t="shared" si="25"/>
        <v>2</v>
      </c>
      <c r="L165" s="19">
        <f t="shared" si="26"/>
        <v>1</v>
      </c>
      <c r="M165" s="19">
        <v>1</v>
      </c>
      <c r="N165" s="19">
        <f t="shared" si="28"/>
        <v>0</v>
      </c>
      <c r="O165" s="19">
        <f t="shared" si="29"/>
        <v>5</v>
      </c>
      <c r="P165" s="19">
        <f t="shared" si="30"/>
        <v>6</v>
      </c>
      <c r="Q165" s="19">
        <f t="shared" si="31"/>
        <v>11</v>
      </c>
      <c r="R165" s="30" t="str">
        <f t="shared" si="32"/>
        <v>E</v>
      </c>
      <c r="S165" s="30">
        <f t="shared" si="33"/>
        <v>0</v>
      </c>
      <c r="T165" s="30">
        <f t="shared" si="34"/>
        <v>0</v>
      </c>
      <c r="U165" s="21" t="s">
        <v>41</v>
      </c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00"/>
      <c r="EX165" s="100"/>
      <c r="EY165" s="100"/>
      <c r="EZ165" s="100"/>
      <c r="FA165" s="100"/>
      <c r="FB165" s="100"/>
      <c r="FC165" s="100"/>
      <c r="FD165" s="100"/>
      <c r="FE165" s="100"/>
      <c r="FF165" s="100"/>
      <c r="FG165" s="100"/>
      <c r="FH165" s="100"/>
      <c r="FI165" s="100"/>
      <c r="FJ165" s="100"/>
      <c r="FK165" s="100"/>
      <c r="FL165" s="100"/>
      <c r="FM165" s="100"/>
      <c r="FN165" s="100"/>
      <c r="FO165" s="100"/>
      <c r="FP165" s="100"/>
      <c r="FQ165" s="100"/>
      <c r="FR165" s="100"/>
      <c r="FS165" s="100"/>
      <c r="FT165" s="100"/>
      <c r="FU165" s="100"/>
      <c r="FV165" s="100"/>
      <c r="FW165" s="100"/>
      <c r="FX165" s="100"/>
      <c r="FY165" s="100"/>
      <c r="FZ165" s="100"/>
      <c r="GA165" s="100"/>
      <c r="GB165" s="100"/>
      <c r="GC165" s="100"/>
      <c r="GD165" s="100"/>
      <c r="GE165" s="100"/>
      <c r="GF165" s="100"/>
      <c r="GG165" s="100"/>
      <c r="GH165" s="100"/>
      <c r="GI165" s="100"/>
      <c r="GJ165" s="100"/>
      <c r="GK165" s="100"/>
      <c r="GL165" s="100"/>
      <c r="GM165" s="100"/>
      <c r="GN165" s="100"/>
      <c r="GO165" s="100"/>
      <c r="GP165" s="100"/>
      <c r="GQ165" s="100"/>
      <c r="GR165" s="100"/>
      <c r="GS165" s="100"/>
      <c r="GT165" s="100"/>
      <c r="GU165" s="100"/>
      <c r="GV165" s="100"/>
      <c r="GW165" s="100"/>
      <c r="GX165" s="100"/>
      <c r="GY165" s="100"/>
      <c r="GZ165" s="100"/>
      <c r="HA165" s="100"/>
      <c r="HB165" s="100"/>
      <c r="HC165" s="100"/>
      <c r="HD165" s="100"/>
      <c r="HE165" s="100"/>
      <c r="HF165" s="100"/>
      <c r="HG165" s="100"/>
      <c r="HH165" s="100"/>
      <c r="HI165" s="100"/>
      <c r="HJ165" s="100"/>
      <c r="HK165" s="100"/>
      <c r="HL165" s="100"/>
      <c r="HM165" s="100"/>
      <c r="HN165" s="100"/>
      <c r="HO165" s="100"/>
      <c r="HP165" s="100"/>
      <c r="HQ165" s="100"/>
      <c r="HR165" s="100"/>
      <c r="HS165" s="100"/>
      <c r="HT165" s="100"/>
      <c r="HU165" s="100"/>
      <c r="HV165" s="100"/>
      <c r="HW165" s="100"/>
      <c r="HX165" s="100"/>
      <c r="HY165" s="100"/>
      <c r="HZ165" s="100"/>
      <c r="IA165" s="100"/>
      <c r="IB165" s="100"/>
      <c r="IC165" s="100"/>
      <c r="ID165" s="100"/>
      <c r="IE165" s="100"/>
      <c r="IF165" s="100"/>
      <c r="IG165" s="100"/>
      <c r="IH165" s="100"/>
      <c r="II165" s="100"/>
      <c r="IJ165" s="100"/>
      <c r="IK165" s="100"/>
      <c r="IL165" s="100"/>
      <c r="IM165" s="100"/>
      <c r="IN165" s="100"/>
      <c r="IO165" s="100"/>
      <c r="IP165" s="100"/>
      <c r="IQ165" s="100"/>
      <c r="IR165" s="100"/>
      <c r="IS165" s="100"/>
      <c r="IT165" s="100"/>
      <c r="IU165" s="100"/>
      <c r="IV165" s="100"/>
      <c r="IW165" s="100"/>
      <c r="IX165" s="100"/>
      <c r="IY165" s="100"/>
      <c r="IZ165" s="100"/>
      <c r="JA165" s="100"/>
    </row>
    <row r="166" spans="1:261">
      <c r="A166" s="33" t="str">
        <f>IF(ISNA(INDEX($A$37:$T$150,MATCH($B166,$B$37:$B$150,0),1)),"",INDEX($A$37:$T$150,MATCH($B166,$B$37:$B$150,0),1))</f>
        <v>MLM5022</v>
      </c>
      <c r="B166" s="181" t="s">
        <v>87</v>
      </c>
      <c r="C166" s="182"/>
      <c r="D166" s="182"/>
      <c r="E166" s="182"/>
      <c r="F166" s="182"/>
      <c r="G166" s="182"/>
      <c r="H166" s="182"/>
      <c r="I166" s="183"/>
      <c r="J166" s="19">
        <f t="shared" si="24"/>
        <v>4</v>
      </c>
      <c r="K166" s="19">
        <f t="shared" si="25"/>
        <v>2</v>
      </c>
      <c r="L166" s="19">
        <f t="shared" si="26"/>
        <v>1</v>
      </c>
      <c r="M166" s="19">
        <f>IF(ISNA(INDEX($A$37:$T$150,MATCH($B166,$B$37:$B$150,0),13)),"",INDEX($A$37:$T$150,MATCH($B166,$B$37:$B$150,0),13))</f>
        <v>0</v>
      </c>
      <c r="N166" s="19">
        <f t="shared" si="28"/>
        <v>0</v>
      </c>
      <c r="O166" s="19">
        <f t="shared" si="29"/>
        <v>3</v>
      </c>
      <c r="P166" s="19">
        <f t="shared" si="30"/>
        <v>4</v>
      </c>
      <c r="Q166" s="19">
        <f t="shared" si="31"/>
        <v>7</v>
      </c>
      <c r="R166" s="30">
        <f t="shared" si="32"/>
        <v>0</v>
      </c>
      <c r="S166" s="30" t="str">
        <f t="shared" si="33"/>
        <v>C</v>
      </c>
      <c r="T166" s="30">
        <f t="shared" si="34"/>
        <v>0</v>
      </c>
      <c r="U166" s="21" t="s">
        <v>41</v>
      </c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  <c r="GD166" s="100"/>
      <c r="GE166" s="100"/>
      <c r="GF166" s="100"/>
      <c r="GG166" s="100"/>
      <c r="GH166" s="100"/>
      <c r="GI166" s="100"/>
      <c r="GJ166" s="100"/>
      <c r="GK166" s="100"/>
      <c r="GL166" s="100"/>
      <c r="GM166" s="100"/>
      <c r="GN166" s="100"/>
      <c r="GO166" s="100"/>
      <c r="GP166" s="100"/>
      <c r="GQ166" s="100"/>
      <c r="GR166" s="100"/>
      <c r="GS166" s="100"/>
      <c r="GT166" s="100"/>
      <c r="GU166" s="100"/>
      <c r="GV166" s="100"/>
      <c r="GW166" s="100"/>
      <c r="GX166" s="100"/>
      <c r="GY166" s="100"/>
      <c r="GZ166" s="100"/>
      <c r="HA166" s="100"/>
      <c r="HB166" s="100"/>
      <c r="HC166" s="100"/>
      <c r="HD166" s="100"/>
      <c r="HE166" s="100"/>
      <c r="HF166" s="100"/>
      <c r="HG166" s="100"/>
      <c r="HH166" s="100"/>
      <c r="HI166" s="100"/>
      <c r="HJ166" s="100"/>
      <c r="HK166" s="100"/>
      <c r="HL166" s="100"/>
      <c r="HM166" s="100"/>
      <c r="HN166" s="100"/>
      <c r="HO166" s="100"/>
      <c r="HP166" s="100"/>
      <c r="HQ166" s="100"/>
      <c r="HR166" s="100"/>
      <c r="HS166" s="100"/>
      <c r="HT166" s="100"/>
      <c r="HU166" s="100"/>
      <c r="HV166" s="100"/>
      <c r="HW166" s="100"/>
      <c r="HX166" s="100"/>
      <c r="HY166" s="100"/>
      <c r="HZ166" s="100"/>
      <c r="IA166" s="100"/>
      <c r="IB166" s="100"/>
      <c r="IC166" s="100"/>
      <c r="ID166" s="100"/>
      <c r="IE166" s="100"/>
      <c r="IF166" s="100"/>
      <c r="IG166" s="100"/>
      <c r="IH166" s="100"/>
      <c r="II166" s="100"/>
      <c r="IJ166" s="100"/>
      <c r="IK166" s="100"/>
      <c r="IL166" s="100"/>
      <c r="IM166" s="100"/>
      <c r="IN166" s="100"/>
      <c r="IO166" s="100"/>
      <c r="IP166" s="100"/>
      <c r="IQ166" s="100"/>
      <c r="IR166" s="100"/>
      <c r="IS166" s="100"/>
      <c r="IT166" s="100"/>
      <c r="IU166" s="100"/>
      <c r="IV166" s="100"/>
      <c r="IW166" s="100"/>
      <c r="IX166" s="100"/>
      <c r="IY166" s="100"/>
      <c r="IZ166" s="100"/>
      <c r="JA166" s="100"/>
    </row>
    <row r="167" spans="1:261">
      <c r="A167" s="22" t="s">
        <v>74</v>
      </c>
      <c r="B167" s="184"/>
      <c r="C167" s="185"/>
      <c r="D167" s="185"/>
      <c r="E167" s="185"/>
      <c r="F167" s="185"/>
      <c r="G167" s="185"/>
      <c r="H167" s="185"/>
      <c r="I167" s="186"/>
      <c r="J167" s="24">
        <f>IF(ISNA(SUM(J150:J166)),"",SUM(J150:J166))</f>
        <v>96</v>
      </c>
      <c r="K167" s="24">
        <f t="shared" ref="K167:Q167" si="35">SUM(K150:K166)</f>
        <v>34</v>
      </c>
      <c r="L167" s="24">
        <f t="shared" si="35"/>
        <v>31</v>
      </c>
      <c r="M167" s="24">
        <f t="shared" si="35"/>
        <v>4</v>
      </c>
      <c r="N167" s="24">
        <f t="shared" si="35"/>
        <v>2</v>
      </c>
      <c r="O167" s="24">
        <f t="shared" si="35"/>
        <v>73</v>
      </c>
      <c r="P167" s="24">
        <f t="shared" si="35"/>
        <v>102</v>
      </c>
      <c r="Q167" s="24">
        <f t="shared" si="35"/>
        <v>175</v>
      </c>
      <c r="R167" s="22">
        <f>COUNTIF(R150:R166,"E")</f>
        <v>11</v>
      </c>
      <c r="S167" s="22">
        <f>COUNTIF(S150:S166,"C")</f>
        <v>3</v>
      </c>
      <c r="T167" s="22">
        <f>COUNTIF(T150:T166,"VP")</f>
        <v>3</v>
      </c>
      <c r="U167" s="21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0"/>
      <c r="EW167" s="100"/>
      <c r="EX167" s="100"/>
      <c r="EY167" s="100"/>
      <c r="EZ167" s="100"/>
      <c r="FA167" s="100"/>
      <c r="FB167" s="100"/>
      <c r="FC167" s="100"/>
      <c r="FD167" s="100"/>
      <c r="FE167" s="100"/>
      <c r="FF167" s="100"/>
      <c r="FG167" s="100"/>
      <c r="FH167" s="100"/>
      <c r="FI167" s="10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100"/>
      <c r="FU167" s="100"/>
      <c r="FV167" s="100"/>
      <c r="FW167" s="100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100"/>
      <c r="GI167" s="100"/>
      <c r="GJ167" s="100"/>
      <c r="GK167" s="100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100"/>
      <c r="GW167" s="100"/>
      <c r="GX167" s="100"/>
      <c r="GY167" s="100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100"/>
      <c r="HK167" s="100"/>
      <c r="HL167" s="100"/>
      <c r="HM167" s="100"/>
      <c r="HN167" s="100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100"/>
      <c r="HY167" s="100"/>
      <c r="HZ167" s="100"/>
      <c r="IA167" s="100"/>
      <c r="IB167" s="100"/>
      <c r="IC167" s="100"/>
      <c r="ID167" s="100"/>
      <c r="IE167" s="100"/>
      <c r="IF167" s="100"/>
      <c r="IG167" s="100"/>
      <c r="IH167" s="100"/>
      <c r="II167" s="100"/>
      <c r="IJ167" s="100"/>
      <c r="IK167" s="100"/>
      <c r="IL167" s="100"/>
      <c r="IM167" s="100"/>
      <c r="IN167" s="100"/>
      <c r="IO167" s="100"/>
      <c r="IP167" s="100"/>
      <c r="IQ167" s="100"/>
      <c r="IR167" s="100"/>
      <c r="IS167" s="100"/>
      <c r="IT167" s="100"/>
      <c r="IU167" s="100"/>
      <c r="IV167" s="100"/>
      <c r="IW167" s="100"/>
      <c r="IX167" s="100"/>
      <c r="IY167" s="100"/>
      <c r="IZ167" s="100"/>
      <c r="JA167" s="100"/>
    </row>
    <row r="168" spans="1:261" ht="17.25" customHeight="1">
      <c r="A168" s="145" t="s">
        <v>191</v>
      </c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146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100"/>
      <c r="EF168" s="100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  <c r="ET168" s="100"/>
      <c r="EU168" s="100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100"/>
      <c r="FG168" s="100"/>
      <c r="FH168" s="100"/>
      <c r="FI168" s="100"/>
      <c r="FJ168" s="100"/>
      <c r="FK168" s="100"/>
      <c r="FL168" s="100"/>
      <c r="FM168" s="100"/>
      <c r="FN168" s="100"/>
      <c r="FO168" s="100"/>
      <c r="FP168" s="100"/>
      <c r="FQ168" s="100"/>
      <c r="FR168" s="100"/>
      <c r="FS168" s="100"/>
      <c r="FT168" s="100"/>
      <c r="FU168" s="100"/>
      <c r="FV168" s="100"/>
      <c r="FW168" s="100"/>
      <c r="FX168" s="100"/>
      <c r="FY168" s="100"/>
      <c r="FZ168" s="100"/>
      <c r="GA168" s="100"/>
      <c r="GB168" s="100"/>
      <c r="GC168" s="100"/>
      <c r="GD168" s="100"/>
      <c r="GE168" s="100"/>
      <c r="GF168" s="100"/>
      <c r="GG168" s="100"/>
      <c r="GH168" s="100"/>
      <c r="GI168" s="100"/>
      <c r="GJ168" s="100"/>
      <c r="GK168" s="100"/>
      <c r="GL168" s="100"/>
      <c r="GM168" s="100"/>
      <c r="GN168" s="100"/>
      <c r="GO168" s="100"/>
      <c r="GP168" s="100"/>
      <c r="GQ168" s="100"/>
      <c r="GR168" s="100"/>
      <c r="GS168" s="100"/>
      <c r="GT168" s="100"/>
      <c r="GU168" s="100"/>
      <c r="GV168" s="100"/>
      <c r="GW168" s="100"/>
      <c r="GX168" s="100"/>
      <c r="GY168" s="100"/>
      <c r="GZ168" s="100"/>
      <c r="HA168" s="100"/>
      <c r="HB168" s="100"/>
      <c r="HC168" s="100"/>
      <c r="HD168" s="100"/>
      <c r="HE168" s="100"/>
      <c r="HF168" s="100"/>
      <c r="HG168" s="100"/>
      <c r="HH168" s="100"/>
      <c r="HI168" s="100"/>
      <c r="HJ168" s="100"/>
      <c r="HK168" s="100"/>
      <c r="HL168" s="100"/>
      <c r="HM168" s="100"/>
      <c r="HN168" s="100"/>
      <c r="HO168" s="100"/>
      <c r="HP168" s="100"/>
      <c r="HQ168" s="100"/>
      <c r="HR168" s="100"/>
      <c r="HS168" s="100"/>
      <c r="HT168" s="100"/>
      <c r="HU168" s="100"/>
      <c r="HV168" s="100"/>
      <c r="HW168" s="100"/>
      <c r="HX168" s="100"/>
      <c r="HY168" s="100"/>
      <c r="HZ168" s="100"/>
      <c r="IA168" s="100"/>
      <c r="IB168" s="100"/>
      <c r="IC168" s="100"/>
      <c r="ID168" s="100"/>
      <c r="IE168" s="100"/>
      <c r="IF168" s="100"/>
      <c r="IG168" s="100"/>
      <c r="IH168" s="100"/>
      <c r="II168" s="100"/>
      <c r="IJ168" s="100"/>
      <c r="IK168" s="100"/>
      <c r="IL168" s="100"/>
      <c r="IM168" s="100"/>
      <c r="IN168" s="100"/>
      <c r="IO168" s="100"/>
      <c r="IP168" s="100"/>
      <c r="IQ168" s="100"/>
      <c r="IR168" s="100"/>
      <c r="IS168" s="100"/>
      <c r="IT168" s="100"/>
      <c r="IU168" s="100"/>
      <c r="IV168" s="100"/>
      <c r="IW168" s="100"/>
      <c r="IX168" s="100"/>
      <c r="IY168" s="100"/>
      <c r="IZ168" s="100"/>
      <c r="JA168" s="100"/>
    </row>
    <row r="169" spans="1:261">
      <c r="A169" s="33" t="s">
        <v>70</v>
      </c>
      <c r="B169" s="215" t="s">
        <v>131</v>
      </c>
      <c r="C169" s="215"/>
      <c r="D169" s="215"/>
      <c r="E169" s="215"/>
      <c r="F169" s="215"/>
      <c r="G169" s="215"/>
      <c r="H169" s="215"/>
      <c r="I169" s="215"/>
      <c r="J169" s="19">
        <f>IF(ISNA(INDEX($A$36:$U$146,MATCH($B169,$B$36:$B$146,0),10)),"",INDEX($A$36:$U$146,MATCH($B169,$B$36:$B$146,0),10))</f>
        <v>6</v>
      </c>
      <c r="K169" s="19">
        <f>IF(ISNA(INDEX($A$36:$U$146,MATCH($B169,$B$36:$B$146,0),11)),"",INDEX($A$36:$U$146,MATCH($B169,$B$36:$B$146,0),11))</f>
        <v>2</v>
      </c>
      <c r="L169" s="19">
        <f>IF(ISNA(INDEX($A$36:$U$146,MATCH($B169,$B$36:$B$146,0),12)),"",INDEX($A$36:$U$146,MATCH($B169,$B$36:$B$146,0),12))</f>
        <v>1</v>
      </c>
      <c r="M169" s="19">
        <f>IF(ISNA(INDEX($A$36:$U$146,MATCH($B169,$B$36:$B$146,0),13)),"",INDEX($A$36:$U$146,MATCH($B169,$B$36:$B$146,0),13))</f>
        <v>0</v>
      </c>
      <c r="N169" s="19">
        <v>1</v>
      </c>
      <c r="O169" s="19">
        <f>IF(ISNA(INDEX($A$36:$U$146,MATCH($B169,$B$36:$B$146,0),15)),"",INDEX($A$36:$U$146,MATCH($B169,$B$36:$B$146,0),15))</f>
        <v>5</v>
      </c>
      <c r="P169" s="19">
        <f>IF(ISNA(INDEX($A$36:$U$146,MATCH($B169,$B$36:$B$146,0),16)),"",INDEX($A$36:$U$146,MATCH($B169,$B$36:$B$146,0),16))</f>
        <v>8</v>
      </c>
      <c r="Q169" s="19">
        <f>IF(ISNA(INDEX($A$36:$U$146,MATCH($B169,$B$36:$B$146,0),17)),"",INDEX($A$36:$U$146,MATCH($B169,$B$36:$B$146,0),17))</f>
        <v>13</v>
      </c>
      <c r="R169" s="30" t="str">
        <f>IF(ISNA(INDEX($A$36:$U$146,MATCH($B169,$B$36:$B$146,0),18)),"",INDEX($A$36:$U$146,MATCH($B169,$B$36:$B$146,0),18))</f>
        <v>E</v>
      </c>
      <c r="S169" s="30">
        <f>IF(ISNA(INDEX($A$36:$U$146,MATCH($B169,$B$36:$B$146,0),19)),"",INDEX($A$36:$U$146,MATCH($B169,$B$36:$B$146,0),19))</f>
        <v>0</v>
      </c>
      <c r="T169" s="30">
        <f>IF(ISNA(INDEX($A$36:$U$146,MATCH($B169,$B$36:$B$146,0),20)),"",INDEX($A$36:$U$146,MATCH($B169,$B$36:$B$146,0),20))</f>
        <v>0</v>
      </c>
      <c r="U169" s="21" t="s">
        <v>41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100"/>
      <c r="ES169" s="100"/>
      <c r="ET169" s="100"/>
      <c r="EU169" s="100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100"/>
      <c r="FG169" s="100"/>
      <c r="FH169" s="100"/>
      <c r="FI169" s="100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100"/>
      <c r="FU169" s="100"/>
      <c r="FV169" s="100"/>
      <c r="FW169" s="100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100"/>
      <c r="GI169" s="100"/>
      <c r="GJ169" s="100"/>
      <c r="GK169" s="100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100"/>
      <c r="GW169" s="100"/>
      <c r="GX169" s="100"/>
      <c r="GY169" s="100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100"/>
      <c r="HK169" s="100"/>
      <c r="HL169" s="100"/>
      <c r="HM169" s="100"/>
      <c r="HN169" s="100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100"/>
      <c r="HY169" s="100"/>
      <c r="HZ169" s="100"/>
      <c r="IA169" s="100"/>
      <c r="IB169" s="100"/>
      <c r="IC169" s="100"/>
      <c r="ID169" s="100"/>
      <c r="IE169" s="100"/>
      <c r="IF169" s="100"/>
      <c r="IG169" s="100"/>
      <c r="IH169" s="100"/>
      <c r="II169" s="100"/>
      <c r="IJ169" s="100"/>
      <c r="IK169" s="100"/>
      <c r="IL169" s="100"/>
      <c r="IM169" s="100"/>
      <c r="IN169" s="100"/>
      <c r="IO169" s="100"/>
      <c r="IP169" s="100"/>
      <c r="IQ169" s="100"/>
      <c r="IR169" s="100"/>
      <c r="IS169" s="100"/>
      <c r="IT169" s="100"/>
      <c r="IU169" s="100"/>
      <c r="IV169" s="100"/>
      <c r="IW169" s="100"/>
      <c r="IX169" s="100"/>
      <c r="IY169" s="100"/>
      <c r="IZ169" s="100"/>
      <c r="JA169" s="100"/>
    </row>
    <row r="170" spans="1:261">
      <c r="A170" s="22" t="s">
        <v>74</v>
      </c>
      <c r="B170" s="208"/>
      <c r="C170" s="208"/>
      <c r="D170" s="208"/>
      <c r="E170" s="208"/>
      <c r="F170" s="208"/>
      <c r="G170" s="208"/>
      <c r="H170" s="208"/>
      <c r="I170" s="208"/>
      <c r="J170" s="24">
        <f t="shared" ref="J170:Q170" si="36">SUM(J169:J169)</f>
        <v>6</v>
      </c>
      <c r="K170" s="32">
        <f t="shared" si="36"/>
        <v>2</v>
      </c>
      <c r="L170" s="32">
        <f t="shared" si="36"/>
        <v>1</v>
      </c>
      <c r="M170" s="32">
        <f t="shared" si="36"/>
        <v>0</v>
      </c>
      <c r="N170" s="32">
        <f t="shared" si="36"/>
        <v>1</v>
      </c>
      <c r="O170" s="32">
        <f t="shared" si="36"/>
        <v>5</v>
      </c>
      <c r="P170" s="32">
        <f t="shared" si="36"/>
        <v>8</v>
      </c>
      <c r="Q170" s="32">
        <f t="shared" si="36"/>
        <v>13</v>
      </c>
      <c r="R170" s="22">
        <f>COUNTIF(R169:R169,"E")</f>
        <v>1</v>
      </c>
      <c r="S170" s="74">
        <f>COUNTIF(S169:S169,"E")</f>
        <v>0</v>
      </c>
      <c r="T170" s="74">
        <f>COUNTIF(T169:T169,"E")</f>
        <v>0</v>
      </c>
      <c r="U170" s="23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100"/>
      <c r="FG170" s="100"/>
      <c r="FH170" s="100"/>
      <c r="FI170" s="100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100"/>
      <c r="FU170" s="100"/>
      <c r="FV170" s="100"/>
      <c r="FW170" s="100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100"/>
      <c r="GI170" s="100"/>
      <c r="GJ170" s="100"/>
      <c r="GK170" s="100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100"/>
      <c r="GW170" s="100"/>
      <c r="GX170" s="100"/>
      <c r="GY170" s="100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100"/>
      <c r="HK170" s="100"/>
      <c r="HL170" s="100"/>
      <c r="HM170" s="100"/>
      <c r="HN170" s="100"/>
      <c r="HO170" s="100"/>
      <c r="HP170" s="100"/>
      <c r="HQ170" s="100"/>
      <c r="HR170" s="100"/>
      <c r="HS170" s="100"/>
      <c r="HT170" s="100"/>
      <c r="HU170" s="100"/>
      <c r="HV170" s="100"/>
      <c r="HW170" s="100"/>
      <c r="HX170" s="100"/>
      <c r="HY170" s="100"/>
      <c r="HZ170" s="100"/>
      <c r="IA170" s="100"/>
      <c r="IB170" s="100"/>
      <c r="IC170" s="100"/>
      <c r="ID170" s="100"/>
      <c r="IE170" s="100"/>
      <c r="IF170" s="100"/>
      <c r="IG170" s="100"/>
      <c r="IH170" s="100"/>
      <c r="II170" s="100"/>
      <c r="IJ170" s="100"/>
      <c r="IK170" s="100"/>
      <c r="IL170" s="100"/>
      <c r="IM170" s="100"/>
      <c r="IN170" s="100"/>
      <c r="IO170" s="100"/>
      <c r="IP170" s="100"/>
      <c r="IQ170" s="100"/>
      <c r="IR170" s="100"/>
      <c r="IS170" s="100"/>
      <c r="IT170" s="100"/>
      <c r="IU170" s="100"/>
      <c r="IV170" s="100"/>
      <c r="IW170" s="100"/>
      <c r="IX170" s="100"/>
      <c r="IY170" s="100"/>
      <c r="IZ170" s="100"/>
      <c r="JA170" s="100"/>
    </row>
    <row r="171" spans="1:261">
      <c r="A171" s="187" t="s">
        <v>172</v>
      </c>
      <c r="B171" s="188"/>
      <c r="C171" s="188"/>
      <c r="D171" s="188"/>
      <c r="E171" s="188"/>
      <c r="F171" s="188"/>
      <c r="G171" s="188"/>
      <c r="H171" s="188"/>
      <c r="I171" s="189"/>
      <c r="J171" s="24">
        <f t="shared" ref="J171:T171" si="37">SUM(J167,J170)</f>
        <v>102</v>
      </c>
      <c r="K171" s="24">
        <f t="shared" si="37"/>
        <v>36</v>
      </c>
      <c r="L171" s="24">
        <f t="shared" si="37"/>
        <v>32</v>
      </c>
      <c r="M171" s="24">
        <f t="shared" si="37"/>
        <v>4</v>
      </c>
      <c r="N171" s="24">
        <f t="shared" si="37"/>
        <v>3</v>
      </c>
      <c r="O171" s="24">
        <f t="shared" si="37"/>
        <v>78</v>
      </c>
      <c r="P171" s="24">
        <f t="shared" si="37"/>
        <v>110</v>
      </c>
      <c r="Q171" s="24">
        <f t="shared" si="37"/>
        <v>188</v>
      </c>
      <c r="R171" s="24">
        <f t="shared" si="37"/>
        <v>12</v>
      </c>
      <c r="S171" s="24">
        <f t="shared" si="37"/>
        <v>3</v>
      </c>
      <c r="T171" s="24">
        <f t="shared" si="37"/>
        <v>3</v>
      </c>
      <c r="U171" s="50">
        <f>(COUNTIF($A$134:$U$140,"DF")+COUNTIF($A$150:$U$169,"DF"))/(COUNTIF($A$150:$U$169,"DF")+COUNTIF($A$179:$U$190,"DS")+COUNTIF($A$201:$U$210,"DC")+SUM(R141:T141))</f>
        <v>0.53846153846153844</v>
      </c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  <c r="HQ171" s="100"/>
      <c r="HR171" s="100"/>
      <c r="HS171" s="100"/>
      <c r="HT171" s="100"/>
      <c r="HU171" s="100"/>
      <c r="HV171" s="100"/>
      <c r="HW171" s="100"/>
      <c r="HX171" s="100"/>
      <c r="HY171" s="100"/>
      <c r="HZ171" s="100"/>
      <c r="IA171" s="100"/>
      <c r="IB171" s="100"/>
      <c r="IC171" s="100"/>
      <c r="ID171" s="100"/>
      <c r="IE171" s="100"/>
      <c r="IF171" s="100"/>
      <c r="IG171" s="100"/>
      <c r="IH171" s="100"/>
      <c r="II171" s="100"/>
      <c r="IJ171" s="100"/>
      <c r="IK171" s="100"/>
      <c r="IL171" s="100"/>
      <c r="IM171" s="100"/>
      <c r="IN171" s="100"/>
      <c r="IO171" s="100"/>
      <c r="IP171" s="100"/>
      <c r="IQ171" s="100"/>
      <c r="IR171" s="100"/>
      <c r="IS171" s="100"/>
      <c r="IT171" s="100"/>
      <c r="IU171" s="100"/>
      <c r="IV171" s="100"/>
      <c r="IW171" s="100"/>
      <c r="IX171" s="100"/>
      <c r="IY171" s="100"/>
      <c r="IZ171" s="100"/>
      <c r="JA171" s="100"/>
    </row>
    <row r="172" spans="1:261" ht="24.75" customHeight="1">
      <c r="A172" s="190" t="s">
        <v>173</v>
      </c>
      <c r="B172" s="191"/>
      <c r="C172" s="191"/>
      <c r="D172" s="191"/>
      <c r="E172" s="191"/>
      <c r="F172" s="191"/>
      <c r="G172" s="191"/>
      <c r="H172" s="191"/>
      <c r="I172" s="191"/>
      <c r="J172" s="192"/>
      <c r="K172" s="24">
        <f t="shared" ref="K172:Q172" si="38">K167*14+K170*12</f>
        <v>500</v>
      </c>
      <c r="L172" s="24">
        <f t="shared" si="38"/>
        <v>446</v>
      </c>
      <c r="M172" s="24">
        <f t="shared" si="38"/>
        <v>56</v>
      </c>
      <c r="N172" s="24">
        <f t="shared" si="38"/>
        <v>40</v>
      </c>
      <c r="O172" s="24">
        <f t="shared" si="38"/>
        <v>1082</v>
      </c>
      <c r="P172" s="24">
        <f t="shared" si="38"/>
        <v>1524</v>
      </c>
      <c r="Q172" s="24">
        <f t="shared" si="38"/>
        <v>2606</v>
      </c>
      <c r="R172" s="196"/>
      <c r="S172" s="197"/>
      <c r="T172" s="197"/>
      <c r="U172" s="198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100"/>
      <c r="FG172" s="100"/>
      <c r="FH172" s="100"/>
      <c r="FI172" s="100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100"/>
      <c r="FU172" s="100"/>
      <c r="FV172" s="100"/>
      <c r="FW172" s="100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100"/>
      <c r="GI172" s="100"/>
      <c r="GJ172" s="100"/>
      <c r="GK172" s="100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100"/>
      <c r="GW172" s="100"/>
      <c r="GX172" s="100"/>
      <c r="GY172" s="100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100"/>
      <c r="HK172" s="100"/>
      <c r="HL172" s="100"/>
      <c r="HM172" s="100"/>
      <c r="HN172" s="100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100"/>
      <c r="HY172" s="100"/>
      <c r="HZ172" s="100"/>
      <c r="IA172" s="100"/>
      <c r="IB172" s="100"/>
      <c r="IC172" s="100"/>
      <c r="ID172" s="100"/>
      <c r="IE172" s="100"/>
      <c r="IF172" s="100"/>
      <c r="IG172" s="100"/>
      <c r="IH172" s="100"/>
      <c r="II172" s="100"/>
      <c r="IJ172" s="100"/>
      <c r="IK172" s="100"/>
      <c r="IL172" s="100"/>
      <c r="IM172" s="100"/>
      <c r="IN172" s="100"/>
      <c r="IO172" s="100"/>
      <c r="IP172" s="100"/>
      <c r="IQ172" s="100"/>
      <c r="IR172" s="100"/>
      <c r="IS172" s="100"/>
      <c r="IT172" s="100"/>
      <c r="IU172" s="100"/>
      <c r="IV172" s="100"/>
      <c r="IW172" s="100"/>
      <c r="IX172" s="100"/>
      <c r="IY172" s="100"/>
      <c r="IZ172" s="100"/>
      <c r="JA172" s="100"/>
    </row>
    <row r="173" spans="1:261" ht="27" customHeight="1">
      <c r="A173" s="193"/>
      <c r="B173" s="194"/>
      <c r="C173" s="194"/>
      <c r="D173" s="194"/>
      <c r="E173" s="194"/>
      <c r="F173" s="194"/>
      <c r="G173" s="194"/>
      <c r="H173" s="194"/>
      <c r="I173" s="194"/>
      <c r="J173" s="195"/>
      <c r="K173" s="202">
        <f>SUM(K172:N172)</f>
        <v>1042</v>
      </c>
      <c r="L173" s="203"/>
      <c r="M173" s="203"/>
      <c r="N173" s="204"/>
      <c r="O173" s="205">
        <f>Q172</f>
        <v>2606</v>
      </c>
      <c r="P173" s="206"/>
      <c r="Q173" s="207"/>
      <c r="R173" s="199"/>
      <c r="S173" s="200"/>
      <c r="T173" s="200"/>
      <c r="U173" s="201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0"/>
      <c r="FL173" s="100"/>
      <c r="FM173" s="100"/>
      <c r="FN173" s="100"/>
      <c r="FO173" s="100"/>
      <c r="FP173" s="100"/>
      <c r="FQ173" s="100"/>
      <c r="FR173" s="100"/>
      <c r="FS173" s="100"/>
      <c r="FT173" s="100"/>
      <c r="FU173" s="100"/>
      <c r="FV173" s="100"/>
      <c r="FW173" s="100"/>
      <c r="FX173" s="100"/>
      <c r="FY173" s="100"/>
      <c r="FZ173" s="100"/>
      <c r="GA173" s="100"/>
      <c r="GB173" s="100"/>
      <c r="GC173" s="100"/>
      <c r="GD173" s="100"/>
      <c r="GE173" s="100"/>
      <c r="GF173" s="100"/>
      <c r="GG173" s="100"/>
      <c r="GH173" s="100"/>
      <c r="GI173" s="100"/>
      <c r="GJ173" s="100"/>
      <c r="GK173" s="100"/>
      <c r="GL173" s="100"/>
      <c r="GM173" s="100"/>
      <c r="GN173" s="100"/>
      <c r="GO173" s="100"/>
      <c r="GP173" s="100"/>
      <c r="GQ173" s="100"/>
      <c r="GR173" s="100"/>
      <c r="GS173" s="100"/>
      <c r="GT173" s="100"/>
      <c r="GU173" s="100"/>
      <c r="GV173" s="100"/>
      <c r="GW173" s="100"/>
      <c r="GX173" s="100"/>
      <c r="GY173" s="100"/>
      <c r="GZ173" s="100"/>
      <c r="HA173" s="100"/>
      <c r="HB173" s="100"/>
      <c r="HC173" s="100"/>
      <c r="HD173" s="100"/>
      <c r="HE173" s="100"/>
      <c r="HF173" s="100"/>
      <c r="HG173" s="100"/>
      <c r="HH173" s="100"/>
      <c r="HI173" s="100"/>
      <c r="HJ173" s="100"/>
      <c r="HK173" s="100"/>
      <c r="HL173" s="100"/>
      <c r="HM173" s="100"/>
      <c r="HN173" s="100"/>
      <c r="HO173" s="100"/>
      <c r="HP173" s="100"/>
      <c r="HQ173" s="100"/>
      <c r="HR173" s="100"/>
      <c r="HS173" s="100"/>
      <c r="HT173" s="100"/>
      <c r="HU173" s="100"/>
      <c r="HV173" s="100"/>
      <c r="HW173" s="100"/>
      <c r="HX173" s="100"/>
      <c r="HY173" s="100"/>
      <c r="HZ173" s="100"/>
      <c r="IA173" s="100"/>
      <c r="IB173" s="100"/>
      <c r="IC173" s="100"/>
      <c r="ID173" s="100"/>
      <c r="IE173" s="100"/>
      <c r="IF173" s="100"/>
      <c r="IG173" s="100"/>
      <c r="IH173" s="100"/>
      <c r="II173" s="100"/>
      <c r="IJ173" s="100"/>
      <c r="IK173" s="100"/>
      <c r="IL173" s="100"/>
      <c r="IM173" s="100"/>
      <c r="IN173" s="100"/>
      <c r="IO173" s="100"/>
      <c r="IP173" s="100"/>
      <c r="IQ173" s="100"/>
      <c r="IR173" s="100"/>
      <c r="IS173" s="100"/>
      <c r="IT173" s="100"/>
      <c r="IU173" s="100"/>
      <c r="IV173" s="100"/>
      <c r="IW173" s="100"/>
      <c r="IX173" s="100"/>
      <c r="IY173" s="100"/>
      <c r="IZ173" s="100"/>
      <c r="JA173" s="100"/>
    </row>
    <row r="174" spans="1:261" ht="12.75" customHeight="1">
      <c r="B174" s="2"/>
      <c r="C174" s="2"/>
      <c r="D174" s="2"/>
      <c r="E174" s="2"/>
      <c r="F174" s="2"/>
      <c r="G174" s="2"/>
      <c r="M174" s="9"/>
      <c r="N174" s="9"/>
      <c r="O174" s="9"/>
      <c r="P174" s="9"/>
      <c r="Q174" s="9"/>
      <c r="R174" s="9"/>
      <c r="S174" s="9"/>
      <c r="T174" s="9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0"/>
      <c r="EW174" s="100"/>
      <c r="EX174" s="100"/>
      <c r="EY174" s="100"/>
      <c r="EZ174" s="100"/>
      <c r="FA174" s="100"/>
      <c r="FB174" s="100"/>
      <c r="FC174" s="100"/>
      <c r="FD174" s="100"/>
      <c r="FE174" s="100"/>
      <c r="FF174" s="100"/>
      <c r="FG174" s="100"/>
      <c r="FH174" s="100"/>
      <c r="FI174" s="100"/>
      <c r="FJ174" s="100"/>
      <c r="FK174" s="100"/>
      <c r="FL174" s="100"/>
      <c r="FM174" s="100"/>
      <c r="FN174" s="100"/>
      <c r="FO174" s="100"/>
      <c r="FP174" s="100"/>
      <c r="FQ174" s="100"/>
      <c r="FR174" s="100"/>
      <c r="FS174" s="100"/>
      <c r="FT174" s="100"/>
      <c r="FU174" s="100"/>
      <c r="FV174" s="100"/>
      <c r="FW174" s="100"/>
      <c r="FX174" s="100"/>
      <c r="FY174" s="100"/>
      <c r="FZ174" s="100"/>
      <c r="GA174" s="100"/>
      <c r="GB174" s="100"/>
      <c r="GC174" s="100"/>
      <c r="GD174" s="100"/>
      <c r="GE174" s="100"/>
      <c r="GF174" s="100"/>
      <c r="GG174" s="100"/>
      <c r="GH174" s="100"/>
      <c r="GI174" s="100"/>
      <c r="GJ174" s="100"/>
      <c r="GK174" s="100"/>
      <c r="GL174" s="100"/>
      <c r="GM174" s="100"/>
      <c r="GN174" s="100"/>
      <c r="GO174" s="100"/>
      <c r="GP174" s="100"/>
      <c r="GQ174" s="100"/>
      <c r="GR174" s="100"/>
      <c r="GS174" s="100"/>
      <c r="GT174" s="100"/>
      <c r="GU174" s="100"/>
      <c r="GV174" s="100"/>
      <c r="GW174" s="100"/>
      <c r="GX174" s="100"/>
      <c r="GY174" s="100"/>
      <c r="GZ174" s="100"/>
      <c r="HA174" s="100"/>
      <c r="HB174" s="100"/>
      <c r="HC174" s="100"/>
      <c r="HD174" s="100"/>
      <c r="HE174" s="100"/>
      <c r="HF174" s="100"/>
      <c r="HG174" s="100"/>
      <c r="HH174" s="100"/>
      <c r="HI174" s="100"/>
      <c r="HJ174" s="100"/>
      <c r="HK174" s="100"/>
      <c r="HL174" s="100"/>
      <c r="HM174" s="100"/>
      <c r="HN174" s="100"/>
      <c r="HO174" s="100"/>
      <c r="HP174" s="100"/>
      <c r="HQ174" s="100"/>
      <c r="HR174" s="100"/>
      <c r="HS174" s="100"/>
      <c r="HT174" s="100"/>
      <c r="HU174" s="100"/>
      <c r="HV174" s="100"/>
      <c r="HW174" s="100"/>
      <c r="HX174" s="100"/>
      <c r="HY174" s="100"/>
      <c r="HZ174" s="100"/>
      <c r="IA174" s="100"/>
      <c r="IB174" s="100"/>
      <c r="IC174" s="100"/>
      <c r="ID174" s="100"/>
      <c r="IE174" s="100"/>
      <c r="IF174" s="100"/>
      <c r="IG174" s="100"/>
      <c r="IH174" s="100"/>
      <c r="II174" s="100"/>
      <c r="IJ174" s="100"/>
      <c r="IK174" s="100"/>
      <c r="IL174" s="100"/>
      <c r="IM174" s="100"/>
      <c r="IN174" s="100"/>
      <c r="IO174" s="100"/>
      <c r="IP174" s="100"/>
      <c r="IQ174" s="100"/>
      <c r="IR174" s="100"/>
      <c r="IS174" s="100"/>
      <c r="IT174" s="100"/>
      <c r="IU174" s="100"/>
      <c r="IV174" s="100"/>
      <c r="IW174" s="100"/>
      <c r="IX174" s="100"/>
      <c r="IY174" s="100"/>
      <c r="IZ174" s="100"/>
      <c r="JA174" s="100"/>
    </row>
    <row r="175" spans="1:261">
      <c r="A175" s="145" t="s">
        <v>193</v>
      </c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146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  <c r="EM175" s="100"/>
      <c r="EN175" s="100"/>
      <c r="EO175" s="100"/>
      <c r="EP175" s="100"/>
      <c r="EQ175" s="100"/>
      <c r="ER175" s="100"/>
      <c r="ES175" s="100"/>
      <c r="ET175" s="100"/>
      <c r="EU175" s="100"/>
      <c r="EV175" s="100"/>
      <c r="EW175" s="100"/>
      <c r="EX175" s="100"/>
      <c r="EY175" s="100"/>
      <c r="EZ175" s="100"/>
      <c r="FA175" s="100"/>
      <c r="FB175" s="100"/>
      <c r="FC175" s="100"/>
      <c r="FD175" s="100"/>
      <c r="FE175" s="100"/>
      <c r="FF175" s="100"/>
      <c r="FG175" s="100"/>
      <c r="FH175" s="100"/>
      <c r="FI175" s="100"/>
      <c r="FJ175" s="100"/>
      <c r="FK175" s="100"/>
      <c r="FL175" s="100"/>
      <c r="FM175" s="100"/>
      <c r="FN175" s="100"/>
      <c r="FO175" s="100"/>
      <c r="FP175" s="100"/>
      <c r="FQ175" s="100"/>
      <c r="FR175" s="100"/>
      <c r="FS175" s="100"/>
      <c r="FT175" s="100"/>
      <c r="FU175" s="100"/>
      <c r="FV175" s="100"/>
      <c r="FW175" s="100"/>
      <c r="FX175" s="100"/>
      <c r="FY175" s="100"/>
      <c r="FZ175" s="100"/>
      <c r="GA175" s="100"/>
      <c r="GB175" s="100"/>
      <c r="GC175" s="100"/>
      <c r="GD175" s="100"/>
      <c r="GE175" s="100"/>
      <c r="GF175" s="100"/>
      <c r="GG175" s="100"/>
      <c r="GH175" s="100"/>
      <c r="GI175" s="100"/>
      <c r="GJ175" s="100"/>
      <c r="GK175" s="100"/>
      <c r="GL175" s="100"/>
      <c r="GM175" s="100"/>
      <c r="GN175" s="100"/>
      <c r="GO175" s="100"/>
      <c r="GP175" s="100"/>
      <c r="GQ175" s="100"/>
      <c r="GR175" s="100"/>
      <c r="GS175" s="100"/>
      <c r="GT175" s="100"/>
      <c r="GU175" s="100"/>
      <c r="GV175" s="100"/>
      <c r="GW175" s="100"/>
      <c r="GX175" s="100"/>
      <c r="GY175" s="100"/>
      <c r="GZ175" s="100"/>
      <c r="HA175" s="100"/>
      <c r="HB175" s="100"/>
      <c r="HC175" s="100"/>
      <c r="HD175" s="100"/>
      <c r="HE175" s="100"/>
      <c r="HF175" s="100"/>
      <c r="HG175" s="100"/>
      <c r="HH175" s="100"/>
      <c r="HI175" s="100"/>
      <c r="HJ175" s="100"/>
      <c r="HK175" s="100"/>
      <c r="HL175" s="100"/>
      <c r="HM175" s="100"/>
      <c r="HN175" s="100"/>
      <c r="HO175" s="100"/>
      <c r="HP175" s="100"/>
      <c r="HQ175" s="100"/>
      <c r="HR175" s="100"/>
      <c r="HS175" s="100"/>
      <c r="HT175" s="100"/>
      <c r="HU175" s="100"/>
      <c r="HV175" s="100"/>
      <c r="HW175" s="100"/>
      <c r="HX175" s="100"/>
      <c r="HY175" s="100"/>
      <c r="HZ175" s="100"/>
      <c r="IA175" s="100"/>
      <c r="IB175" s="100"/>
      <c r="IC175" s="100"/>
      <c r="ID175" s="100"/>
      <c r="IE175" s="100"/>
      <c r="IF175" s="100"/>
      <c r="IG175" s="100"/>
      <c r="IH175" s="100"/>
      <c r="II175" s="100"/>
      <c r="IJ175" s="100"/>
      <c r="IK175" s="100"/>
      <c r="IL175" s="100"/>
      <c r="IM175" s="100"/>
      <c r="IN175" s="100"/>
      <c r="IO175" s="100"/>
      <c r="IP175" s="100"/>
      <c r="IQ175" s="100"/>
      <c r="IR175" s="100"/>
      <c r="IS175" s="100"/>
      <c r="IT175" s="100"/>
      <c r="IU175" s="100"/>
      <c r="IV175" s="100"/>
      <c r="IW175" s="100"/>
      <c r="IX175" s="100"/>
      <c r="IY175" s="100"/>
      <c r="IZ175" s="100"/>
      <c r="JA175" s="100"/>
    </row>
    <row r="176" spans="1:261">
      <c r="A176" s="208" t="s">
        <v>47</v>
      </c>
      <c r="B176" s="208" t="s">
        <v>48</v>
      </c>
      <c r="C176" s="208"/>
      <c r="D176" s="208"/>
      <c r="E176" s="208"/>
      <c r="F176" s="208"/>
      <c r="G176" s="208"/>
      <c r="H176" s="208"/>
      <c r="I176" s="208"/>
      <c r="J176" s="144" t="s">
        <v>49</v>
      </c>
      <c r="K176" s="141" t="s">
        <v>50</v>
      </c>
      <c r="L176" s="142"/>
      <c r="M176" s="142"/>
      <c r="N176" s="143"/>
      <c r="O176" s="144" t="s">
        <v>51</v>
      </c>
      <c r="P176" s="144"/>
      <c r="Q176" s="144"/>
      <c r="R176" s="144" t="s">
        <v>52</v>
      </c>
      <c r="S176" s="144"/>
      <c r="T176" s="144"/>
      <c r="U176" s="144" t="s">
        <v>53</v>
      </c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  <c r="EM176" s="100"/>
      <c r="EN176" s="100"/>
      <c r="EO176" s="100"/>
      <c r="EP176" s="100"/>
      <c r="EQ176" s="100"/>
      <c r="ER176" s="100"/>
      <c r="ES176" s="100"/>
      <c r="ET176" s="100"/>
      <c r="EU176" s="100"/>
      <c r="EV176" s="100"/>
      <c r="EW176" s="100"/>
      <c r="EX176" s="100"/>
      <c r="EY176" s="100"/>
      <c r="EZ176" s="100"/>
      <c r="FA176" s="100"/>
      <c r="FB176" s="100"/>
      <c r="FC176" s="100"/>
      <c r="FD176" s="100"/>
      <c r="FE176" s="100"/>
      <c r="FF176" s="100"/>
      <c r="FG176" s="100"/>
      <c r="FH176" s="100"/>
      <c r="FI176" s="100"/>
      <c r="FJ176" s="100"/>
      <c r="FK176" s="100"/>
      <c r="FL176" s="100"/>
      <c r="FM176" s="100"/>
      <c r="FN176" s="100"/>
      <c r="FO176" s="100"/>
      <c r="FP176" s="100"/>
      <c r="FQ176" s="100"/>
      <c r="FR176" s="100"/>
      <c r="FS176" s="100"/>
      <c r="FT176" s="100"/>
      <c r="FU176" s="100"/>
      <c r="FV176" s="100"/>
      <c r="FW176" s="100"/>
      <c r="FX176" s="100"/>
      <c r="FY176" s="100"/>
      <c r="FZ176" s="100"/>
      <c r="GA176" s="100"/>
      <c r="GB176" s="100"/>
      <c r="GC176" s="100"/>
      <c r="GD176" s="100"/>
      <c r="GE176" s="100"/>
      <c r="GF176" s="100"/>
      <c r="GG176" s="100"/>
      <c r="GH176" s="100"/>
      <c r="GI176" s="100"/>
      <c r="GJ176" s="100"/>
      <c r="GK176" s="100"/>
      <c r="GL176" s="100"/>
      <c r="GM176" s="100"/>
      <c r="GN176" s="100"/>
      <c r="GO176" s="100"/>
      <c r="GP176" s="100"/>
      <c r="GQ176" s="100"/>
      <c r="GR176" s="100"/>
      <c r="GS176" s="100"/>
      <c r="GT176" s="100"/>
      <c r="GU176" s="100"/>
      <c r="GV176" s="100"/>
      <c r="GW176" s="100"/>
      <c r="GX176" s="100"/>
      <c r="GY176" s="100"/>
      <c r="GZ176" s="100"/>
      <c r="HA176" s="100"/>
      <c r="HB176" s="100"/>
      <c r="HC176" s="100"/>
      <c r="HD176" s="100"/>
      <c r="HE176" s="100"/>
      <c r="HF176" s="100"/>
      <c r="HG176" s="100"/>
      <c r="HH176" s="100"/>
      <c r="HI176" s="100"/>
      <c r="HJ176" s="100"/>
      <c r="HK176" s="100"/>
      <c r="HL176" s="100"/>
      <c r="HM176" s="100"/>
      <c r="HN176" s="100"/>
      <c r="HO176" s="100"/>
      <c r="HP176" s="100"/>
      <c r="HQ176" s="100"/>
      <c r="HR176" s="100"/>
      <c r="HS176" s="100"/>
      <c r="HT176" s="100"/>
      <c r="HU176" s="100"/>
      <c r="HV176" s="100"/>
      <c r="HW176" s="100"/>
      <c r="HX176" s="100"/>
      <c r="HY176" s="100"/>
      <c r="HZ176" s="100"/>
      <c r="IA176" s="100"/>
      <c r="IB176" s="100"/>
      <c r="IC176" s="100"/>
      <c r="ID176" s="100"/>
      <c r="IE176" s="100"/>
      <c r="IF176" s="100"/>
      <c r="IG176" s="100"/>
      <c r="IH176" s="100"/>
      <c r="II176" s="100"/>
      <c r="IJ176" s="100"/>
      <c r="IK176" s="100"/>
      <c r="IL176" s="100"/>
      <c r="IM176" s="100"/>
      <c r="IN176" s="100"/>
      <c r="IO176" s="100"/>
      <c r="IP176" s="100"/>
      <c r="IQ176" s="100"/>
      <c r="IR176" s="100"/>
      <c r="IS176" s="100"/>
      <c r="IT176" s="100"/>
      <c r="IU176" s="100"/>
      <c r="IV176" s="100"/>
      <c r="IW176" s="100"/>
      <c r="IX176" s="100"/>
      <c r="IY176" s="100"/>
      <c r="IZ176" s="100"/>
      <c r="JA176" s="100"/>
    </row>
    <row r="177" spans="1:261">
      <c r="A177" s="208"/>
      <c r="B177" s="208"/>
      <c r="C177" s="208"/>
      <c r="D177" s="208"/>
      <c r="E177" s="208"/>
      <c r="F177" s="208"/>
      <c r="G177" s="208"/>
      <c r="H177" s="208"/>
      <c r="I177" s="208"/>
      <c r="J177" s="144"/>
      <c r="K177" s="31" t="s">
        <v>54</v>
      </c>
      <c r="L177" s="31" t="s">
        <v>55</v>
      </c>
      <c r="M177" s="31" t="s">
        <v>56</v>
      </c>
      <c r="N177" s="31" t="s">
        <v>57</v>
      </c>
      <c r="O177" s="31" t="s">
        <v>58</v>
      </c>
      <c r="P177" s="31" t="s">
        <v>32</v>
      </c>
      <c r="Q177" s="31" t="s">
        <v>59</v>
      </c>
      <c r="R177" s="31" t="s">
        <v>60</v>
      </c>
      <c r="S177" s="31" t="s">
        <v>54</v>
      </c>
      <c r="T177" s="31" t="s">
        <v>61</v>
      </c>
      <c r="U177" s="144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00"/>
      <c r="EX177" s="100"/>
      <c r="EY177" s="100"/>
      <c r="EZ177" s="100"/>
      <c r="FA177" s="100"/>
      <c r="FB177" s="100"/>
      <c r="FC177" s="100"/>
      <c r="FD177" s="100"/>
      <c r="FE177" s="100"/>
      <c r="FF177" s="100"/>
      <c r="FG177" s="100"/>
      <c r="FH177" s="100"/>
      <c r="FI177" s="100"/>
      <c r="FJ177" s="100"/>
      <c r="FK177" s="100"/>
      <c r="FL177" s="100"/>
      <c r="FM177" s="100"/>
      <c r="FN177" s="100"/>
      <c r="FO177" s="100"/>
      <c r="FP177" s="100"/>
      <c r="FQ177" s="100"/>
      <c r="FR177" s="100"/>
      <c r="FS177" s="100"/>
      <c r="FT177" s="100"/>
      <c r="FU177" s="100"/>
      <c r="FV177" s="100"/>
      <c r="FW177" s="100"/>
      <c r="FX177" s="100"/>
      <c r="FY177" s="100"/>
      <c r="FZ177" s="100"/>
      <c r="GA177" s="100"/>
      <c r="GB177" s="100"/>
      <c r="GC177" s="100"/>
      <c r="GD177" s="100"/>
      <c r="GE177" s="100"/>
      <c r="GF177" s="100"/>
      <c r="GG177" s="100"/>
      <c r="GH177" s="100"/>
      <c r="GI177" s="100"/>
      <c r="GJ177" s="100"/>
      <c r="GK177" s="100"/>
      <c r="GL177" s="100"/>
      <c r="GM177" s="100"/>
      <c r="GN177" s="100"/>
      <c r="GO177" s="100"/>
      <c r="GP177" s="100"/>
      <c r="GQ177" s="100"/>
      <c r="GR177" s="100"/>
      <c r="GS177" s="100"/>
      <c r="GT177" s="100"/>
      <c r="GU177" s="100"/>
      <c r="GV177" s="100"/>
      <c r="GW177" s="100"/>
      <c r="GX177" s="100"/>
      <c r="GY177" s="100"/>
      <c r="GZ177" s="100"/>
      <c r="HA177" s="100"/>
      <c r="HB177" s="100"/>
      <c r="HC177" s="100"/>
      <c r="HD177" s="100"/>
      <c r="HE177" s="100"/>
      <c r="HF177" s="100"/>
      <c r="HG177" s="100"/>
      <c r="HH177" s="100"/>
      <c r="HI177" s="100"/>
      <c r="HJ177" s="100"/>
      <c r="HK177" s="100"/>
      <c r="HL177" s="100"/>
      <c r="HM177" s="100"/>
      <c r="HN177" s="100"/>
      <c r="HO177" s="100"/>
      <c r="HP177" s="100"/>
      <c r="HQ177" s="100"/>
      <c r="HR177" s="100"/>
      <c r="HS177" s="100"/>
      <c r="HT177" s="100"/>
      <c r="HU177" s="100"/>
      <c r="HV177" s="100"/>
      <c r="HW177" s="100"/>
      <c r="HX177" s="100"/>
      <c r="HY177" s="100"/>
      <c r="HZ177" s="100"/>
      <c r="IA177" s="100"/>
      <c r="IB177" s="100"/>
      <c r="IC177" s="100"/>
      <c r="ID177" s="100"/>
      <c r="IE177" s="100"/>
      <c r="IF177" s="100"/>
      <c r="IG177" s="100"/>
      <c r="IH177" s="100"/>
      <c r="II177" s="100"/>
      <c r="IJ177" s="100"/>
      <c r="IK177" s="100"/>
      <c r="IL177" s="100"/>
      <c r="IM177" s="100"/>
      <c r="IN177" s="100"/>
      <c r="IO177" s="100"/>
      <c r="IP177" s="100"/>
      <c r="IQ177" s="100"/>
      <c r="IR177" s="100"/>
      <c r="IS177" s="100"/>
      <c r="IT177" s="100"/>
      <c r="IU177" s="100"/>
      <c r="IV177" s="100"/>
      <c r="IW177" s="100"/>
      <c r="IX177" s="100"/>
      <c r="IY177" s="100"/>
      <c r="IZ177" s="100"/>
      <c r="JA177" s="100"/>
    </row>
    <row r="178" spans="1:261">
      <c r="A178" s="145" t="s">
        <v>190</v>
      </c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146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00"/>
      <c r="EX178" s="100"/>
      <c r="EY178" s="100"/>
      <c r="EZ178" s="100"/>
      <c r="FA178" s="100"/>
      <c r="FB178" s="100"/>
      <c r="FC178" s="100"/>
      <c r="FD178" s="100"/>
      <c r="FE178" s="100"/>
      <c r="FF178" s="100"/>
      <c r="FG178" s="100"/>
      <c r="FH178" s="100"/>
      <c r="FI178" s="100"/>
      <c r="FJ178" s="100"/>
      <c r="FK178" s="100"/>
      <c r="FL178" s="100"/>
      <c r="FM178" s="100"/>
      <c r="FN178" s="100"/>
      <c r="FO178" s="100"/>
      <c r="FP178" s="100"/>
      <c r="FQ178" s="100"/>
      <c r="FR178" s="100"/>
      <c r="FS178" s="100"/>
      <c r="FT178" s="100"/>
      <c r="FU178" s="100"/>
      <c r="FV178" s="100"/>
      <c r="FW178" s="100"/>
      <c r="FX178" s="100"/>
      <c r="FY178" s="100"/>
      <c r="FZ178" s="100"/>
      <c r="GA178" s="100"/>
      <c r="GB178" s="100"/>
      <c r="GC178" s="100"/>
      <c r="GD178" s="100"/>
      <c r="GE178" s="100"/>
      <c r="GF178" s="100"/>
      <c r="GG178" s="100"/>
      <c r="GH178" s="100"/>
      <c r="GI178" s="100"/>
      <c r="GJ178" s="100"/>
      <c r="GK178" s="100"/>
      <c r="GL178" s="100"/>
      <c r="GM178" s="100"/>
      <c r="GN178" s="100"/>
      <c r="GO178" s="100"/>
      <c r="GP178" s="100"/>
      <c r="GQ178" s="100"/>
      <c r="GR178" s="100"/>
      <c r="GS178" s="100"/>
      <c r="GT178" s="100"/>
      <c r="GU178" s="100"/>
      <c r="GV178" s="100"/>
      <c r="GW178" s="100"/>
      <c r="GX178" s="100"/>
      <c r="GY178" s="100"/>
      <c r="GZ178" s="100"/>
      <c r="HA178" s="100"/>
      <c r="HB178" s="100"/>
      <c r="HC178" s="100"/>
      <c r="HD178" s="100"/>
      <c r="HE178" s="100"/>
      <c r="HF178" s="100"/>
      <c r="HG178" s="100"/>
      <c r="HH178" s="100"/>
      <c r="HI178" s="100"/>
      <c r="HJ178" s="100"/>
      <c r="HK178" s="100"/>
      <c r="HL178" s="100"/>
      <c r="HM178" s="100"/>
      <c r="HN178" s="100"/>
      <c r="HO178" s="100"/>
      <c r="HP178" s="100"/>
      <c r="HQ178" s="100"/>
      <c r="HR178" s="100"/>
      <c r="HS178" s="100"/>
      <c r="HT178" s="100"/>
      <c r="HU178" s="100"/>
      <c r="HV178" s="100"/>
      <c r="HW178" s="100"/>
      <c r="HX178" s="100"/>
      <c r="HY178" s="100"/>
      <c r="HZ178" s="100"/>
      <c r="IA178" s="100"/>
      <c r="IB178" s="100"/>
      <c r="IC178" s="100"/>
      <c r="ID178" s="100"/>
      <c r="IE178" s="100"/>
      <c r="IF178" s="100"/>
      <c r="IG178" s="100"/>
      <c r="IH178" s="100"/>
      <c r="II178" s="100"/>
      <c r="IJ178" s="100"/>
      <c r="IK178" s="100"/>
      <c r="IL178" s="100"/>
      <c r="IM178" s="100"/>
      <c r="IN178" s="100"/>
      <c r="IO178" s="100"/>
      <c r="IP178" s="100"/>
      <c r="IQ178" s="100"/>
      <c r="IR178" s="100"/>
      <c r="IS178" s="100"/>
      <c r="IT178" s="100"/>
      <c r="IU178" s="100"/>
      <c r="IV178" s="100"/>
      <c r="IW178" s="100"/>
      <c r="IX178" s="100"/>
      <c r="IY178" s="100"/>
      <c r="IZ178" s="100"/>
      <c r="JA178" s="100"/>
    </row>
    <row r="179" spans="1:261">
      <c r="A179" s="33" t="str">
        <f t="shared" ref="A179:A186" si="39">IF(ISNA(INDEX($A$37:$T$145,MATCH($B179,$B$37:$B$145,0),1)),"",INDEX($A$37:$T$145,MATCH($B179,$B$37:$B$145,0),1))</f>
        <v>MLM0023</v>
      </c>
      <c r="B179" s="215" t="s">
        <v>65</v>
      </c>
      <c r="C179" s="215"/>
      <c r="D179" s="215"/>
      <c r="E179" s="215"/>
      <c r="F179" s="215"/>
      <c r="G179" s="215"/>
      <c r="H179" s="215"/>
      <c r="I179" s="215"/>
      <c r="J179" s="19">
        <f t="shared" ref="J179:J186" si="40">IF(ISNA(INDEX($A$37:$T$145,MATCH($B179,$B$37:$B$145,0),10)),"",INDEX($A$37:$T$145,MATCH($B179,$B$37:$B$145,0),10))</f>
        <v>6</v>
      </c>
      <c r="K179" s="19">
        <f t="shared" ref="K179:K186" si="41">IF(ISNA(INDEX($A$37:$T$145,MATCH($B179,$B$37:$B$145,0),11)),"",INDEX($A$37:$T$145,MATCH($B179,$B$37:$B$145,0),11))</f>
        <v>2</v>
      </c>
      <c r="L179" s="19">
        <f t="shared" ref="L179:L186" si="42">IF(ISNA(INDEX($A$37:$T$145,MATCH($B179,$B$37:$B$145,0),12)),"",INDEX($A$37:$T$145,MATCH($B179,$B$37:$B$145,0),12))</f>
        <v>2</v>
      </c>
      <c r="M179" s="19">
        <f t="shared" ref="M179:M184" si="43">IF(ISNA(INDEX($A$37:$T$145,MATCH($B179,$B$37:$B$145,0),13)),"",INDEX($A$37:$T$145,MATCH($B179,$B$37:$B$145,0),13))</f>
        <v>0</v>
      </c>
      <c r="N179" s="19">
        <f t="shared" ref="N179:N185" si="44">IF(ISNA(INDEX($A$36:$U$137,MATCH($B179,$B$36:$B$137,0),14)),"",INDEX($A$36:$U$137,MATCH($B179,$B$36:$B$137,0),14))</f>
        <v>0</v>
      </c>
      <c r="O179" s="19">
        <f t="shared" ref="O179:O186" si="45">IF(ISNA(INDEX($A$36:$U$137,MATCH($B179,$B$36:$B$137,0),15)),"",INDEX($A$36:$U$137,MATCH($B179,$B$36:$B$137,0),15))</f>
        <v>4</v>
      </c>
      <c r="P179" s="19">
        <f t="shared" ref="P179:P186" si="46">IF(ISNA(INDEX($A$36:$U$137,MATCH($B179,$B$36:$B$137,0),16)),"",INDEX($A$36:$U$137,MATCH($B179,$B$36:$B$137,0),16))</f>
        <v>7</v>
      </c>
      <c r="Q179" s="19">
        <f t="shared" ref="Q179:Q186" si="47">IF(ISNA(INDEX($A$36:$U$137,MATCH($B179,$B$36:$B$137,0),17)),"",INDEX($A$36:$U$137,MATCH($B179,$B$36:$B$137,0),17))</f>
        <v>11</v>
      </c>
      <c r="R179" s="30">
        <f>IF(ISNA(INDEX($A$36:$U$137,MATCH($B179,$B$36:$B$137,0),18)),"",INDEX($A$36:$U$137,MATCH($B179,$B$36:$B$137,0),18))</f>
        <v>0</v>
      </c>
      <c r="S179" s="30">
        <f>IF(ISNA(INDEX($A$36:$U$137,MATCH($B179,$B$36:$B$137,0),19)),"",INDEX($A$36:$U$137,MATCH($B179,$B$36:$B$137,0),19))</f>
        <v>0</v>
      </c>
      <c r="T179" s="30" t="str">
        <f>IF(ISNA(INDEX($A$36:$U$137,MATCH($B179,$B$36:$B$137,0),20)),"",INDEX($A$36:$U$137,MATCH($B179,$B$36:$B$137,0),20))</f>
        <v>VP</v>
      </c>
      <c r="U179" s="18" t="s">
        <v>43</v>
      </c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100"/>
      <c r="GI179" s="100"/>
      <c r="GJ179" s="100"/>
      <c r="GK179" s="100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100"/>
      <c r="GW179" s="100"/>
      <c r="GX179" s="100"/>
      <c r="GY179" s="100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100"/>
      <c r="HK179" s="100"/>
      <c r="HL179" s="100"/>
      <c r="HM179" s="100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100"/>
      <c r="HY179" s="100"/>
      <c r="HZ179" s="100"/>
      <c r="IA179" s="100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100"/>
      <c r="IM179" s="100"/>
      <c r="IN179" s="100"/>
      <c r="IO179" s="100"/>
      <c r="IP179" s="100"/>
      <c r="IQ179" s="100"/>
      <c r="IR179" s="100"/>
      <c r="IS179" s="100"/>
      <c r="IT179" s="100"/>
      <c r="IU179" s="100"/>
      <c r="IV179" s="100"/>
      <c r="IW179" s="100"/>
      <c r="IX179" s="100"/>
      <c r="IY179" s="100"/>
      <c r="IZ179" s="100"/>
      <c r="JA179" s="100"/>
    </row>
    <row r="180" spans="1:261">
      <c r="A180" s="33" t="str">
        <f t="shared" si="39"/>
        <v>MLM0016</v>
      </c>
      <c r="B180" s="215" t="s">
        <v>96</v>
      </c>
      <c r="C180" s="215"/>
      <c r="D180" s="215"/>
      <c r="E180" s="215"/>
      <c r="F180" s="215"/>
      <c r="G180" s="215"/>
      <c r="H180" s="215"/>
      <c r="I180" s="215"/>
      <c r="J180" s="19">
        <f t="shared" si="40"/>
        <v>6</v>
      </c>
      <c r="K180" s="19">
        <f t="shared" si="41"/>
        <v>2</v>
      </c>
      <c r="L180" s="19">
        <f t="shared" si="42"/>
        <v>2</v>
      </c>
      <c r="M180" s="19">
        <f t="shared" si="43"/>
        <v>0</v>
      </c>
      <c r="N180" s="19">
        <f t="shared" si="44"/>
        <v>0</v>
      </c>
      <c r="O180" s="19">
        <f t="shared" si="45"/>
        <v>4</v>
      </c>
      <c r="P180" s="19">
        <f t="shared" si="46"/>
        <v>7</v>
      </c>
      <c r="Q180" s="19">
        <f t="shared" si="47"/>
        <v>11</v>
      </c>
      <c r="R180" s="30" t="str">
        <f>IF(ISNA(INDEX($A$36:$U$137,MATCH($B180,$B$36:$B$137,0),18)),"",INDEX($A$36:$U$137,MATCH($B180,$B$36:$B$137,0),18))</f>
        <v>E</v>
      </c>
      <c r="S180" s="30">
        <f>IF(ISNA(INDEX($A$36:$U$137,MATCH($B180,$B$36:$B$137,0),19)),"",INDEX($A$36:$U$137,MATCH($B180,$B$36:$B$137,0),19))</f>
        <v>0</v>
      </c>
      <c r="T180" s="30">
        <f>IF(ISNA(INDEX($A$36:$U$137,MATCH($B180,$B$36:$B$137,0),20)),"",INDEX($A$36:$U$137,MATCH($B180,$B$36:$B$137,0),20))</f>
        <v>0</v>
      </c>
      <c r="U180" s="18" t="s">
        <v>43</v>
      </c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00"/>
      <c r="EX180" s="100"/>
      <c r="EY180" s="100"/>
      <c r="EZ180" s="100"/>
      <c r="FA180" s="100"/>
      <c r="FB180" s="100"/>
      <c r="FC180" s="100"/>
      <c r="FD180" s="100"/>
      <c r="FE180" s="100"/>
      <c r="FF180" s="100"/>
      <c r="FG180" s="100"/>
      <c r="FH180" s="100"/>
      <c r="FI180" s="100"/>
      <c r="FJ180" s="100"/>
      <c r="FK180" s="100"/>
      <c r="FL180" s="100"/>
      <c r="FM180" s="100"/>
      <c r="FN180" s="100"/>
      <c r="FO180" s="100"/>
      <c r="FP180" s="100"/>
      <c r="FQ180" s="100"/>
      <c r="FR180" s="100"/>
      <c r="FS180" s="100"/>
      <c r="FT180" s="100"/>
      <c r="FU180" s="100"/>
      <c r="FV180" s="100"/>
      <c r="FW180" s="100"/>
      <c r="FX180" s="100"/>
      <c r="FY180" s="100"/>
      <c r="FZ180" s="100"/>
      <c r="GA180" s="100"/>
      <c r="GB180" s="100"/>
      <c r="GC180" s="100"/>
      <c r="GD180" s="100"/>
      <c r="GE180" s="100"/>
      <c r="GF180" s="100"/>
      <c r="GG180" s="100"/>
      <c r="GH180" s="100"/>
      <c r="GI180" s="100"/>
      <c r="GJ180" s="100"/>
      <c r="GK180" s="100"/>
      <c r="GL180" s="100"/>
      <c r="GM180" s="100"/>
      <c r="GN180" s="100"/>
      <c r="GO180" s="100"/>
      <c r="GP180" s="100"/>
      <c r="GQ180" s="100"/>
      <c r="GR180" s="100"/>
      <c r="GS180" s="100"/>
      <c r="GT180" s="100"/>
      <c r="GU180" s="100"/>
      <c r="GV180" s="100"/>
      <c r="GW180" s="100"/>
      <c r="GX180" s="100"/>
      <c r="GY180" s="100"/>
      <c r="GZ180" s="100"/>
      <c r="HA180" s="100"/>
      <c r="HB180" s="100"/>
      <c r="HC180" s="100"/>
      <c r="HD180" s="100"/>
      <c r="HE180" s="100"/>
      <c r="HF180" s="100"/>
      <c r="HG180" s="100"/>
      <c r="HH180" s="100"/>
      <c r="HI180" s="100"/>
      <c r="HJ180" s="100"/>
      <c r="HK180" s="100"/>
      <c r="HL180" s="100"/>
      <c r="HM180" s="100"/>
      <c r="HN180" s="100"/>
      <c r="HO180" s="100"/>
      <c r="HP180" s="100"/>
      <c r="HQ180" s="100"/>
      <c r="HR180" s="100"/>
      <c r="HS180" s="100"/>
      <c r="HT180" s="100"/>
      <c r="HU180" s="100"/>
      <c r="HV180" s="100"/>
      <c r="HW180" s="100"/>
      <c r="HX180" s="100"/>
      <c r="HY180" s="100"/>
      <c r="HZ180" s="100"/>
      <c r="IA180" s="100"/>
      <c r="IB180" s="100"/>
      <c r="IC180" s="100"/>
      <c r="ID180" s="100"/>
      <c r="IE180" s="100"/>
      <c r="IF180" s="100"/>
      <c r="IG180" s="100"/>
      <c r="IH180" s="100"/>
      <c r="II180" s="100"/>
      <c r="IJ180" s="100"/>
      <c r="IK180" s="100"/>
      <c r="IL180" s="100"/>
      <c r="IM180" s="100"/>
      <c r="IN180" s="100"/>
      <c r="IO180" s="100"/>
      <c r="IP180" s="100"/>
      <c r="IQ180" s="100"/>
      <c r="IR180" s="100"/>
      <c r="IS180" s="100"/>
      <c r="IT180" s="100"/>
      <c r="IU180" s="100"/>
      <c r="IV180" s="100"/>
      <c r="IW180" s="100"/>
      <c r="IX180" s="100"/>
      <c r="IY180" s="100"/>
      <c r="IZ180" s="100"/>
      <c r="JA180" s="100"/>
    </row>
    <row r="181" spans="1:261">
      <c r="A181" s="33" t="str">
        <f t="shared" si="39"/>
        <v>MLM0027</v>
      </c>
      <c r="B181" s="215" t="s">
        <v>105</v>
      </c>
      <c r="C181" s="215"/>
      <c r="D181" s="215"/>
      <c r="E181" s="215"/>
      <c r="F181" s="215"/>
      <c r="G181" s="215"/>
      <c r="H181" s="215"/>
      <c r="I181" s="215"/>
      <c r="J181" s="19">
        <f t="shared" si="40"/>
        <v>6</v>
      </c>
      <c r="K181" s="19">
        <f t="shared" si="41"/>
        <v>2</v>
      </c>
      <c r="L181" s="19">
        <f t="shared" si="42"/>
        <v>1</v>
      </c>
      <c r="M181" s="19">
        <f t="shared" si="43"/>
        <v>2</v>
      </c>
      <c r="N181" s="19">
        <f t="shared" si="44"/>
        <v>0</v>
      </c>
      <c r="O181" s="19">
        <f t="shared" si="45"/>
        <v>5</v>
      </c>
      <c r="P181" s="19">
        <f t="shared" si="46"/>
        <v>6</v>
      </c>
      <c r="Q181" s="19">
        <f t="shared" si="47"/>
        <v>11</v>
      </c>
      <c r="R181" s="30" t="str">
        <f>IF(ISNA(INDEX($A$36:$U$137,MATCH($B181,$B$36:$B$137,0),18)),"",INDEX($A$36:$U$137,MATCH($B181,$B$36:$B$137,0),18))</f>
        <v>E</v>
      </c>
      <c r="S181" s="30">
        <f>IF(ISNA(INDEX($A$36:$U$137,MATCH($B181,$B$36:$B$137,0),19)),"",INDEX($A$36:$U$137,MATCH($B181,$B$36:$B$137,0),19))</f>
        <v>0</v>
      </c>
      <c r="T181" s="30">
        <f>IF(ISNA(INDEX($A$36:$U$137,MATCH($B181,$B$36:$B$137,0),20)),"",INDEX($A$36:$U$137,MATCH($B181,$B$36:$B$137,0),20))</f>
        <v>0</v>
      </c>
      <c r="U181" s="18" t="s">
        <v>43</v>
      </c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  <c r="IL181" s="100"/>
      <c r="IM181" s="100"/>
      <c r="IN181" s="100"/>
      <c r="IO181" s="100"/>
      <c r="IP181" s="100"/>
      <c r="IQ181" s="100"/>
      <c r="IR181" s="100"/>
      <c r="IS181" s="100"/>
      <c r="IT181" s="100"/>
      <c r="IU181" s="100"/>
      <c r="IV181" s="100"/>
      <c r="IW181" s="100"/>
      <c r="IX181" s="100"/>
      <c r="IY181" s="100"/>
      <c r="IZ181" s="100"/>
      <c r="JA181" s="100"/>
    </row>
    <row r="182" spans="1:261">
      <c r="A182" s="33" t="str">
        <f t="shared" si="39"/>
        <v>MLX2101</v>
      </c>
      <c r="B182" s="215" t="s">
        <v>113</v>
      </c>
      <c r="C182" s="215"/>
      <c r="D182" s="215"/>
      <c r="E182" s="215"/>
      <c r="F182" s="215"/>
      <c r="G182" s="215"/>
      <c r="H182" s="215"/>
      <c r="I182" s="215"/>
      <c r="J182" s="19">
        <f t="shared" si="40"/>
        <v>6</v>
      </c>
      <c r="K182" s="19">
        <f t="shared" si="41"/>
        <v>2</v>
      </c>
      <c r="L182" s="19">
        <f t="shared" si="42"/>
        <v>1</v>
      </c>
      <c r="M182" s="19">
        <f t="shared" si="43"/>
        <v>0</v>
      </c>
      <c r="N182" s="19">
        <f t="shared" si="44"/>
        <v>0</v>
      </c>
      <c r="O182" s="19">
        <f t="shared" si="45"/>
        <v>3</v>
      </c>
      <c r="P182" s="19">
        <f t="shared" si="46"/>
        <v>8</v>
      </c>
      <c r="Q182" s="19">
        <f t="shared" si="47"/>
        <v>11</v>
      </c>
      <c r="R182" s="30">
        <f>IF(ISNA(INDEX($A$36:$U$137,MATCH($B182,$B$36:$B$137,0),18)),"",INDEX($A$36:$U$137,MATCH($B182,$B$36:$B$137,0),18))</f>
        <v>0</v>
      </c>
      <c r="S182" s="30" t="s">
        <v>54</v>
      </c>
      <c r="T182" s="30"/>
      <c r="U182" s="18" t="s">
        <v>43</v>
      </c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  <c r="IL182" s="100"/>
      <c r="IM182" s="100"/>
      <c r="IN182" s="100"/>
      <c r="IO182" s="100"/>
      <c r="IP182" s="100"/>
      <c r="IQ182" s="100"/>
      <c r="IR182" s="100"/>
      <c r="IS182" s="100"/>
      <c r="IT182" s="100"/>
      <c r="IU182" s="100"/>
      <c r="IV182" s="100"/>
      <c r="IW182" s="100"/>
      <c r="IX182" s="100"/>
      <c r="IY182" s="100"/>
      <c r="IZ182" s="100"/>
      <c r="JA182" s="100"/>
    </row>
    <row r="183" spans="1:261">
      <c r="A183" s="33" t="str">
        <f t="shared" si="39"/>
        <v>MLM0004</v>
      </c>
      <c r="B183" s="215" t="s">
        <v>118</v>
      </c>
      <c r="C183" s="215"/>
      <c r="D183" s="215"/>
      <c r="E183" s="215"/>
      <c r="F183" s="215"/>
      <c r="G183" s="215"/>
      <c r="H183" s="215"/>
      <c r="I183" s="215"/>
      <c r="J183" s="19">
        <f t="shared" si="40"/>
        <v>5</v>
      </c>
      <c r="K183" s="19">
        <f t="shared" si="41"/>
        <v>2</v>
      </c>
      <c r="L183" s="19">
        <f t="shared" si="42"/>
        <v>2</v>
      </c>
      <c r="M183" s="19">
        <f t="shared" si="43"/>
        <v>0</v>
      </c>
      <c r="N183" s="19">
        <f t="shared" si="44"/>
        <v>0</v>
      </c>
      <c r="O183" s="19">
        <f t="shared" si="45"/>
        <v>4</v>
      </c>
      <c r="P183" s="19">
        <f t="shared" si="46"/>
        <v>5</v>
      </c>
      <c r="Q183" s="19">
        <f t="shared" si="47"/>
        <v>9</v>
      </c>
      <c r="R183" s="30"/>
      <c r="S183" s="30" t="s">
        <v>54</v>
      </c>
      <c r="T183" s="30">
        <f>IF(ISNA(INDEX($A$36:$U$137,MATCH($B183,$B$36:$B$137,0),20)),"",INDEX($A$36:$U$137,MATCH($B183,$B$36:$B$137,0),20))</f>
        <v>0</v>
      </c>
      <c r="U183" s="18" t="s">
        <v>43</v>
      </c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0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0"/>
      <c r="IK183" s="100"/>
      <c r="IL183" s="100"/>
      <c r="IM183" s="100"/>
      <c r="IN183" s="100"/>
      <c r="IO183" s="100"/>
      <c r="IP183" s="100"/>
      <c r="IQ183" s="100"/>
      <c r="IR183" s="100"/>
      <c r="IS183" s="100"/>
      <c r="IT183" s="100"/>
      <c r="IU183" s="100"/>
      <c r="IV183" s="100"/>
      <c r="IW183" s="100"/>
      <c r="IX183" s="100"/>
      <c r="IY183" s="100"/>
      <c r="IZ183" s="100"/>
      <c r="JA183" s="100"/>
    </row>
    <row r="184" spans="1:261">
      <c r="A184" s="33" t="str">
        <f t="shared" si="39"/>
        <v>MLM0030</v>
      </c>
      <c r="B184" s="215" t="s">
        <v>120</v>
      </c>
      <c r="C184" s="215"/>
      <c r="D184" s="215"/>
      <c r="E184" s="215"/>
      <c r="F184" s="215"/>
      <c r="G184" s="215"/>
      <c r="H184" s="215"/>
      <c r="I184" s="215"/>
      <c r="J184" s="19">
        <f t="shared" si="40"/>
        <v>5</v>
      </c>
      <c r="K184" s="19">
        <f t="shared" si="41"/>
        <v>2</v>
      </c>
      <c r="L184" s="19">
        <f t="shared" si="42"/>
        <v>2</v>
      </c>
      <c r="M184" s="19">
        <f t="shared" si="43"/>
        <v>1</v>
      </c>
      <c r="N184" s="19">
        <f t="shared" si="44"/>
        <v>0</v>
      </c>
      <c r="O184" s="19">
        <f t="shared" si="45"/>
        <v>5</v>
      </c>
      <c r="P184" s="19">
        <f t="shared" si="46"/>
        <v>4</v>
      </c>
      <c r="Q184" s="19">
        <f t="shared" si="47"/>
        <v>9</v>
      </c>
      <c r="R184" s="30" t="str">
        <f>IF(ISNA(INDEX($A$36:$U$137,MATCH($B184,$B$36:$B$137,0),18)),"",INDEX($A$36:$U$137,MATCH($B184,$B$36:$B$137,0),18))</f>
        <v>E</v>
      </c>
      <c r="S184" s="30">
        <f>IF(ISNA(INDEX($A$36:$U$137,MATCH($B184,$B$36:$B$137,0),19)),"",INDEX($A$36:$U$137,MATCH($B184,$B$36:$B$137,0),19))</f>
        <v>0</v>
      </c>
      <c r="T184" s="30">
        <f>IF(ISNA(INDEX($A$36:$U$137,MATCH($B184,$B$36:$B$137,0),20)),"",INDEX($A$36:$U$137,MATCH($B184,$B$36:$B$137,0),20))</f>
        <v>0</v>
      </c>
      <c r="U184" s="18" t="s">
        <v>43</v>
      </c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  <c r="IL184" s="100"/>
      <c r="IM184" s="100"/>
      <c r="IN184" s="100"/>
      <c r="IO184" s="100"/>
      <c r="IP184" s="100"/>
      <c r="IQ184" s="100"/>
      <c r="IR184" s="100"/>
      <c r="IS184" s="100"/>
      <c r="IT184" s="100"/>
      <c r="IU184" s="100"/>
      <c r="IV184" s="100"/>
      <c r="IW184" s="100"/>
      <c r="IX184" s="100"/>
      <c r="IY184" s="100"/>
      <c r="IZ184" s="100"/>
      <c r="JA184" s="100"/>
    </row>
    <row r="185" spans="1:261">
      <c r="A185" s="33" t="str">
        <f t="shared" si="39"/>
        <v>MLM0011</v>
      </c>
      <c r="B185" s="215" t="s">
        <v>122</v>
      </c>
      <c r="C185" s="215"/>
      <c r="D185" s="215"/>
      <c r="E185" s="215"/>
      <c r="F185" s="215"/>
      <c r="G185" s="215"/>
      <c r="H185" s="215"/>
      <c r="I185" s="215"/>
      <c r="J185" s="19">
        <f t="shared" si="40"/>
        <v>5</v>
      </c>
      <c r="K185" s="19">
        <f t="shared" si="41"/>
        <v>2</v>
      </c>
      <c r="L185" s="19">
        <f t="shared" si="42"/>
        <v>2</v>
      </c>
      <c r="M185" s="19">
        <v>1</v>
      </c>
      <c r="N185" s="19">
        <f t="shared" si="44"/>
        <v>0</v>
      </c>
      <c r="O185" s="19">
        <f t="shared" si="45"/>
        <v>5</v>
      </c>
      <c r="P185" s="19">
        <f t="shared" si="46"/>
        <v>4</v>
      </c>
      <c r="Q185" s="19">
        <f t="shared" si="47"/>
        <v>9</v>
      </c>
      <c r="R185" s="30" t="str">
        <f>IF(ISNA(INDEX($A$36:$U$137,MATCH($B185,$B$36:$B$137,0),18)),"",INDEX($A$36:$U$137,MATCH($B185,$B$36:$B$137,0),18))</f>
        <v>E</v>
      </c>
      <c r="S185" s="30">
        <f>IF(ISNA(INDEX($A$36:$U$137,MATCH($B185,$B$36:$B$137,0),19)),"",INDEX($A$36:$U$137,MATCH($B185,$B$36:$B$137,0),19))</f>
        <v>0</v>
      </c>
      <c r="T185" s="30">
        <f>IF(ISNA(INDEX($A$36:$U$137,MATCH($B185,$B$36:$B$137,0),20)),"",INDEX($A$36:$U$137,MATCH($B185,$B$36:$B$137,0),20))</f>
        <v>0</v>
      </c>
      <c r="U185" s="18" t="s">
        <v>43</v>
      </c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  <c r="HQ185" s="100"/>
      <c r="HR185" s="100"/>
      <c r="HS185" s="100"/>
      <c r="HT185" s="100"/>
      <c r="HU185" s="100"/>
      <c r="HV185" s="100"/>
      <c r="HW185" s="100"/>
      <c r="HX185" s="100"/>
      <c r="HY185" s="100"/>
      <c r="HZ185" s="100"/>
      <c r="IA185" s="100"/>
      <c r="IB185" s="100"/>
      <c r="IC185" s="100"/>
      <c r="ID185" s="100"/>
      <c r="IE185" s="100"/>
      <c r="IF185" s="100"/>
      <c r="IG185" s="100"/>
      <c r="IH185" s="100"/>
      <c r="II185" s="100"/>
      <c r="IJ185" s="100"/>
      <c r="IK185" s="100"/>
      <c r="IL185" s="100"/>
      <c r="IM185" s="100"/>
      <c r="IN185" s="100"/>
      <c r="IO185" s="100"/>
      <c r="IP185" s="100"/>
      <c r="IQ185" s="100"/>
      <c r="IR185" s="100"/>
      <c r="IS185" s="100"/>
      <c r="IT185" s="100"/>
      <c r="IU185" s="100"/>
      <c r="IV185" s="100"/>
      <c r="IW185" s="100"/>
      <c r="IX185" s="100"/>
      <c r="IY185" s="100"/>
      <c r="IZ185" s="100"/>
      <c r="JA185" s="100"/>
    </row>
    <row r="186" spans="1:261">
      <c r="A186" s="33" t="str">
        <f t="shared" si="39"/>
        <v>MLM0024</v>
      </c>
      <c r="B186" s="215" t="s">
        <v>124</v>
      </c>
      <c r="C186" s="215"/>
      <c r="D186" s="215"/>
      <c r="E186" s="215"/>
      <c r="F186" s="215"/>
      <c r="G186" s="215"/>
      <c r="H186" s="215"/>
      <c r="I186" s="215"/>
      <c r="J186" s="19">
        <f t="shared" si="40"/>
        <v>5</v>
      </c>
      <c r="K186" s="19">
        <f t="shared" si="41"/>
        <v>2</v>
      </c>
      <c r="L186" s="19">
        <f t="shared" si="42"/>
        <v>2</v>
      </c>
      <c r="M186" s="19">
        <f>IF(ISNA(INDEX($A$37:$T$145,MATCH($B186,$B$37:$B$145,0),13)),"",INDEX($A$37:$T$145,MATCH($B186,$B$37:$B$145,0),13))</f>
        <v>1</v>
      </c>
      <c r="N186" s="19">
        <v>0</v>
      </c>
      <c r="O186" s="19">
        <f t="shared" si="45"/>
        <v>5</v>
      </c>
      <c r="P186" s="19">
        <f t="shared" si="46"/>
        <v>4</v>
      </c>
      <c r="Q186" s="19">
        <f t="shared" si="47"/>
        <v>9</v>
      </c>
      <c r="R186" s="30" t="s">
        <v>60</v>
      </c>
      <c r="S186" s="30"/>
      <c r="T186" s="30">
        <f>IF(ISNA(INDEX($A$36:$U$137,MATCH($B186,$B$36:$B$137,0),20)),"",INDEX($A$36:$U$137,MATCH($B186,$B$36:$B$137,0),20))</f>
        <v>0</v>
      </c>
      <c r="U186" s="18" t="s">
        <v>43</v>
      </c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  <c r="GD186" s="100"/>
      <c r="GE186" s="100"/>
      <c r="GF186" s="100"/>
      <c r="GG186" s="100"/>
      <c r="GH186" s="100"/>
      <c r="GI186" s="100"/>
      <c r="GJ186" s="100"/>
      <c r="GK186" s="100"/>
      <c r="GL186" s="100"/>
      <c r="GM186" s="100"/>
      <c r="GN186" s="100"/>
      <c r="GO186" s="100"/>
      <c r="GP186" s="100"/>
      <c r="GQ186" s="100"/>
      <c r="GR186" s="100"/>
      <c r="GS186" s="100"/>
      <c r="GT186" s="100"/>
      <c r="GU186" s="100"/>
      <c r="GV186" s="100"/>
      <c r="GW186" s="100"/>
      <c r="GX186" s="100"/>
      <c r="GY186" s="100"/>
      <c r="GZ186" s="100"/>
      <c r="HA186" s="100"/>
      <c r="HB186" s="100"/>
      <c r="HC186" s="100"/>
      <c r="HD186" s="100"/>
      <c r="HE186" s="100"/>
      <c r="HF186" s="100"/>
      <c r="HG186" s="100"/>
      <c r="HH186" s="100"/>
      <c r="HI186" s="100"/>
      <c r="HJ186" s="100"/>
      <c r="HK186" s="100"/>
      <c r="HL186" s="100"/>
      <c r="HM186" s="100"/>
      <c r="HN186" s="100"/>
      <c r="HO186" s="100"/>
      <c r="HP186" s="100"/>
      <c r="HQ186" s="100"/>
      <c r="HR186" s="100"/>
      <c r="HS186" s="100"/>
      <c r="HT186" s="100"/>
      <c r="HU186" s="100"/>
      <c r="HV186" s="100"/>
      <c r="HW186" s="100"/>
      <c r="HX186" s="100"/>
      <c r="HY186" s="100"/>
      <c r="HZ186" s="100"/>
      <c r="IA186" s="100"/>
      <c r="IB186" s="100"/>
      <c r="IC186" s="100"/>
      <c r="ID186" s="100"/>
      <c r="IE186" s="100"/>
      <c r="IF186" s="100"/>
      <c r="IG186" s="100"/>
      <c r="IH186" s="100"/>
      <c r="II186" s="100"/>
      <c r="IJ186" s="100"/>
      <c r="IK186" s="100"/>
      <c r="IL186" s="100"/>
      <c r="IM186" s="100"/>
      <c r="IN186" s="100"/>
      <c r="IO186" s="100"/>
      <c r="IP186" s="100"/>
      <c r="IQ186" s="100"/>
      <c r="IR186" s="100"/>
      <c r="IS186" s="100"/>
      <c r="IT186" s="100"/>
      <c r="IU186" s="100"/>
      <c r="IV186" s="100"/>
      <c r="IW186" s="100"/>
      <c r="IX186" s="100"/>
      <c r="IY186" s="100"/>
      <c r="IZ186" s="100"/>
      <c r="JA186" s="100"/>
    </row>
    <row r="187" spans="1:261">
      <c r="A187" s="22" t="s">
        <v>74</v>
      </c>
      <c r="B187" s="184"/>
      <c r="C187" s="185"/>
      <c r="D187" s="185"/>
      <c r="E187" s="185"/>
      <c r="F187" s="185"/>
      <c r="G187" s="185"/>
      <c r="H187" s="185"/>
      <c r="I187" s="186"/>
      <c r="J187" s="24">
        <f>SUM(J179:J186)</f>
        <v>44</v>
      </c>
      <c r="K187" s="24">
        <f t="shared" ref="K187:Q187" si="48">SUM(K179:K186)</f>
        <v>16</v>
      </c>
      <c r="L187" s="24">
        <f t="shared" si="48"/>
        <v>14</v>
      </c>
      <c r="M187" s="24">
        <f t="shared" si="48"/>
        <v>5</v>
      </c>
      <c r="N187" s="24">
        <f t="shared" si="48"/>
        <v>0</v>
      </c>
      <c r="O187" s="24">
        <f t="shared" si="48"/>
        <v>35</v>
      </c>
      <c r="P187" s="24">
        <f t="shared" si="48"/>
        <v>45</v>
      </c>
      <c r="Q187" s="24">
        <f t="shared" si="48"/>
        <v>80</v>
      </c>
      <c r="R187" s="22">
        <f>COUNTIF(R179:R186,"E")</f>
        <v>5</v>
      </c>
      <c r="S187" s="22">
        <f>COUNTIF(S179:S186,"C")</f>
        <v>2</v>
      </c>
      <c r="T187" s="22">
        <f>COUNTIF(T179:T186,"VP")</f>
        <v>1</v>
      </c>
      <c r="U187" s="18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100"/>
      <c r="FT187" s="100"/>
      <c r="FU187" s="100"/>
      <c r="FV187" s="100"/>
      <c r="FW187" s="100"/>
      <c r="FX187" s="100"/>
      <c r="FY187" s="100"/>
      <c r="FZ187" s="100"/>
      <c r="GA187" s="100"/>
      <c r="GB187" s="100"/>
      <c r="GC187" s="100"/>
      <c r="GD187" s="100"/>
      <c r="GE187" s="100"/>
      <c r="GF187" s="100"/>
      <c r="GG187" s="100"/>
      <c r="GH187" s="100"/>
      <c r="GI187" s="100"/>
      <c r="GJ187" s="100"/>
      <c r="GK187" s="100"/>
      <c r="GL187" s="100"/>
      <c r="GM187" s="100"/>
      <c r="GN187" s="100"/>
      <c r="GO187" s="100"/>
      <c r="GP187" s="100"/>
      <c r="GQ187" s="100"/>
      <c r="GR187" s="100"/>
      <c r="GS187" s="100"/>
      <c r="GT187" s="100"/>
      <c r="GU187" s="100"/>
      <c r="GV187" s="100"/>
      <c r="GW187" s="100"/>
      <c r="GX187" s="100"/>
      <c r="GY187" s="100"/>
      <c r="GZ187" s="100"/>
      <c r="HA187" s="100"/>
      <c r="HB187" s="100"/>
      <c r="HC187" s="100"/>
      <c r="HD187" s="100"/>
      <c r="HE187" s="100"/>
      <c r="HF187" s="100"/>
      <c r="HG187" s="100"/>
      <c r="HH187" s="100"/>
      <c r="HI187" s="100"/>
      <c r="HJ187" s="100"/>
      <c r="HK187" s="100"/>
      <c r="HL187" s="100"/>
      <c r="HM187" s="100"/>
      <c r="HN187" s="100"/>
      <c r="HO187" s="100"/>
      <c r="HP187" s="100"/>
      <c r="HQ187" s="100"/>
      <c r="HR187" s="100"/>
      <c r="HS187" s="100"/>
      <c r="HT187" s="100"/>
      <c r="HU187" s="100"/>
      <c r="HV187" s="100"/>
      <c r="HW187" s="100"/>
      <c r="HX187" s="100"/>
      <c r="HY187" s="100"/>
      <c r="HZ187" s="100"/>
      <c r="IA187" s="100"/>
      <c r="IB187" s="100"/>
      <c r="IC187" s="100"/>
      <c r="ID187" s="100"/>
      <c r="IE187" s="100"/>
      <c r="IF187" s="100"/>
      <c r="IG187" s="100"/>
      <c r="IH187" s="100"/>
      <c r="II187" s="100"/>
      <c r="IJ187" s="100"/>
      <c r="IK187" s="100"/>
      <c r="IL187" s="100"/>
      <c r="IM187" s="100"/>
      <c r="IN187" s="100"/>
      <c r="IO187" s="100"/>
      <c r="IP187" s="100"/>
      <c r="IQ187" s="100"/>
      <c r="IR187" s="100"/>
      <c r="IS187" s="100"/>
      <c r="IT187" s="100"/>
      <c r="IU187" s="100"/>
      <c r="IV187" s="100"/>
      <c r="IW187" s="100"/>
      <c r="IX187" s="100"/>
      <c r="IY187" s="100"/>
      <c r="IZ187" s="100"/>
      <c r="JA187" s="100"/>
    </row>
    <row r="188" spans="1:261">
      <c r="A188" s="145" t="s">
        <v>194</v>
      </c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146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/>
      <c r="EU188" s="100"/>
      <c r="EV188" s="100"/>
      <c r="EW188" s="100"/>
      <c r="EX188" s="100"/>
      <c r="EY188" s="100"/>
      <c r="EZ188" s="100"/>
      <c r="FA188" s="100"/>
      <c r="FB188" s="100"/>
      <c r="FC188" s="100"/>
      <c r="FD188" s="100"/>
      <c r="FE188" s="100"/>
      <c r="FF188" s="100"/>
      <c r="FG188" s="100"/>
      <c r="FH188" s="100"/>
      <c r="FI188" s="100"/>
      <c r="FJ188" s="100"/>
      <c r="FK188" s="100"/>
      <c r="FL188" s="100"/>
      <c r="FM188" s="100"/>
      <c r="FN188" s="100"/>
      <c r="FO188" s="100"/>
      <c r="FP188" s="100"/>
      <c r="FQ188" s="100"/>
      <c r="FR188" s="100"/>
      <c r="FS188" s="100"/>
      <c r="FT188" s="100"/>
      <c r="FU188" s="100"/>
      <c r="FV188" s="100"/>
      <c r="FW188" s="100"/>
      <c r="FX188" s="100"/>
      <c r="FY188" s="100"/>
      <c r="FZ188" s="100"/>
      <c r="GA188" s="100"/>
      <c r="GB188" s="100"/>
      <c r="GC188" s="100"/>
      <c r="GD188" s="100"/>
      <c r="GE188" s="100"/>
      <c r="GF188" s="100"/>
      <c r="GG188" s="100"/>
      <c r="GH188" s="100"/>
      <c r="GI188" s="100"/>
      <c r="GJ188" s="100"/>
      <c r="GK188" s="100"/>
      <c r="GL188" s="100"/>
      <c r="GM188" s="100"/>
      <c r="GN188" s="100"/>
      <c r="GO188" s="100"/>
      <c r="GP188" s="100"/>
      <c r="GQ188" s="100"/>
      <c r="GR188" s="100"/>
      <c r="GS188" s="100"/>
      <c r="GT188" s="100"/>
      <c r="GU188" s="100"/>
      <c r="GV188" s="100"/>
      <c r="GW188" s="100"/>
      <c r="GX188" s="100"/>
      <c r="GY188" s="100"/>
      <c r="GZ188" s="100"/>
      <c r="HA188" s="100"/>
      <c r="HB188" s="100"/>
      <c r="HC188" s="100"/>
      <c r="HD188" s="100"/>
      <c r="HE188" s="100"/>
      <c r="HF188" s="100"/>
      <c r="HG188" s="100"/>
      <c r="HH188" s="100"/>
      <c r="HI188" s="100"/>
      <c r="HJ188" s="100"/>
      <c r="HK188" s="100"/>
      <c r="HL188" s="100"/>
      <c r="HM188" s="100"/>
      <c r="HN188" s="100"/>
      <c r="HO188" s="100"/>
      <c r="HP188" s="100"/>
      <c r="HQ188" s="100"/>
      <c r="HR188" s="100"/>
      <c r="HS188" s="100"/>
      <c r="HT188" s="100"/>
      <c r="HU188" s="100"/>
      <c r="HV188" s="100"/>
      <c r="HW188" s="100"/>
      <c r="HX188" s="100"/>
      <c r="HY188" s="100"/>
      <c r="HZ188" s="100"/>
      <c r="IA188" s="100"/>
      <c r="IB188" s="100"/>
      <c r="IC188" s="100"/>
      <c r="ID188" s="100"/>
      <c r="IE188" s="100"/>
      <c r="IF188" s="100"/>
      <c r="IG188" s="100"/>
      <c r="IH188" s="100"/>
      <c r="II188" s="100"/>
      <c r="IJ188" s="100"/>
      <c r="IK188" s="100"/>
      <c r="IL188" s="100"/>
      <c r="IM188" s="100"/>
      <c r="IN188" s="100"/>
      <c r="IO188" s="100"/>
      <c r="IP188" s="100"/>
      <c r="IQ188" s="100"/>
      <c r="IR188" s="100"/>
      <c r="IS188" s="100"/>
      <c r="IT188" s="100"/>
      <c r="IU188" s="100"/>
      <c r="IV188" s="100"/>
      <c r="IW188" s="100"/>
      <c r="IX188" s="100"/>
      <c r="IY188" s="100"/>
      <c r="IZ188" s="100"/>
      <c r="JA188" s="100"/>
    </row>
    <row r="189" spans="1:261">
      <c r="A189" s="33" t="str">
        <f>IF(ISNA(INDEX($A$36:$U$137,MATCH($B189,$B$36:$B$137,0),1)),"",INDEX($A$36:$U$137,MATCH($B189,$B$36:$B$137,0),1))</f>
        <v>MLM2001</v>
      </c>
      <c r="B189" s="215" t="s">
        <v>133</v>
      </c>
      <c r="C189" s="215"/>
      <c r="D189" s="215"/>
      <c r="E189" s="215"/>
      <c r="F189" s="215"/>
      <c r="G189" s="215"/>
      <c r="H189" s="215"/>
      <c r="I189" s="215"/>
      <c r="J189" s="19">
        <f>IF(ISNA(INDEX($A$36:$U$137,MATCH($B189,$B$36:$B$137,0),10)),"",INDEX($A$36:$U$137,MATCH($B189,$B$36:$B$137,0),10))</f>
        <v>6</v>
      </c>
      <c r="K189" s="19">
        <f>IF(ISNA(INDEX($A$36:$U$137,MATCH($B189,$B$36:$B$137,0),11)),"",INDEX($A$36:$U$137,MATCH($B189,$B$36:$B$137,0),11))</f>
        <v>0</v>
      </c>
      <c r="L189" s="19">
        <f>IF(ISNA(INDEX($A$36:$U$137,MATCH($B189,$B$36:$B$137,0),12)),"",INDEX($A$36:$U$137,MATCH($B189,$B$36:$B$137,0),12))</f>
        <v>0</v>
      </c>
      <c r="M189" s="19">
        <f>IF(ISNA(INDEX($A$36:$U$137,MATCH($B189,$B$36:$B$137,0),13)),"",INDEX($A$36:$U$137,MATCH($B189,$B$36:$B$137,0),13))</f>
        <v>0</v>
      </c>
      <c r="N189" s="19">
        <f>IF(ISNA(INDEX($A$36:$U$137,MATCH($B189,$B$36:$B$137,0),14)),"",INDEX($A$36:$U$137,MATCH($B189,$B$36:$B$137,0),14))</f>
        <v>2</v>
      </c>
      <c r="O189" s="19">
        <f>IF(ISNA(INDEX($A$36:$U$137,MATCH($B189,$B$36:$B$137,0),15)),"",INDEX($A$36:$U$137,MATCH($B189,$B$36:$B$137,0),15))</f>
        <v>2</v>
      </c>
      <c r="P189" s="19">
        <f>IF(ISNA(INDEX($A$36:$U$137,MATCH($B189,$B$36:$B$137,0),16)),"",INDEX($A$36:$U$137,MATCH($B189,$B$36:$B$137,0),16))</f>
        <v>11</v>
      </c>
      <c r="Q189" s="19">
        <f>IF(ISNA(INDEX($A$36:$U$137,MATCH($B189,$B$36:$B$137,0),17)),"",INDEX($A$36:$U$137,MATCH($B189,$B$36:$B$137,0),17))</f>
        <v>13</v>
      </c>
      <c r="R189" s="30">
        <f>IF(ISNA(INDEX($A$36:$U$137,MATCH($B189,$B$36:$B$137,0),18)),"",INDEX($A$36:$U$137,MATCH($B189,$B$36:$B$137,0),18))</f>
        <v>0</v>
      </c>
      <c r="S189" s="30" t="str">
        <f>IF(ISNA(INDEX($A$36:$U$137,MATCH($B189,$B$36:$B$137,0),19)),"",INDEX($A$36:$U$137,MATCH($B189,$B$36:$B$137,0),19))</f>
        <v>C</v>
      </c>
      <c r="T189" s="30">
        <f>IF(ISNA(INDEX($A$36:$U$137,MATCH($B189,$B$36:$B$137,0),20)),"",INDEX($A$36:$U$137,MATCH($B189,$B$36:$B$137,0),20))</f>
        <v>0</v>
      </c>
      <c r="U189" s="18" t="s">
        <v>43</v>
      </c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100"/>
      <c r="FT189" s="100"/>
      <c r="FU189" s="100"/>
      <c r="FV189" s="100"/>
      <c r="FW189" s="100"/>
      <c r="FX189" s="100"/>
      <c r="FY189" s="100"/>
      <c r="FZ189" s="100"/>
      <c r="GA189" s="100"/>
      <c r="GB189" s="100"/>
      <c r="GC189" s="100"/>
      <c r="GD189" s="100"/>
      <c r="GE189" s="100"/>
      <c r="GF189" s="100"/>
      <c r="GG189" s="100"/>
      <c r="GH189" s="100"/>
      <c r="GI189" s="100"/>
      <c r="GJ189" s="100"/>
      <c r="GK189" s="100"/>
      <c r="GL189" s="100"/>
      <c r="GM189" s="100"/>
      <c r="GN189" s="100"/>
      <c r="GO189" s="100"/>
      <c r="GP189" s="100"/>
      <c r="GQ189" s="100"/>
      <c r="GR189" s="100"/>
      <c r="GS189" s="100"/>
      <c r="GT189" s="100"/>
      <c r="GU189" s="100"/>
      <c r="GV189" s="100"/>
      <c r="GW189" s="100"/>
      <c r="GX189" s="100"/>
      <c r="GY189" s="100"/>
      <c r="GZ189" s="100"/>
      <c r="HA189" s="100"/>
      <c r="HB189" s="100"/>
      <c r="HC189" s="100"/>
      <c r="HD189" s="100"/>
      <c r="HE189" s="100"/>
      <c r="HF189" s="100"/>
      <c r="HG189" s="100"/>
      <c r="HH189" s="100"/>
      <c r="HI189" s="100"/>
      <c r="HJ189" s="100"/>
      <c r="HK189" s="100"/>
      <c r="HL189" s="100"/>
      <c r="HM189" s="100"/>
      <c r="HN189" s="100"/>
      <c r="HO189" s="100"/>
      <c r="HP189" s="100"/>
      <c r="HQ189" s="100"/>
      <c r="HR189" s="100"/>
      <c r="HS189" s="100"/>
      <c r="HT189" s="100"/>
      <c r="HU189" s="100"/>
      <c r="HV189" s="100"/>
      <c r="HW189" s="100"/>
      <c r="HX189" s="100"/>
      <c r="HY189" s="100"/>
      <c r="HZ189" s="100"/>
      <c r="IA189" s="100"/>
      <c r="IB189" s="100"/>
      <c r="IC189" s="100"/>
      <c r="ID189" s="100"/>
      <c r="IE189" s="100"/>
      <c r="IF189" s="100"/>
      <c r="IG189" s="100"/>
      <c r="IH189" s="100"/>
      <c r="II189" s="100"/>
      <c r="IJ189" s="100"/>
      <c r="IK189" s="100"/>
      <c r="IL189" s="100"/>
      <c r="IM189" s="100"/>
      <c r="IN189" s="100"/>
      <c r="IO189" s="100"/>
      <c r="IP189" s="100"/>
      <c r="IQ189" s="100"/>
      <c r="IR189" s="100"/>
      <c r="IS189" s="100"/>
      <c r="IT189" s="100"/>
      <c r="IU189" s="100"/>
      <c r="IV189" s="100"/>
      <c r="IW189" s="100"/>
      <c r="IX189" s="100"/>
      <c r="IY189" s="100"/>
      <c r="IZ189" s="100"/>
      <c r="JA189" s="100"/>
    </row>
    <row r="190" spans="1:261">
      <c r="A190" s="33" t="s">
        <v>138</v>
      </c>
      <c r="B190" s="215" t="s">
        <v>192</v>
      </c>
      <c r="C190" s="215"/>
      <c r="D190" s="215"/>
      <c r="E190" s="215"/>
      <c r="F190" s="215"/>
      <c r="G190" s="215"/>
      <c r="H190" s="215"/>
      <c r="I190" s="215"/>
      <c r="J190" s="19">
        <v>7</v>
      </c>
      <c r="K190" s="19">
        <v>2</v>
      </c>
      <c r="L190" s="19">
        <v>1</v>
      </c>
      <c r="M190" s="19">
        <v>0</v>
      </c>
      <c r="N190" s="19">
        <v>2</v>
      </c>
      <c r="O190" s="19">
        <v>7</v>
      </c>
      <c r="P190" s="19">
        <v>5</v>
      </c>
      <c r="Q190" s="19">
        <v>12</v>
      </c>
      <c r="R190" s="30" t="s">
        <v>60</v>
      </c>
      <c r="S190" s="30" t="str">
        <f>IF(ISNA(INDEX($A$36:$U$146,MATCH($B190,$B$36:$B$146,0),19)),"",INDEX($A$36:$U$146,MATCH($B190,$B$36:$B$146,0),19))</f>
        <v/>
      </c>
      <c r="T190" s="30" t="str">
        <f>IF(ISNA(INDEX($A$36:$U$146,MATCH($B190,$B$36:$B$146,0),20)),"",INDEX($A$36:$U$146,MATCH($B190,$B$36:$B$146,0),20))</f>
        <v/>
      </c>
      <c r="U190" s="60" t="s">
        <v>43</v>
      </c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  <c r="ET190" s="100"/>
      <c r="EU190" s="100"/>
      <c r="EV190" s="100"/>
      <c r="EW190" s="100"/>
      <c r="EX190" s="100"/>
      <c r="EY190" s="100"/>
      <c r="EZ190" s="100"/>
      <c r="FA190" s="100"/>
      <c r="FB190" s="100"/>
      <c r="FC190" s="100"/>
      <c r="FD190" s="100"/>
      <c r="FE190" s="100"/>
      <c r="FF190" s="100"/>
      <c r="FG190" s="100"/>
      <c r="FH190" s="100"/>
      <c r="FI190" s="100"/>
      <c r="FJ190" s="100"/>
      <c r="FK190" s="100"/>
      <c r="FL190" s="100"/>
      <c r="FM190" s="100"/>
      <c r="FN190" s="100"/>
      <c r="FO190" s="100"/>
      <c r="FP190" s="100"/>
      <c r="FQ190" s="100"/>
      <c r="FR190" s="100"/>
      <c r="FS190" s="100"/>
      <c r="FT190" s="100"/>
      <c r="FU190" s="100"/>
      <c r="FV190" s="100"/>
      <c r="FW190" s="100"/>
      <c r="FX190" s="100"/>
      <c r="FY190" s="100"/>
      <c r="FZ190" s="100"/>
      <c r="GA190" s="100"/>
      <c r="GB190" s="100"/>
      <c r="GC190" s="100"/>
      <c r="GD190" s="100"/>
      <c r="GE190" s="100"/>
      <c r="GF190" s="100"/>
      <c r="GG190" s="100"/>
      <c r="GH190" s="100"/>
      <c r="GI190" s="100"/>
      <c r="GJ190" s="100"/>
      <c r="GK190" s="100"/>
      <c r="GL190" s="100"/>
      <c r="GM190" s="100"/>
      <c r="GN190" s="100"/>
      <c r="GO190" s="100"/>
      <c r="GP190" s="100"/>
      <c r="GQ190" s="100"/>
      <c r="GR190" s="100"/>
      <c r="GS190" s="100"/>
      <c r="GT190" s="100"/>
      <c r="GU190" s="100"/>
      <c r="GV190" s="100"/>
      <c r="GW190" s="100"/>
      <c r="GX190" s="100"/>
      <c r="GY190" s="100"/>
      <c r="GZ190" s="100"/>
      <c r="HA190" s="100"/>
      <c r="HB190" s="100"/>
      <c r="HC190" s="100"/>
      <c r="HD190" s="100"/>
      <c r="HE190" s="100"/>
      <c r="HF190" s="100"/>
      <c r="HG190" s="100"/>
      <c r="HH190" s="100"/>
      <c r="HI190" s="100"/>
      <c r="HJ190" s="100"/>
      <c r="HK190" s="100"/>
      <c r="HL190" s="100"/>
      <c r="HM190" s="100"/>
      <c r="HN190" s="100"/>
      <c r="HO190" s="100"/>
      <c r="HP190" s="100"/>
      <c r="HQ190" s="100"/>
      <c r="HR190" s="100"/>
      <c r="HS190" s="100"/>
      <c r="HT190" s="100"/>
      <c r="HU190" s="100"/>
      <c r="HV190" s="100"/>
      <c r="HW190" s="100"/>
      <c r="HX190" s="100"/>
      <c r="HY190" s="100"/>
      <c r="HZ190" s="100"/>
      <c r="IA190" s="100"/>
      <c r="IB190" s="100"/>
      <c r="IC190" s="100"/>
      <c r="ID190" s="100"/>
      <c r="IE190" s="100"/>
      <c r="IF190" s="100"/>
      <c r="IG190" s="100"/>
      <c r="IH190" s="100"/>
      <c r="II190" s="100"/>
      <c r="IJ190" s="100"/>
      <c r="IK190" s="100"/>
      <c r="IL190" s="100"/>
      <c r="IM190" s="100"/>
      <c r="IN190" s="100"/>
      <c r="IO190" s="100"/>
      <c r="IP190" s="100"/>
      <c r="IQ190" s="100"/>
      <c r="IR190" s="100"/>
      <c r="IS190" s="100"/>
      <c r="IT190" s="100"/>
      <c r="IU190" s="100"/>
      <c r="IV190" s="100"/>
      <c r="IW190" s="100"/>
      <c r="IX190" s="100"/>
      <c r="IY190" s="100"/>
      <c r="IZ190" s="100"/>
      <c r="JA190" s="100"/>
    </row>
    <row r="191" spans="1:261">
      <c r="A191" s="22" t="s">
        <v>74</v>
      </c>
      <c r="B191" s="208"/>
      <c r="C191" s="208"/>
      <c r="D191" s="208"/>
      <c r="E191" s="208"/>
      <c r="F191" s="208"/>
      <c r="G191" s="208"/>
      <c r="H191" s="208"/>
      <c r="I191" s="208"/>
      <c r="J191" s="24">
        <f t="shared" ref="J191:Q191" si="49">SUM(J189)</f>
        <v>6</v>
      </c>
      <c r="K191" s="24">
        <f t="shared" si="49"/>
        <v>0</v>
      </c>
      <c r="L191" s="24">
        <f t="shared" si="49"/>
        <v>0</v>
      </c>
      <c r="M191" s="24">
        <f t="shared" si="49"/>
        <v>0</v>
      </c>
      <c r="N191" s="24">
        <f t="shared" si="49"/>
        <v>2</v>
      </c>
      <c r="O191" s="24">
        <f t="shared" si="49"/>
        <v>2</v>
      </c>
      <c r="P191" s="24">
        <f t="shared" si="49"/>
        <v>11</v>
      </c>
      <c r="Q191" s="24">
        <f t="shared" si="49"/>
        <v>13</v>
      </c>
      <c r="R191" s="22">
        <f>COUNTIF(R189,"E")</f>
        <v>0</v>
      </c>
      <c r="S191" s="22">
        <f>COUNTIF(S189,"C")</f>
        <v>1</v>
      </c>
      <c r="T191" s="22">
        <f>COUNTIF(T189,"VP")</f>
        <v>0</v>
      </c>
      <c r="U191" s="23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  <c r="GD191" s="100"/>
      <c r="GE191" s="100"/>
      <c r="GF191" s="100"/>
      <c r="GG191" s="100"/>
      <c r="GH191" s="100"/>
      <c r="GI191" s="100"/>
      <c r="GJ191" s="100"/>
      <c r="GK191" s="100"/>
      <c r="GL191" s="100"/>
      <c r="GM191" s="100"/>
      <c r="GN191" s="100"/>
      <c r="GO191" s="100"/>
      <c r="GP191" s="100"/>
      <c r="GQ191" s="100"/>
      <c r="GR191" s="100"/>
      <c r="GS191" s="100"/>
      <c r="GT191" s="100"/>
      <c r="GU191" s="100"/>
      <c r="GV191" s="100"/>
      <c r="GW191" s="100"/>
      <c r="GX191" s="100"/>
      <c r="GY191" s="100"/>
      <c r="GZ191" s="100"/>
      <c r="HA191" s="100"/>
      <c r="HB191" s="100"/>
      <c r="HC191" s="100"/>
      <c r="HD191" s="100"/>
      <c r="HE191" s="100"/>
      <c r="HF191" s="100"/>
      <c r="HG191" s="100"/>
      <c r="HH191" s="100"/>
      <c r="HI191" s="100"/>
      <c r="HJ191" s="100"/>
      <c r="HK191" s="100"/>
      <c r="HL191" s="100"/>
      <c r="HM191" s="100"/>
      <c r="HN191" s="100"/>
      <c r="HO191" s="100"/>
      <c r="HP191" s="100"/>
      <c r="HQ191" s="100"/>
      <c r="HR191" s="100"/>
      <c r="HS191" s="100"/>
      <c r="HT191" s="100"/>
      <c r="HU191" s="100"/>
      <c r="HV191" s="100"/>
      <c r="HW191" s="100"/>
      <c r="HX191" s="100"/>
      <c r="HY191" s="100"/>
      <c r="HZ191" s="100"/>
      <c r="IA191" s="100"/>
      <c r="IB191" s="100"/>
      <c r="IC191" s="100"/>
      <c r="ID191" s="100"/>
      <c r="IE191" s="100"/>
      <c r="IF191" s="100"/>
      <c r="IG191" s="100"/>
      <c r="IH191" s="100"/>
      <c r="II191" s="100"/>
      <c r="IJ191" s="100"/>
      <c r="IK191" s="100"/>
      <c r="IL191" s="100"/>
      <c r="IM191" s="100"/>
      <c r="IN191" s="100"/>
      <c r="IO191" s="100"/>
      <c r="IP191" s="100"/>
      <c r="IQ191" s="100"/>
      <c r="IR191" s="100"/>
      <c r="IS191" s="100"/>
      <c r="IT191" s="100"/>
      <c r="IU191" s="100"/>
      <c r="IV191" s="100"/>
      <c r="IW191" s="100"/>
      <c r="IX191" s="100"/>
      <c r="IY191" s="100"/>
      <c r="IZ191" s="100"/>
      <c r="JA191" s="100"/>
    </row>
    <row r="192" spans="1:261">
      <c r="A192" s="187" t="s">
        <v>172</v>
      </c>
      <c r="B192" s="188"/>
      <c r="C192" s="188"/>
      <c r="D192" s="188"/>
      <c r="E192" s="188"/>
      <c r="F192" s="188"/>
      <c r="G192" s="188"/>
      <c r="H192" s="188"/>
      <c r="I192" s="189"/>
      <c r="J192" s="24">
        <f>SUM(J187,J191)</f>
        <v>50</v>
      </c>
      <c r="K192" s="24">
        <f t="shared" ref="K192:T192" si="50">SUM(K187,K191)</f>
        <v>16</v>
      </c>
      <c r="L192" s="24">
        <f t="shared" si="50"/>
        <v>14</v>
      </c>
      <c r="M192" s="24">
        <f t="shared" si="50"/>
        <v>5</v>
      </c>
      <c r="N192" s="24">
        <f t="shared" si="50"/>
        <v>2</v>
      </c>
      <c r="O192" s="24">
        <f t="shared" si="50"/>
        <v>37</v>
      </c>
      <c r="P192" s="24">
        <f t="shared" si="50"/>
        <v>56</v>
      </c>
      <c r="Q192" s="24">
        <f t="shared" si="50"/>
        <v>93</v>
      </c>
      <c r="R192" s="24">
        <f t="shared" si="50"/>
        <v>5</v>
      </c>
      <c r="S192" s="24">
        <f t="shared" si="50"/>
        <v>3</v>
      </c>
      <c r="T192" s="24">
        <f t="shared" si="50"/>
        <v>1</v>
      </c>
      <c r="U192" s="50">
        <f>(COUNTIF($A$134:$U$140,"DS")+COUNTIF($A$179:$U$190,"DS"))/(COUNTIF($A$150:$U$169,"DF")+COUNTIF($A$179:$U$190,"DS")+COUNTIF($A$201:$U$210,"DC")+SUM(R141:T141))</f>
        <v>0.28205128205128205</v>
      </c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100"/>
      <c r="HG192" s="100"/>
      <c r="HH192" s="100"/>
      <c r="HI192" s="100"/>
      <c r="HJ192" s="100"/>
      <c r="HK192" s="100"/>
      <c r="HL192" s="100"/>
      <c r="HM192" s="100"/>
      <c r="HN192" s="100"/>
      <c r="HO192" s="100"/>
      <c r="HP192" s="100"/>
      <c r="HQ192" s="100"/>
      <c r="HR192" s="100"/>
      <c r="HS192" s="100"/>
      <c r="HT192" s="100"/>
      <c r="HU192" s="100"/>
      <c r="HV192" s="100"/>
      <c r="HW192" s="100"/>
      <c r="HX192" s="100"/>
      <c r="HY192" s="100"/>
      <c r="HZ192" s="100"/>
      <c r="IA192" s="100"/>
      <c r="IB192" s="100"/>
      <c r="IC192" s="100"/>
      <c r="ID192" s="100"/>
      <c r="IE192" s="100"/>
      <c r="IF192" s="100"/>
      <c r="IG192" s="100"/>
      <c r="IH192" s="100"/>
      <c r="II192" s="100"/>
      <c r="IJ192" s="100"/>
      <c r="IK192" s="100"/>
      <c r="IL192" s="100"/>
      <c r="IM192" s="100"/>
      <c r="IN192" s="100"/>
      <c r="IO192" s="100"/>
      <c r="IP192" s="100"/>
      <c r="IQ192" s="100"/>
      <c r="IR192" s="100"/>
      <c r="IS192" s="100"/>
      <c r="IT192" s="100"/>
      <c r="IU192" s="100"/>
      <c r="IV192" s="100"/>
      <c r="IW192" s="100"/>
      <c r="IX192" s="100"/>
      <c r="IY192" s="100"/>
      <c r="IZ192" s="100"/>
      <c r="JA192" s="100"/>
    </row>
    <row r="193" spans="1:261" ht="33.75" customHeight="1">
      <c r="A193" s="190" t="s">
        <v>173</v>
      </c>
      <c r="B193" s="191"/>
      <c r="C193" s="191"/>
      <c r="D193" s="191"/>
      <c r="E193" s="191"/>
      <c r="F193" s="191"/>
      <c r="G193" s="191"/>
      <c r="H193" s="191"/>
      <c r="I193" s="191"/>
      <c r="J193" s="192"/>
      <c r="K193" s="24">
        <f>K187*14+K191*12</f>
        <v>224</v>
      </c>
      <c r="L193" s="24">
        <f>L187*14+L191*12</f>
        <v>196</v>
      </c>
      <c r="M193" s="24">
        <f>M187*14+M191*12</f>
        <v>70</v>
      </c>
      <c r="N193" s="24">
        <f>N187*14+N191*12</f>
        <v>24</v>
      </c>
      <c r="O193" s="24">
        <f>O187*14+O191*12</f>
        <v>514</v>
      </c>
      <c r="P193" s="24">
        <f t="shared" ref="P193:Q193" si="51">P187*14+P191*12</f>
        <v>762</v>
      </c>
      <c r="Q193" s="24">
        <f t="shared" si="51"/>
        <v>1276</v>
      </c>
      <c r="R193" s="196"/>
      <c r="S193" s="197"/>
      <c r="T193" s="197"/>
      <c r="U193" s="198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100"/>
      <c r="HG193" s="100"/>
      <c r="HH193" s="100"/>
      <c r="HI193" s="100"/>
      <c r="HJ193" s="100"/>
      <c r="HK193" s="100"/>
      <c r="HL193" s="100"/>
      <c r="HM193" s="100"/>
      <c r="HN193" s="100"/>
      <c r="HO193" s="100"/>
      <c r="HP193" s="100"/>
      <c r="HQ193" s="100"/>
      <c r="HR193" s="100"/>
      <c r="HS193" s="100"/>
      <c r="HT193" s="100"/>
      <c r="HU193" s="100"/>
      <c r="HV193" s="100"/>
      <c r="HW193" s="100"/>
      <c r="HX193" s="100"/>
      <c r="HY193" s="100"/>
      <c r="HZ193" s="100"/>
      <c r="IA193" s="100"/>
      <c r="IB193" s="100"/>
      <c r="IC193" s="100"/>
      <c r="ID193" s="100"/>
      <c r="IE193" s="100"/>
      <c r="IF193" s="100"/>
      <c r="IG193" s="100"/>
      <c r="IH193" s="100"/>
      <c r="II193" s="100"/>
      <c r="IJ193" s="100"/>
      <c r="IK193" s="100"/>
      <c r="IL193" s="100"/>
      <c r="IM193" s="100"/>
      <c r="IN193" s="100"/>
      <c r="IO193" s="100"/>
      <c r="IP193" s="100"/>
      <c r="IQ193" s="100"/>
      <c r="IR193" s="100"/>
      <c r="IS193" s="100"/>
      <c r="IT193" s="100"/>
      <c r="IU193" s="100"/>
      <c r="IV193" s="100"/>
      <c r="IW193" s="100"/>
      <c r="IX193" s="100"/>
      <c r="IY193" s="100"/>
      <c r="IZ193" s="100"/>
      <c r="JA193" s="100"/>
    </row>
    <row r="194" spans="1:261">
      <c r="A194" s="193"/>
      <c r="B194" s="194"/>
      <c r="C194" s="194"/>
      <c r="D194" s="194"/>
      <c r="E194" s="194"/>
      <c r="F194" s="194"/>
      <c r="G194" s="194"/>
      <c r="H194" s="194"/>
      <c r="I194" s="194"/>
      <c r="J194" s="195"/>
      <c r="K194" s="202">
        <f>SUM(K193:N193)</f>
        <v>514</v>
      </c>
      <c r="L194" s="203"/>
      <c r="M194" s="203"/>
      <c r="N194" s="204"/>
      <c r="O194" s="205">
        <f>Q193</f>
        <v>1276</v>
      </c>
      <c r="P194" s="206"/>
      <c r="Q194" s="207"/>
      <c r="R194" s="199"/>
      <c r="S194" s="200"/>
      <c r="T194" s="200"/>
      <c r="U194" s="201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  <c r="GD194" s="100"/>
      <c r="GE194" s="100"/>
      <c r="GF194" s="100"/>
      <c r="GG194" s="100"/>
      <c r="GH194" s="100"/>
      <c r="GI194" s="100"/>
      <c r="GJ194" s="100"/>
      <c r="GK194" s="100"/>
      <c r="GL194" s="100"/>
      <c r="GM194" s="100"/>
      <c r="GN194" s="100"/>
      <c r="GO194" s="100"/>
      <c r="GP194" s="100"/>
      <c r="GQ194" s="100"/>
      <c r="GR194" s="100"/>
      <c r="GS194" s="100"/>
      <c r="GT194" s="100"/>
      <c r="GU194" s="100"/>
      <c r="GV194" s="100"/>
      <c r="GW194" s="100"/>
      <c r="GX194" s="100"/>
      <c r="GY194" s="100"/>
      <c r="GZ194" s="100"/>
      <c r="HA194" s="100"/>
      <c r="HB194" s="100"/>
      <c r="HC194" s="100"/>
      <c r="HD194" s="100"/>
      <c r="HE194" s="100"/>
      <c r="HF194" s="100"/>
      <c r="HG194" s="100"/>
      <c r="HH194" s="100"/>
      <c r="HI194" s="100"/>
      <c r="HJ194" s="100"/>
      <c r="HK194" s="100"/>
      <c r="HL194" s="100"/>
      <c r="HM194" s="100"/>
      <c r="HN194" s="100"/>
      <c r="HO194" s="100"/>
      <c r="HP194" s="100"/>
      <c r="HQ194" s="100"/>
      <c r="HR194" s="100"/>
      <c r="HS194" s="100"/>
      <c r="HT194" s="100"/>
      <c r="HU194" s="100"/>
      <c r="HV194" s="100"/>
      <c r="HW194" s="100"/>
      <c r="HX194" s="100"/>
      <c r="HY194" s="100"/>
      <c r="HZ194" s="100"/>
      <c r="IA194" s="100"/>
      <c r="IB194" s="100"/>
      <c r="IC194" s="100"/>
      <c r="ID194" s="100"/>
      <c r="IE194" s="100"/>
      <c r="IF194" s="100"/>
      <c r="IG194" s="100"/>
      <c r="IH194" s="100"/>
      <c r="II194" s="100"/>
      <c r="IJ194" s="100"/>
      <c r="IK194" s="100"/>
      <c r="IL194" s="100"/>
      <c r="IM194" s="100"/>
      <c r="IN194" s="100"/>
      <c r="IO194" s="100"/>
      <c r="IP194" s="100"/>
      <c r="IQ194" s="100"/>
      <c r="IR194" s="100"/>
      <c r="IS194" s="100"/>
      <c r="IT194" s="100"/>
      <c r="IU194" s="100"/>
      <c r="IV194" s="100"/>
      <c r="IW194" s="100"/>
      <c r="IX194" s="100"/>
      <c r="IY194" s="100"/>
      <c r="IZ194" s="100"/>
      <c r="JA194" s="100"/>
    </row>
    <row r="195" spans="1:261"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0"/>
      <c r="EW195" s="100"/>
      <c r="EX195" s="100"/>
      <c r="EY195" s="100"/>
      <c r="EZ195" s="100"/>
      <c r="FA195" s="100"/>
      <c r="FB195" s="100"/>
      <c r="FC195" s="100"/>
      <c r="FD195" s="100"/>
      <c r="FE195" s="100"/>
      <c r="FF195" s="100"/>
      <c r="FG195" s="100"/>
      <c r="FH195" s="100"/>
      <c r="FI195" s="100"/>
      <c r="FJ195" s="100"/>
      <c r="FK195" s="100"/>
      <c r="FL195" s="100"/>
      <c r="FM195" s="100"/>
      <c r="FN195" s="100"/>
      <c r="FO195" s="100"/>
      <c r="FP195" s="100"/>
      <c r="FQ195" s="100"/>
      <c r="FR195" s="100"/>
      <c r="FS195" s="100"/>
      <c r="FT195" s="100"/>
      <c r="FU195" s="100"/>
      <c r="FV195" s="100"/>
      <c r="FW195" s="100"/>
      <c r="FX195" s="100"/>
      <c r="FY195" s="100"/>
      <c r="FZ195" s="100"/>
      <c r="GA195" s="100"/>
      <c r="GB195" s="100"/>
      <c r="GC195" s="100"/>
      <c r="GD195" s="100"/>
      <c r="GE195" s="100"/>
      <c r="GF195" s="100"/>
      <c r="GG195" s="100"/>
      <c r="GH195" s="100"/>
      <c r="GI195" s="100"/>
      <c r="GJ195" s="100"/>
      <c r="GK195" s="100"/>
      <c r="GL195" s="100"/>
      <c r="GM195" s="100"/>
      <c r="GN195" s="100"/>
      <c r="GO195" s="100"/>
      <c r="GP195" s="100"/>
      <c r="GQ195" s="100"/>
      <c r="GR195" s="100"/>
      <c r="GS195" s="100"/>
      <c r="GT195" s="100"/>
      <c r="GU195" s="100"/>
      <c r="GV195" s="100"/>
      <c r="GW195" s="100"/>
      <c r="GX195" s="100"/>
      <c r="GY195" s="100"/>
      <c r="GZ195" s="100"/>
      <c r="HA195" s="100"/>
      <c r="HB195" s="100"/>
      <c r="HC195" s="100"/>
      <c r="HD195" s="100"/>
      <c r="HE195" s="100"/>
      <c r="HF195" s="100"/>
      <c r="HG195" s="100"/>
      <c r="HH195" s="100"/>
      <c r="HI195" s="100"/>
      <c r="HJ195" s="100"/>
      <c r="HK195" s="100"/>
      <c r="HL195" s="100"/>
      <c r="HM195" s="100"/>
      <c r="HN195" s="100"/>
      <c r="HO195" s="100"/>
      <c r="HP195" s="100"/>
      <c r="HQ195" s="100"/>
      <c r="HR195" s="100"/>
      <c r="HS195" s="100"/>
      <c r="HT195" s="100"/>
      <c r="HU195" s="100"/>
      <c r="HV195" s="100"/>
      <c r="HW195" s="100"/>
      <c r="HX195" s="100"/>
      <c r="HY195" s="100"/>
      <c r="HZ195" s="100"/>
      <c r="IA195" s="100"/>
      <c r="IB195" s="100"/>
      <c r="IC195" s="100"/>
      <c r="ID195" s="100"/>
      <c r="IE195" s="100"/>
      <c r="IF195" s="100"/>
      <c r="IG195" s="100"/>
      <c r="IH195" s="100"/>
      <c r="II195" s="100"/>
      <c r="IJ195" s="100"/>
      <c r="IK195" s="100"/>
      <c r="IL195" s="100"/>
      <c r="IM195" s="100"/>
      <c r="IN195" s="100"/>
      <c r="IO195" s="100"/>
      <c r="IP195" s="100"/>
      <c r="IQ195" s="100"/>
      <c r="IR195" s="100"/>
      <c r="IS195" s="100"/>
      <c r="IT195" s="100"/>
      <c r="IU195" s="100"/>
      <c r="IV195" s="100"/>
      <c r="IW195" s="100"/>
      <c r="IX195" s="100"/>
      <c r="IY195" s="100"/>
      <c r="IZ195" s="100"/>
      <c r="JA195" s="100"/>
    </row>
    <row r="196" spans="1:261">
      <c r="B196" s="2"/>
      <c r="C196" s="2"/>
      <c r="D196" s="2"/>
      <c r="E196" s="2"/>
      <c r="F196" s="2"/>
      <c r="G196" s="2"/>
      <c r="M196" s="9"/>
      <c r="N196" s="9"/>
      <c r="O196" s="9"/>
      <c r="P196" s="9"/>
      <c r="Q196" s="9"/>
      <c r="R196" s="9"/>
      <c r="S196" s="9"/>
      <c r="T196" s="9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00"/>
      <c r="EX196" s="100"/>
      <c r="EY196" s="100"/>
      <c r="EZ196" s="100"/>
      <c r="FA196" s="100"/>
      <c r="FB196" s="100"/>
      <c r="FC196" s="100"/>
      <c r="FD196" s="100"/>
      <c r="FE196" s="100"/>
      <c r="FF196" s="100"/>
      <c r="FG196" s="100"/>
      <c r="FH196" s="100"/>
      <c r="FI196" s="100"/>
      <c r="FJ196" s="100"/>
      <c r="FK196" s="100"/>
      <c r="FL196" s="100"/>
      <c r="FM196" s="100"/>
      <c r="FN196" s="100"/>
      <c r="FO196" s="100"/>
      <c r="FP196" s="100"/>
      <c r="FQ196" s="100"/>
      <c r="FR196" s="100"/>
      <c r="FS196" s="100"/>
      <c r="FT196" s="100"/>
      <c r="FU196" s="100"/>
      <c r="FV196" s="100"/>
      <c r="FW196" s="100"/>
      <c r="FX196" s="100"/>
      <c r="FY196" s="100"/>
      <c r="FZ196" s="100"/>
      <c r="GA196" s="100"/>
      <c r="GB196" s="100"/>
      <c r="GC196" s="100"/>
      <c r="GD196" s="100"/>
      <c r="GE196" s="100"/>
      <c r="GF196" s="100"/>
      <c r="GG196" s="100"/>
      <c r="GH196" s="100"/>
      <c r="GI196" s="100"/>
      <c r="GJ196" s="100"/>
      <c r="GK196" s="100"/>
      <c r="GL196" s="100"/>
      <c r="GM196" s="100"/>
      <c r="GN196" s="100"/>
      <c r="GO196" s="100"/>
      <c r="GP196" s="100"/>
      <c r="GQ196" s="100"/>
      <c r="GR196" s="100"/>
      <c r="GS196" s="100"/>
      <c r="GT196" s="100"/>
      <c r="GU196" s="100"/>
      <c r="GV196" s="100"/>
      <c r="GW196" s="100"/>
      <c r="GX196" s="100"/>
      <c r="GY196" s="100"/>
      <c r="GZ196" s="100"/>
      <c r="HA196" s="100"/>
      <c r="HB196" s="100"/>
      <c r="HC196" s="100"/>
      <c r="HD196" s="100"/>
      <c r="HE196" s="100"/>
      <c r="HF196" s="100"/>
      <c r="HG196" s="100"/>
      <c r="HH196" s="100"/>
      <c r="HI196" s="100"/>
      <c r="HJ196" s="100"/>
      <c r="HK196" s="100"/>
      <c r="HL196" s="100"/>
      <c r="HM196" s="100"/>
      <c r="HN196" s="100"/>
      <c r="HO196" s="100"/>
      <c r="HP196" s="100"/>
      <c r="HQ196" s="100"/>
      <c r="HR196" s="100"/>
      <c r="HS196" s="100"/>
      <c r="HT196" s="100"/>
      <c r="HU196" s="100"/>
      <c r="HV196" s="100"/>
      <c r="HW196" s="100"/>
      <c r="HX196" s="100"/>
      <c r="HY196" s="100"/>
      <c r="HZ196" s="100"/>
      <c r="IA196" s="100"/>
      <c r="IB196" s="100"/>
      <c r="IC196" s="100"/>
      <c r="ID196" s="100"/>
      <c r="IE196" s="100"/>
      <c r="IF196" s="100"/>
      <c r="IG196" s="100"/>
      <c r="IH196" s="100"/>
      <c r="II196" s="100"/>
      <c r="IJ196" s="100"/>
      <c r="IK196" s="100"/>
      <c r="IL196" s="100"/>
      <c r="IM196" s="100"/>
      <c r="IN196" s="100"/>
      <c r="IO196" s="100"/>
      <c r="IP196" s="100"/>
      <c r="IQ196" s="100"/>
      <c r="IR196" s="100"/>
      <c r="IS196" s="100"/>
      <c r="IT196" s="100"/>
      <c r="IU196" s="100"/>
      <c r="IV196" s="100"/>
      <c r="IW196" s="100"/>
      <c r="IX196" s="100"/>
      <c r="IY196" s="100"/>
      <c r="IZ196" s="100"/>
      <c r="JA196" s="100"/>
    </row>
    <row r="197" spans="1:261">
      <c r="A197" s="145" t="s">
        <v>195</v>
      </c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146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  <c r="EV197" s="100"/>
      <c r="EW197" s="100"/>
      <c r="EX197" s="100"/>
      <c r="EY197" s="100"/>
      <c r="EZ197" s="100"/>
      <c r="FA197" s="100"/>
      <c r="FB197" s="100"/>
      <c r="FC197" s="100"/>
      <c r="FD197" s="100"/>
      <c r="FE197" s="100"/>
      <c r="FF197" s="100"/>
      <c r="FG197" s="100"/>
      <c r="FH197" s="100"/>
      <c r="FI197" s="100"/>
      <c r="FJ197" s="100"/>
      <c r="FK197" s="100"/>
      <c r="FL197" s="100"/>
      <c r="FM197" s="100"/>
      <c r="FN197" s="100"/>
      <c r="FO197" s="100"/>
      <c r="FP197" s="100"/>
      <c r="FQ197" s="100"/>
      <c r="FR197" s="100"/>
      <c r="FS197" s="100"/>
      <c r="FT197" s="100"/>
      <c r="FU197" s="100"/>
      <c r="FV197" s="100"/>
      <c r="FW197" s="100"/>
      <c r="FX197" s="100"/>
      <c r="FY197" s="100"/>
      <c r="FZ197" s="100"/>
      <c r="GA197" s="100"/>
      <c r="GB197" s="100"/>
      <c r="GC197" s="100"/>
      <c r="GD197" s="100"/>
      <c r="GE197" s="100"/>
      <c r="GF197" s="100"/>
      <c r="GG197" s="100"/>
      <c r="GH197" s="100"/>
      <c r="GI197" s="100"/>
      <c r="GJ197" s="100"/>
      <c r="GK197" s="100"/>
      <c r="GL197" s="100"/>
      <c r="GM197" s="100"/>
      <c r="GN197" s="100"/>
      <c r="GO197" s="100"/>
      <c r="GP197" s="100"/>
      <c r="GQ197" s="100"/>
      <c r="GR197" s="100"/>
      <c r="GS197" s="100"/>
      <c r="GT197" s="100"/>
      <c r="GU197" s="100"/>
      <c r="GV197" s="100"/>
      <c r="GW197" s="100"/>
      <c r="GX197" s="100"/>
      <c r="GY197" s="100"/>
      <c r="GZ197" s="100"/>
      <c r="HA197" s="100"/>
      <c r="HB197" s="100"/>
      <c r="HC197" s="100"/>
      <c r="HD197" s="100"/>
      <c r="HE197" s="100"/>
      <c r="HF197" s="100"/>
      <c r="HG197" s="100"/>
      <c r="HH197" s="100"/>
      <c r="HI197" s="100"/>
      <c r="HJ197" s="100"/>
      <c r="HK197" s="100"/>
      <c r="HL197" s="100"/>
      <c r="HM197" s="100"/>
      <c r="HN197" s="100"/>
      <c r="HO197" s="100"/>
      <c r="HP197" s="100"/>
      <c r="HQ197" s="100"/>
      <c r="HR197" s="100"/>
      <c r="HS197" s="100"/>
      <c r="HT197" s="100"/>
      <c r="HU197" s="100"/>
      <c r="HV197" s="100"/>
      <c r="HW197" s="100"/>
      <c r="HX197" s="100"/>
      <c r="HY197" s="100"/>
      <c r="HZ197" s="100"/>
      <c r="IA197" s="100"/>
      <c r="IB197" s="100"/>
      <c r="IC197" s="100"/>
      <c r="ID197" s="100"/>
      <c r="IE197" s="100"/>
      <c r="IF197" s="100"/>
      <c r="IG197" s="100"/>
      <c r="IH197" s="100"/>
      <c r="II197" s="100"/>
      <c r="IJ197" s="100"/>
      <c r="IK197" s="100"/>
      <c r="IL197" s="100"/>
      <c r="IM197" s="100"/>
      <c r="IN197" s="100"/>
      <c r="IO197" s="100"/>
      <c r="IP197" s="100"/>
      <c r="IQ197" s="100"/>
      <c r="IR197" s="100"/>
      <c r="IS197" s="100"/>
      <c r="IT197" s="100"/>
      <c r="IU197" s="100"/>
      <c r="IV197" s="100"/>
      <c r="IW197" s="100"/>
      <c r="IX197" s="100"/>
      <c r="IY197" s="100"/>
      <c r="IZ197" s="100"/>
      <c r="JA197" s="100"/>
    </row>
    <row r="198" spans="1:261">
      <c r="A198" s="208" t="s">
        <v>47</v>
      </c>
      <c r="B198" s="208" t="s">
        <v>48</v>
      </c>
      <c r="C198" s="208"/>
      <c r="D198" s="208"/>
      <c r="E198" s="208"/>
      <c r="F198" s="208"/>
      <c r="G198" s="208"/>
      <c r="H198" s="208"/>
      <c r="I198" s="208"/>
      <c r="J198" s="144" t="s">
        <v>49</v>
      </c>
      <c r="K198" s="141" t="s">
        <v>50</v>
      </c>
      <c r="L198" s="142"/>
      <c r="M198" s="142"/>
      <c r="N198" s="143"/>
      <c r="O198" s="144" t="s">
        <v>51</v>
      </c>
      <c r="P198" s="144"/>
      <c r="Q198" s="144"/>
      <c r="R198" s="144" t="s">
        <v>52</v>
      </c>
      <c r="S198" s="144"/>
      <c r="T198" s="144"/>
      <c r="U198" s="144" t="s">
        <v>53</v>
      </c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00"/>
      <c r="EX198" s="100"/>
      <c r="EY198" s="100"/>
      <c r="EZ198" s="100"/>
      <c r="FA198" s="100"/>
      <c r="FB198" s="100"/>
      <c r="FC198" s="100"/>
      <c r="FD198" s="100"/>
      <c r="FE198" s="100"/>
      <c r="FF198" s="100"/>
      <c r="FG198" s="100"/>
      <c r="FH198" s="100"/>
      <c r="FI198" s="100"/>
      <c r="FJ198" s="100"/>
      <c r="FK198" s="100"/>
      <c r="FL198" s="100"/>
      <c r="FM198" s="100"/>
      <c r="FN198" s="100"/>
      <c r="FO198" s="100"/>
      <c r="FP198" s="100"/>
      <c r="FQ198" s="100"/>
      <c r="FR198" s="100"/>
      <c r="FS198" s="100"/>
      <c r="FT198" s="100"/>
      <c r="FU198" s="100"/>
      <c r="FV198" s="100"/>
      <c r="FW198" s="100"/>
      <c r="FX198" s="100"/>
      <c r="FY198" s="100"/>
      <c r="FZ198" s="100"/>
      <c r="GA198" s="100"/>
      <c r="GB198" s="100"/>
      <c r="GC198" s="100"/>
      <c r="GD198" s="100"/>
      <c r="GE198" s="100"/>
      <c r="GF198" s="100"/>
      <c r="GG198" s="100"/>
      <c r="GH198" s="100"/>
      <c r="GI198" s="100"/>
      <c r="GJ198" s="100"/>
      <c r="GK198" s="100"/>
      <c r="GL198" s="100"/>
      <c r="GM198" s="100"/>
      <c r="GN198" s="100"/>
      <c r="GO198" s="100"/>
      <c r="GP198" s="100"/>
      <c r="GQ198" s="100"/>
      <c r="GR198" s="100"/>
      <c r="GS198" s="100"/>
      <c r="GT198" s="100"/>
      <c r="GU198" s="100"/>
      <c r="GV198" s="100"/>
      <c r="GW198" s="100"/>
      <c r="GX198" s="100"/>
      <c r="GY198" s="100"/>
      <c r="GZ198" s="100"/>
      <c r="HA198" s="100"/>
      <c r="HB198" s="100"/>
      <c r="HC198" s="100"/>
      <c r="HD198" s="100"/>
      <c r="HE198" s="100"/>
      <c r="HF198" s="100"/>
      <c r="HG198" s="100"/>
      <c r="HH198" s="100"/>
      <c r="HI198" s="100"/>
      <c r="HJ198" s="100"/>
      <c r="HK198" s="100"/>
      <c r="HL198" s="100"/>
      <c r="HM198" s="100"/>
      <c r="HN198" s="100"/>
      <c r="HO198" s="100"/>
      <c r="HP198" s="100"/>
      <c r="HQ198" s="100"/>
      <c r="HR198" s="100"/>
      <c r="HS198" s="100"/>
      <c r="HT198" s="100"/>
      <c r="HU198" s="100"/>
      <c r="HV198" s="100"/>
      <c r="HW198" s="100"/>
      <c r="HX198" s="100"/>
      <c r="HY198" s="100"/>
      <c r="HZ198" s="100"/>
      <c r="IA198" s="100"/>
      <c r="IB198" s="100"/>
      <c r="IC198" s="100"/>
      <c r="ID198" s="100"/>
      <c r="IE198" s="100"/>
      <c r="IF198" s="100"/>
      <c r="IG198" s="100"/>
      <c r="IH198" s="100"/>
      <c r="II198" s="100"/>
      <c r="IJ198" s="100"/>
      <c r="IK198" s="100"/>
      <c r="IL198" s="100"/>
      <c r="IM198" s="100"/>
      <c r="IN198" s="100"/>
      <c r="IO198" s="100"/>
      <c r="IP198" s="100"/>
      <c r="IQ198" s="100"/>
      <c r="IR198" s="100"/>
      <c r="IS198" s="100"/>
      <c r="IT198" s="100"/>
      <c r="IU198" s="100"/>
      <c r="IV198" s="100"/>
      <c r="IW198" s="100"/>
      <c r="IX198" s="100"/>
      <c r="IY198" s="100"/>
      <c r="IZ198" s="100"/>
      <c r="JA198" s="100"/>
    </row>
    <row r="199" spans="1:261">
      <c r="A199" s="208"/>
      <c r="B199" s="208"/>
      <c r="C199" s="208"/>
      <c r="D199" s="208"/>
      <c r="E199" s="208"/>
      <c r="F199" s="208"/>
      <c r="G199" s="208"/>
      <c r="H199" s="208"/>
      <c r="I199" s="208"/>
      <c r="J199" s="144"/>
      <c r="K199" s="31" t="s">
        <v>54</v>
      </c>
      <c r="L199" s="31" t="s">
        <v>55</v>
      </c>
      <c r="M199" s="31" t="s">
        <v>56</v>
      </c>
      <c r="N199" s="31" t="s">
        <v>57</v>
      </c>
      <c r="O199" s="31" t="s">
        <v>58</v>
      </c>
      <c r="P199" s="31" t="s">
        <v>32</v>
      </c>
      <c r="Q199" s="31" t="s">
        <v>59</v>
      </c>
      <c r="R199" s="31" t="s">
        <v>60</v>
      </c>
      <c r="S199" s="31" t="s">
        <v>54</v>
      </c>
      <c r="T199" s="31" t="s">
        <v>61</v>
      </c>
      <c r="U199" s="144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00"/>
      <c r="EX199" s="100"/>
      <c r="EY199" s="100"/>
      <c r="EZ199" s="100"/>
      <c r="FA199" s="100"/>
      <c r="FB199" s="100"/>
      <c r="FC199" s="100"/>
      <c r="FD199" s="100"/>
      <c r="FE199" s="100"/>
      <c r="FF199" s="100"/>
      <c r="FG199" s="100"/>
      <c r="FH199" s="100"/>
      <c r="FI199" s="100"/>
      <c r="FJ199" s="100"/>
      <c r="FK199" s="100"/>
      <c r="FL199" s="100"/>
      <c r="FM199" s="100"/>
      <c r="FN199" s="100"/>
      <c r="FO199" s="100"/>
      <c r="FP199" s="100"/>
      <c r="FQ199" s="100"/>
      <c r="FR199" s="100"/>
      <c r="FS199" s="100"/>
      <c r="FT199" s="100"/>
      <c r="FU199" s="100"/>
      <c r="FV199" s="100"/>
      <c r="FW199" s="100"/>
      <c r="FX199" s="100"/>
      <c r="FY199" s="100"/>
      <c r="FZ199" s="100"/>
      <c r="GA199" s="100"/>
      <c r="GB199" s="100"/>
      <c r="GC199" s="100"/>
      <c r="GD199" s="100"/>
      <c r="GE199" s="100"/>
      <c r="GF199" s="100"/>
      <c r="GG199" s="100"/>
      <c r="GH199" s="100"/>
      <c r="GI199" s="100"/>
      <c r="GJ199" s="100"/>
      <c r="GK199" s="100"/>
      <c r="GL199" s="100"/>
      <c r="GM199" s="100"/>
      <c r="GN199" s="100"/>
      <c r="GO199" s="100"/>
      <c r="GP199" s="100"/>
      <c r="GQ199" s="100"/>
      <c r="GR199" s="100"/>
      <c r="GS199" s="100"/>
      <c r="GT199" s="100"/>
      <c r="GU199" s="100"/>
      <c r="GV199" s="100"/>
      <c r="GW199" s="100"/>
      <c r="GX199" s="100"/>
      <c r="GY199" s="100"/>
      <c r="GZ199" s="100"/>
      <c r="HA199" s="100"/>
      <c r="HB199" s="100"/>
      <c r="HC199" s="100"/>
      <c r="HD199" s="100"/>
      <c r="HE199" s="100"/>
      <c r="HF199" s="100"/>
      <c r="HG199" s="100"/>
      <c r="HH199" s="100"/>
      <c r="HI199" s="100"/>
      <c r="HJ199" s="100"/>
      <c r="HK199" s="100"/>
      <c r="HL199" s="100"/>
      <c r="HM199" s="100"/>
      <c r="HN199" s="100"/>
      <c r="HO199" s="100"/>
      <c r="HP199" s="100"/>
      <c r="HQ199" s="100"/>
      <c r="HR199" s="100"/>
      <c r="HS199" s="100"/>
      <c r="HT199" s="100"/>
      <c r="HU199" s="100"/>
      <c r="HV199" s="100"/>
      <c r="HW199" s="100"/>
      <c r="HX199" s="100"/>
      <c r="HY199" s="100"/>
      <c r="HZ199" s="100"/>
      <c r="IA199" s="100"/>
      <c r="IB199" s="100"/>
      <c r="IC199" s="100"/>
      <c r="ID199" s="100"/>
      <c r="IE199" s="100"/>
      <c r="IF199" s="100"/>
      <c r="IG199" s="100"/>
      <c r="IH199" s="100"/>
      <c r="II199" s="100"/>
      <c r="IJ199" s="100"/>
      <c r="IK199" s="100"/>
      <c r="IL199" s="100"/>
      <c r="IM199" s="100"/>
      <c r="IN199" s="100"/>
      <c r="IO199" s="100"/>
      <c r="IP199" s="100"/>
      <c r="IQ199" s="100"/>
      <c r="IR199" s="100"/>
      <c r="IS199" s="100"/>
      <c r="IT199" s="100"/>
      <c r="IU199" s="100"/>
      <c r="IV199" s="100"/>
      <c r="IW199" s="100"/>
      <c r="IX199" s="100"/>
      <c r="IY199" s="100"/>
      <c r="IZ199" s="100"/>
      <c r="JA199" s="100"/>
    </row>
    <row r="200" spans="1:261">
      <c r="A200" s="145" t="s">
        <v>190</v>
      </c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146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00"/>
      <c r="EX200" s="100"/>
      <c r="EY200" s="100"/>
      <c r="EZ200" s="100"/>
      <c r="FA200" s="100"/>
      <c r="FB200" s="100"/>
      <c r="FC200" s="100"/>
      <c r="FD200" s="100"/>
      <c r="FE200" s="100"/>
      <c r="FF200" s="100"/>
      <c r="FG200" s="100"/>
      <c r="FH200" s="100"/>
      <c r="FI200" s="100"/>
      <c r="FJ200" s="100"/>
      <c r="FK200" s="100"/>
      <c r="FL200" s="100"/>
      <c r="FM200" s="100"/>
      <c r="FN200" s="100"/>
      <c r="FO200" s="100"/>
      <c r="FP200" s="100"/>
      <c r="FQ200" s="100"/>
      <c r="FR200" s="100"/>
      <c r="FS200" s="100"/>
      <c r="FT200" s="100"/>
      <c r="FU200" s="100"/>
      <c r="FV200" s="100"/>
      <c r="FW200" s="100"/>
      <c r="FX200" s="100"/>
      <c r="FY200" s="100"/>
      <c r="FZ200" s="100"/>
      <c r="GA200" s="100"/>
      <c r="GB200" s="100"/>
      <c r="GC200" s="100"/>
      <c r="GD200" s="100"/>
      <c r="GE200" s="100"/>
      <c r="GF200" s="100"/>
      <c r="GG200" s="100"/>
      <c r="GH200" s="100"/>
      <c r="GI200" s="100"/>
      <c r="GJ200" s="100"/>
      <c r="GK200" s="100"/>
      <c r="GL200" s="100"/>
      <c r="GM200" s="100"/>
      <c r="GN200" s="100"/>
      <c r="GO200" s="100"/>
      <c r="GP200" s="100"/>
      <c r="GQ200" s="100"/>
      <c r="GR200" s="100"/>
      <c r="GS200" s="100"/>
      <c r="GT200" s="100"/>
      <c r="GU200" s="100"/>
      <c r="GV200" s="100"/>
      <c r="GW200" s="100"/>
      <c r="GX200" s="100"/>
      <c r="GY200" s="100"/>
      <c r="GZ200" s="100"/>
      <c r="HA200" s="100"/>
      <c r="HB200" s="100"/>
      <c r="HC200" s="100"/>
      <c r="HD200" s="100"/>
      <c r="HE200" s="100"/>
      <c r="HF200" s="100"/>
      <c r="HG200" s="100"/>
      <c r="HH200" s="100"/>
      <c r="HI200" s="100"/>
      <c r="HJ200" s="100"/>
      <c r="HK200" s="100"/>
      <c r="HL200" s="100"/>
      <c r="HM200" s="100"/>
      <c r="HN200" s="100"/>
      <c r="HO200" s="100"/>
      <c r="HP200" s="100"/>
      <c r="HQ200" s="100"/>
      <c r="HR200" s="100"/>
      <c r="HS200" s="100"/>
      <c r="HT200" s="100"/>
      <c r="HU200" s="100"/>
      <c r="HV200" s="100"/>
      <c r="HW200" s="100"/>
      <c r="HX200" s="100"/>
      <c r="HY200" s="100"/>
      <c r="HZ200" s="100"/>
      <c r="IA200" s="100"/>
      <c r="IB200" s="100"/>
      <c r="IC200" s="100"/>
      <c r="ID200" s="100"/>
      <c r="IE200" s="100"/>
      <c r="IF200" s="100"/>
      <c r="IG200" s="100"/>
      <c r="IH200" s="100"/>
      <c r="II200" s="100"/>
      <c r="IJ200" s="100"/>
      <c r="IK200" s="100"/>
      <c r="IL200" s="100"/>
      <c r="IM200" s="100"/>
      <c r="IN200" s="100"/>
      <c r="IO200" s="100"/>
      <c r="IP200" s="100"/>
      <c r="IQ200" s="100"/>
      <c r="IR200" s="100"/>
      <c r="IS200" s="100"/>
      <c r="IT200" s="100"/>
      <c r="IU200" s="100"/>
      <c r="IV200" s="100"/>
      <c r="IW200" s="100"/>
      <c r="IX200" s="100"/>
      <c r="IY200" s="100"/>
      <c r="IZ200" s="100"/>
      <c r="JA200" s="100"/>
    </row>
    <row r="201" spans="1:261" ht="18.75" customHeight="1">
      <c r="A201" s="33" t="s">
        <v>99</v>
      </c>
      <c r="B201" s="215" t="s">
        <v>100</v>
      </c>
      <c r="C201" s="215"/>
      <c r="D201" s="215"/>
      <c r="E201" s="215"/>
      <c r="F201" s="215"/>
      <c r="G201" s="215"/>
      <c r="H201" s="215"/>
      <c r="I201" s="215"/>
      <c r="J201" s="19">
        <f t="shared" ref="J201:J206" si="52">IF(ISNA(INDEX($A$37:$T$152,MATCH($B201,$B$37:$B$152,0),10)),"",INDEX($A$37:$T$152,MATCH($B201,$B$37:$B$152,0),10))</f>
        <v>6</v>
      </c>
      <c r="K201" s="19">
        <f t="shared" ref="K201:K206" si="53">IF(ISNA(INDEX($A$37:$T$152,MATCH($B201,$B$37:$B$152,0),11)),"",INDEX($A$37:$T$152,MATCH($B201,$B$37:$B$152,0),11))</f>
        <v>1</v>
      </c>
      <c r="L201" s="19">
        <f>IF(ISNA(INDEX($A$37:$T$152,MATCH($B201,$B$37:$B$152,0),12)),"",INDEX($A$37:$T$152,MATCH($B201,$B$37:$B$152,0),12))</f>
        <v>0</v>
      </c>
      <c r="M201" s="19">
        <f t="shared" ref="M201:M206" si="54">IF(ISNA(INDEX($A$37:$T$152,MATCH($B201,$B$37:$B$152,0),13)),"",INDEX($A$37:$T$152,MATCH($B201,$B$37:$B$152,0),13))</f>
        <v>2</v>
      </c>
      <c r="N201" s="19">
        <f t="shared" ref="N201:N206" si="55">IF(ISNA(INDEX($A$36:$U$137,MATCH($B201,$B$36:$B$137,0),14)),"",INDEX($A$36:$U$137,MATCH($B201,$B$36:$B$137,0),14))</f>
        <v>0</v>
      </c>
      <c r="O201" s="19">
        <f t="shared" ref="O201:O206" si="56">IF(ISNA(INDEX($A$36:$U$137,MATCH($B201,$B$36:$B$137,0),15)),"",INDEX($A$36:$U$137,MATCH($B201,$B$36:$B$137,0),15))</f>
        <v>3</v>
      </c>
      <c r="P201" s="19">
        <f t="shared" ref="P201:P206" si="57">IF(ISNA(INDEX($A$36:$U$137,MATCH($B201,$B$36:$B$137,0),16)),"",INDEX($A$36:$U$137,MATCH($B201,$B$36:$B$137,0),16))</f>
        <v>8</v>
      </c>
      <c r="Q201" s="19">
        <f t="shared" ref="Q201:Q206" si="58">IF(ISNA(INDEX($A$36:$U$137,MATCH($B201,$B$36:$B$137,0),17)),"",INDEX($A$36:$U$137,MATCH($B201,$B$36:$B$137,0),17))</f>
        <v>11</v>
      </c>
      <c r="R201" s="30">
        <f t="shared" ref="R201:R206" si="59">IF(ISNA(INDEX($A$36:$U$137,MATCH($B201,$B$36:$B$137,0),18)),"",INDEX($A$36:$U$137,MATCH($B201,$B$36:$B$137,0),18))</f>
        <v>0</v>
      </c>
      <c r="S201" s="30" t="str">
        <f t="shared" ref="S201:S206" si="60">IF(ISNA(INDEX($A$36:$U$137,MATCH($B201,$B$36:$B$137,0),19)),"",INDEX($A$36:$U$137,MATCH($B201,$B$36:$B$137,0),19))</f>
        <v>C</v>
      </c>
      <c r="T201" s="30">
        <f t="shared" ref="T201:T206" si="61">IF(ISNA(INDEX($A$36:$U$137,MATCH($B201,$B$36:$B$137,0),20)),"",INDEX($A$36:$U$137,MATCH($B201,$B$36:$B$137,0),20))</f>
        <v>0</v>
      </c>
      <c r="U201" s="18" t="s">
        <v>44</v>
      </c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00"/>
      <c r="EX201" s="100"/>
      <c r="EY201" s="100"/>
      <c r="EZ201" s="100"/>
      <c r="FA201" s="100"/>
      <c r="FB201" s="100"/>
      <c r="FC201" s="100"/>
      <c r="FD201" s="100"/>
      <c r="FE201" s="100"/>
      <c r="FF201" s="100"/>
      <c r="FG201" s="100"/>
      <c r="FH201" s="100"/>
      <c r="FI201" s="100"/>
      <c r="FJ201" s="100"/>
      <c r="FK201" s="100"/>
      <c r="FL201" s="100"/>
      <c r="FM201" s="100"/>
      <c r="FN201" s="100"/>
      <c r="FO201" s="100"/>
      <c r="FP201" s="100"/>
      <c r="FQ201" s="100"/>
      <c r="FR201" s="100"/>
      <c r="FS201" s="100"/>
      <c r="FT201" s="100"/>
      <c r="FU201" s="100"/>
      <c r="FV201" s="100"/>
      <c r="FW201" s="100"/>
      <c r="FX201" s="100"/>
      <c r="FY201" s="100"/>
      <c r="FZ201" s="100"/>
      <c r="GA201" s="100"/>
      <c r="GB201" s="100"/>
      <c r="GC201" s="100"/>
      <c r="GD201" s="100"/>
      <c r="GE201" s="100"/>
      <c r="GF201" s="100"/>
      <c r="GG201" s="100"/>
      <c r="GH201" s="100"/>
      <c r="GI201" s="100"/>
      <c r="GJ201" s="100"/>
      <c r="GK201" s="100"/>
      <c r="GL201" s="100"/>
      <c r="GM201" s="100"/>
      <c r="GN201" s="100"/>
      <c r="GO201" s="100"/>
      <c r="GP201" s="100"/>
      <c r="GQ201" s="100"/>
      <c r="GR201" s="100"/>
      <c r="GS201" s="100"/>
      <c r="GT201" s="100"/>
      <c r="GU201" s="100"/>
      <c r="GV201" s="100"/>
      <c r="GW201" s="100"/>
      <c r="GX201" s="100"/>
      <c r="GY201" s="100"/>
      <c r="GZ201" s="100"/>
      <c r="HA201" s="100"/>
      <c r="HB201" s="100"/>
      <c r="HC201" s="100"/>
      <c r="HD201" s="100"/>
      <c r="HE201" s="100"/>
      <c r="HF201" s="100"/>
      <c r="HG201" s="100"/>
      <c r="HH201" s="100"/>
      <c r="HI201" s="100"/>
      <c r="HJ201" s="100"/>
      <c r="HK201" s="100"/>
      <c r="HL201" s="100"/>
      <c r="HM201" s="100"/>
      <c r="HN201" s="100"/>
      <c r="HO201" s="100"/>
      <c r="HP201" s="100"/>
      <c r="HQ201" s="100"/>
      <c r="HR201" s="100"/>
      <c r="HS201" s="100"/>
      <c r="HT201" s="100"/>
      <c r="HU201" s="100"/>
      <c r="HV201" s="100"/>
      <c r="HW201" s="100"/>
      <c r="HX201" s="100"/>
      <c r="HY201" s="100"/>
      <c r="HZ201" s="100"/>
      <c r="IA201" s="100"/>
      <c r="IB201" s="100"/>
      <c r="IC201" s="100"/>
      <c r="ID201" s="100"/>
      <c r="IE201" s="100"/>
      <c r="IF201" s="100"/>
      <c r="IG201" s="100"/>
      <c r="IH201" s="100"/>
      <c r="II201" s="100"/>
      <c r="IJ201" s="100"/>
      <c r="IK201" s="100"/>
      <c r="IL201" s="100"/>
      <c r="IM201" s="100"/>
      <c r="IN201" s="100"/>
      <c r="IO201" s="100"/>
      <c r="IP201" s="100"/>
      <c r="IQ201" s="100"/>
      <c r="IR201" s="100"/>
      <c r="IS201" s="100"/>
      <c r="IT201" s="100"/>
      <c r="IU201" s="100"/>
      <c r="IV201" s="100"/>
      <c r="IW201" s="100"/>
      <c r="IX201" s="100"/>
      <c r="IY201" s="100"/>
      <c r="IZ201" s="100"/>
      <c r="JA201" s="100"/>
    </row>
    <row r="202" spans="1:261">
      <c r="A202" s="33" t="str">
        <f>IF(ISNA(INDEX($A$37:$T$152,MATCH($B202,$B$37:$B$152,0),1)),"",INDEX($A$37:$T$152,MATCH($B202,$B$37:$B$152,0),1))</f>
        <v>MLM2007</v>
      </c>
      <c r="B202" s="215" t="s">
        <v>128</v>
      </c>
      <c r="C202" s="215"/>
      <c r="D202" s="215"/>
      <c r="E202" s="215"/>
      <c r="F202" s="215"/>
      <c r="G202" s="215"/>
      <c r="H202" s="215"/>
      <c r="I202" s="215"/>
      <c r="J202" s="19">
        <f t="shared" si="52"/>
        <v>4</v>
      </c>
      <c r="K202" s="19">
        <f t="shared" si="53"/>
        <v>0</v>
      </c>
      <c r="L202" s="19">
        <f>IF(ISNA(INDEX($A$37:$T$152,MATCH($B202,$B$37:$B$152,0),12)),"",INDEX($A$37:$T$152,MATCH($B202,$B$37:$B$152,0),12))</f>
        <v>0</v>
      </c>
      <c r="M202" s="19">
        <f t="shared" si="54"/>
        <v>1</v>
      </c>
      <c r="N202" s="19">
        <f t="shared" si="55"/>
        <v>0</v>
      </c>
      <c r="O202" s="19">
        <f t="shared" si="56"/>
        <v>1</v>
      </c>
      <c r="P202" s="19">
        <f t="shared" si="57"/>
        <v>6</v>
      </c>
      <c r="Q202" s="19">
        <f t="shared" si="58"/>
        <v>7</v>
      </c>
      <c r="R202" s="30">
        <f t="shared" si="59"/>
        <v>0</v>
      </c>
      <c r="S202" s="30" t="str">
        <f t="shared" si="60"/>
        <v>C</v>
      </c>
      <c r="T202" s="30">
        <f t="shared" si="61"/>
        <v>0</v>
      </c>
      <c r="U202" s="18" t="s">
        <v>44</v>
      </c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100"/>
      <c r="FT202" s="100"/>
      <c r="FU202" s="100"/>
      <c r="FV202" s="100"/>
      <c r="FW202" s="100"/>
      <c r="FX202" s="100"/>
      <c r="FY202" s="100"/>
      <c r="FZ202" s="100"/>
      <c r="GA202" s="100"/>
      <c r="GB202" s="100"/>
      <c r="GC202" s="100"/>
      <c r="GD202" s="100"/>
      <c r="GE202" s="100"/>
      <c r="GF202" s="100"/>
      <c r="GG202" s="100"/>
      <c r="GH202" s="100"/>
      <c r="GI202" s="100"/>
      <c r="GJ202" s="100"/>
      <c r="GK202" s="100"/>
      <c r="GL202" s="100"/>
      <c r="GM202" s="100"/>
      <c r="GN202" s="100"/>
      <c r="GO202" s="100"/>
      <c r="GP202" s="100"/>
      <c r="GQ202" s="100"/>
      <c r="GR202" s="100"/>
      <c r="GS202" s="100"/>
      <c r="GT202" s="100"/>
      <c r="GU202" s="100"/>
      <c r="GV202" s="100"/>
      <c r="GW202" s="100"/>
      <c r="GX202" s="100"/>
      <c r="GY202" s="100"/>
      <c r="GZ202" s="100"/>
      <c r="HA202" s="100"/>
      <c r="HB202" s="100"/>
      <c r="HC202" s="100"/>
      <c r="HD202" s="100"/>
      <c r="HE202" s="100"/>
      <c r="HF202" s="100"/>
      <c r="HG202" s="100"/>
      <c r="HH202" s="100"/>
      <c r="HI202" s="100"/>
      <c r="HJ202" s="100"/>
      <c r="HK202" s="100"/>
      <c r="HL202" s="100"/>
      <c r="HM202" s="100"/>
      <c r="HN202" s="100"/>
      <c r="HO202" s="100"/>
      <c r="HP202" s="100"/>
      <c r="HQ202" s="100"/>
      <c r="HR202" s="100"/>
      <c r="HS202" s="100"/>
      <c r="HT202" s="100"/>
      <c r="HU202" s="100"/>
      <c r="HV202" s="100"/>
      <c r="HW202" s="100"/>
      <c r="HX202" s="100"/>
      <c r="HY202" s="100"/>
      <c r="HZ202" s="100"/>
      <c r="IA202" s="100"/>
      <c r="IB202" s="100"/>
      <c r="IC202" s="100"/>
      <c r="ID202" s="100"/>
      <c r="IE202" s="100"/>
      <c r="IF202" s="100"/>
      <c r="IG202" s="100"/>
      <c r="IH202" s="100"/>
      <c r="II202" s="100"/>
      <c r="IJ202" s="100"/>
      <c r="IK202" s="100"/>
      <c r="IL202" s="100"/>
      <c r="IM202" s="100"/>
      <c r="IN202" s="100"/>
      <c r="IO202" s="100"/>
      <c r="IP202" s="100"/>
      <c r="IQ202" s="100"/>
      <c r="IR202" s="100"/>
      <c r="IS202" s="100"/>
      <c r="IT202" s="100"/>
      <c r="IU202" s="100"/>
      <c r="IV202" s="100"/>
      <c r="IW202" s="100"/>
      <c r="IX202" s="100"/>
      <c r="IY202" s="100"/>
      <c r="IZ202" s="100"/>
      <c r="JA202" s="100"/>
    </row>
    <row r="203" spans="1:261">
      <c r="A203" s="33" t="str">
        <f>IF(ISNA(INDEX($A$37:$T$152,MATCH($B203,$B$37:$B$152,0),1)),"",INDEX($A$37:$T$152,MATCH($B203,$B$37:$B$152,0),1))</f>
        <v>YLU0011</v>
      </c>
      <c r="B203" s="215" t="s">
        <v>73</v>
      </c>
      <c r="C203" s="215"/>
      <c r="D203" s="215"/>
      <c r="E203" s="215"/>
      <c r="F203" s="215"/>
      <c r="G203" s="215"/>
      <c r="H203" s="215"/>
      <c r="I203" s="215"/>
      <c r="J203" s="19">
        <f t="shared" si="52"/>
        <v>0</v>
      </c>
      <c r="K203" s="19">
        <f t="shared" si="53"/>
        <v>0</v>
      </c>
      <c r="L203" s="19">
        <f>IF(ISNA(INDEX($A$37:$T$152,MATCH($B203,$B$37:$B$152,0),12)),"",INDEX($A$37:$T$152,MATCH($B203,$B$37:$B$152,0),12))</f>
        <v>2</v>
      </c>
      <c r="M203" s="19">
        <f t="shared" si="54"/>
        <v>0</v>
      </c>
      <c r="N203" s="19">
        <f t="shared" si="55"/>
        <v>0</v>
      </c>
      <c r="O203" s="19">
        <f t="shared" si="56"/>
        <v>2</v>
      </c>
      <c r="P203" s="19">
        <f t="shared" si="57"/>
        <v>0</v>
      </c>
      <c r="Q203" s="19">
        <f t="shared" si="58"/>
        <v>2</v>
      </c>
      <c r="R203" s="30">
        <f t="shared" si="59"/>
        <v>0</v>
      </c>
      <c r="S203" s="30" t="str">
        <f t="shared" si="60"/>
        <v>C</v>
      </c>
      <c r="T203" s="30">
        <f t="shared" si="61"/>
        <v>0</v>
      </c>
      <c r="U203" s="18" t="s">
        <v>44</v>
      </c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100"/>
      <c r="FT203" s="100"/>
      <c r="FU203" s="100"/>
      <c r="FV203" s="100"/>
      <c r="FW203" s="100"/>
      <c r="FX203" s="100"/>
      <c r="FY203" s="100"/>
      <c r="FZ203" s="100"/>
      <c r="GA203" s="100"/>
      <c r="GB203" s="100"/>
      <c r="GC203" s="100"/>
      <c r="GD203" s="100"/>
      <c r="GE203" s="100"/>
      <c r="GF203" s="100"/>
      <c r="GG203" s="100"/>
      <c r="GH203" s="100"/>
      <c r="GI203" s="100"/>
      <c r="GJ203" s="100"/>
      <c r="GK203" s="100"/>
      <c r="GL203" s="100"/>
      <c r="GM203" s="100"/>
      <c r="GN203" s="100"/>
      <c r="GO203" s="100"/>
      <c r="GP203" s="100"/>
      <c r="GQ203" s="100"/>
      <c r="GR203" s="100"/>
      <c r="GS203" s="100"/>
      <c r="GT203" s="100"/>
      <c r="GU203" s="100"/>
      <c r="GV203" s="100"/>
      <c r="GW203" s="100"/>
      <c r="GX203" s="100"/>
      <c r="GY203" s="100"/>
      <c r="GZ203" s="100"/>
      <c r="HA203" s="100"/>
      <c r="HB203" s="100"/>
      <c r="HC203" s="100"/>
      <c r="HD203" s="100"/>
      <c r="HE203" s="100"/>
      <c r="HF203" s="100"/>
      <c r="HG203" s="100"/>
      <c r="HH203" s="100"/>
      <c r="HI203" s="100"/>
      <c r="HJ203" s="100"/>
      <c r="HK203" s="100"/>
      <c r="HL203" s="100"/>
      <c r="HM203" s="100"/>
      <c r="HN203" s="100"/>
      <c r="HO203" s="100"/>
      <c r="HP203" s="100"/>
      <c r="HQ203" s="100"/>
      <c r="HR203" s="100"/>
      <c r="HS203" s="100"/>
      <c r="HT203" s="100"/>
      <c r="HU203" s="100"/>
      <c r="HV203" s="100"/>
      <c r="HW203" s="100"/>
      <c r="HX203" s="100"/>
      <c r="HY203" s="100"/>
      <c r="HZ203" s="100"/>
      <c r="IA203" s="100"/>
      <c r="IB203" s="100"/>
      <c r="IC203" s="100"/>
      <c r="ID203" s="100"/>
      <c r="IE203" s="100"/>
      <c r="IF203" s="100"/>
      <c r="IG203" s="100"/>
      <c r="IH203" s="100"/>
      <c r="II203" s="100"/>
      <c r="IJ203" s="100"/>
      <c r="IK203" s="100"/>
      <c r="IL203" s="100"/>
      <c r="IM203" s="100"/>
      <c r="IN203" s="100"/>
      <c r="IO203" s="100"/>
      <c r="IP203" s="100"/>
      <c r="IQ203" s="100"/>
      <c r="IR203" s="100"/>
      <c r="IS203" s="100"/>
      <c r="IT203" s="100"/>
      <c r="IU203" s="100"/>
      <c r="IV203" s="100"/>
      <c r="IW203" s="100"/>
      <c r="IX203" s="100"/>
      <c r="IY203" s="100"/>
      <c r="IZ203" s="100"/>
      <c r="JA203" s="100"/>
    </row>
    <row r="204" spans="1:261">
      <c r="A204" s="33" t="str">
        <f>IF(ISNA(INDEX($A$37:$T$152,MATCH($B204,$B$37:$B$152,0),1)),"",INDEX($A$37:$T$152,MATCH($B204,$B$37:$B$152,0),1))</f>
        <v>YLU0012</v>
      </c>
      <c r="B204" s="181" t="s">
        <v>89</v>
      </c>
      <c r="C204" s="182"/>
      <c r="D204" s="182"/>
      <c r="E204" s="182"/>
      <c r="F204" s="182"/>
      <c r="G204" s="182"/>
      <c r="H204" s="182"/>
      <c r="I204" s="183"/>
      <c r="J204" s="19">
        <f t="shared" si="52"/>
        <v>0</v>
      </c>
      <c r="K204" s="19">
        <f t="shared" si="53"/>
        <v>0</v>
      </c>
      <c r="L204" s="19">
        <f>IF(ISNA(INDEX($A$37:$T$152,MATCH($B204,$B$37:$B$152,0),12)),"",INDEX($A$37:$T$152,MATCH($B204,$B$37:$B$152,0),12))</f>
        <v>2</v>
      </c>
      <c r="M204" s="19">
        <f t="shared" si="54"/>
        <v>0</v>
      </c>
      <c r="N204" s="19">
        <f t="shared" si="55"/>
        <v>0</v>
      </c>
      <c r="O204" s="19">
        <f t="shared" si="56"/>
        <v>2</v>
      </c>
      <c r="P204" s="19">
        <f t="shared" si="57"/>
        <v>0</v>
      </c>
      <c r="Q204" s="19">
        <f t="shared" si="58"/>
        <v>2</v>
      </c>
      <c r="R204" s="30">
        <f t="shared" si="59"/>
        <v>0</v>
      </c>
      <c r="S204" s="30" t="str">
        <f t="shared" si="60"/>
        <v>C</v>
      </c>
      <c r="T204" s="30">
        <f t="shared" si="61"/>
        <v>0</v>
      </c>
      <c r="U204" s="18" t="s">
        <v>44</v>
      </c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100"/>
      <c r="FT204" s="100"/>
      <c r="FU204" s="100"/>
      <c r="FV204" s="100"/>
      <c r="FW204" s="100"/>
      <c r="FX204" s="100"/>
      <c r="FY204" s="100"/>
      <c r="FZ204" s="100"/>
      <c r="GA204" s="100"/>
      <c r="GB204" s="100"/>
      <c r="GC204" s="100"/>
      <c r="GD204" s="100"/>
      <c r="GE204" s="100"/>
      <c r="GF204" s="100"/>
      <c r="GG204" s="100"/>
      <c r="GH204" s="100"/>
      <c r="GI204" s="100"/>
      <c r="GJ204" s="100"/>
      <c r="GK204" s="100"/>
      <c r="GL204" s="100"/>
      <c r="GM204" s="100"/>
      <c r="GN204" s="100"/>
      <c r="GO204" s="100"/>
      <c r="GP204" s="100"/>
      <c r="GQ204" s="100"/>
      <c r="GR204" s="100"/>
      <c r="GS204" s="100"/>
      <c r="GT204" s="100"/>
      <c r="GU204" s="100"/>
      <c r="GV204" s="100"/>
      <c r="GW204" s="100"/>
      <c r="GX204" s="100"/>
      <c r="GY204" s="100"/>
      <c r="GZ204" s="100"/>
      <c r="HA204" s="100"/>
      <c r="HB204" s="100"/>
      <c r="HC204" s="100"/>
      <c r="HD204" s="100"/>
      <c r="HE204" s="100"/>
      <c r="HF204" s="100"/>
      <c r="HG204" s="100"/>
      <c r="HH204" s="100"/>
      <c r="HI204" s="100"/>
      <c r="HJ204" s="100"/>
      <c r="HK204" s="100"/>
      <c r="HL204" s="100"/>
      <c r="HM204" s="100"/>
      <c r="HN204" s="100"/>
      <c r="HO204" s="100"/>
      <c r="HP204" s="100"/>
      <c r="HQ204" s="100"/>
      <c r="HR204" s="100"/>
      <c r="HS204" s="100"/>
      <c r="HT204" s="100"/>
      <c r="HU204" s="100"/>
      <c r="HV204" s="100"/>
      <c r="HW204" s="100"/>
      <c r="HX204" s="100"/>
      <c r="HY204" s="100"/>
      <c r="HZ204" s="100"/>
      <c r="IA204" s="100"/>
      <c r="IB204" s="100"/>
      <c r="IC204" s="100"/>
      <c r="ID204" s="100"/>
      <c r="IE204" s="100"/>
      <c r="IF204" s="100"/>
      <c r="IG204" s="100"/>
      <c r="IH204" s="100"/>
      <c r="II204" s="100"/>
      <c r="IJ204" s="100"/>
      <c r="IK204" s="100"/>
      <c r="IL204" s="100"/>
      <c r="IM204" s="100"/>
      <c r="IN204" s="100"/>
      <c r="IO204" s="100"/>
      <c r="IP204" s="100"/>
      <c r="IQ204" s="100"/>
      <c r="IR204" s="100"/>
      <c r="IS204" s="100"/>
      <c r="IT204" s="100"/>
      <c r="IU204" s="100"/>
      <c r="IV204" s="100"/>
      <c r="IW204" s="100"/>
      <c r="IX204" s="100"/>
      <c r="IY204" s="100"/>
      <c r="IZ204" s="100"/>
      <c r="JA204" s="100"/>
    </row>
    <row r="205" spans="1:261">
      <c r="A205" s="33" t="str">
        <f>IF(ISNA(INDEX($A$37:$T$152,MATCH($B205,$B$37:$B$152,0),1)),"",INDEX($A$37:$T$152,MATCH($B205,$B$37:$B$152,0),1))</f>
        <v>MLX2081</v>
      </c>
      <c r="B205" s="181" t="s">
        <v>102</v>
      </c>
      <c r="C205" s="182"/>
      <c r="D205" s="182"/>
      <c r="E205" s="182"/>
      <c r="F205" s="182"/>
      <c r="G205" s="182"/>
      <c r="H205" s="182"/>
      <c r="I205" s="183"/>
      <c r="J205" s="19">
        <f t="shared" si="52"/>
        <v>3</v>
      </c>
      <c r="K205" s="19">
        <f t="shared" si="53"/>
        <v>0</v>
      </c>
      <c r="L205" s="19">
        <v>2</v>
      </c>
      <c r="M205" s="19">
        <f t="shared" si="54"/>
        <v>0</v>
      </c>
      <c r="N205" s="19">
        <f t="shared" si="55"/>
        <v>0</v>
      </c>
      <c r="O205" s="19">
        <f t="shared" si="56"/>
        <v>2</v>
      </c>
      <c r="P205" s="19">
        <f t="shared" si="57"/>
        <v>3</v>
      </c>
      <c r="Q205" s="19">
        <f t="shared" si="58"/>
        <v>5</v>
      </c>
      <c r="R205" s="30">
        <f t="shared" si="59"/>
        <v>0</v>
      </c>
      <c r="S205" s="30" t="str">
        <f t="shared" si="60"/>
        <v>C</v>
      </c>
      <c r="T205" s="30">
        <f t="shared" si="61"/>
        <v>0</v>
      </c>
      <c r="U205" s="18" t="s">
        <v>44</v>
      </c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  <c r="GD205" s="100"/>
      <c r="GE205" s="100"/>
      <c r="GF205" s="100"/>
      <c r="GG205" s="100"/>
      <c r="GH205" s="100"/>
      <c r="GI205" s="100"/>
      <c r="GJ205" s="100"/>
      <c r="GK205" s="100"/>
      <c r="GL205" s="100"/>
      <c r="GM205" s="100"/>
      <c r="GN205" s="100"/>
      <c r="GO205" s="100"/>
      <c r="GP205" s="100"/>
      <c r="GQ205" s="100"/>
      <c r="GR205" s="100"/>
      <c r="GS205" s="100"/>
      <c r="GT205" s="100"/>
      <c r="GU205" s="100"/>
      <c r="GV205" s="100"/>
      <c r="GW205" s="100"/>
      <c r="GX205" s="100"/>
      <c r="GY205" s="100"/>
      <c r="GZ205" s="100"/>
      <c r="HA205" s="100"/>
      <c r="HB205" s="100"/>
      <c r="HC205" s="100"/>
      <c r="HD205" s="100"/>
      <c r="HE205" s="100"/>
      <c r="HF205" s="100"/>
      <c r="HG205" s="100"/>
      <c r="HH205" s="100"/>
      <c r="HI205" s="100"/>
      <c r="HJ205" s="100"/>
      <c r="HK205" s="100"/>
      <c r="HL205" s="100"/>
      <c r="HM205" s="100"/>
      <c r="HN205" s="100"/>
      <c r="HO205" s="100"/>
      <c r="HP205" s="100"/>
      <c r="HQ205" s="100"/>
      <c r="HR205" s="100"/>
      <c r="HS205" s="100"/>
      <c r="HT205" s="100"/>
      <c r="HU205" s="100"/>
      <c r="HV205" s="100"/>
      <c r="HW205" s="100"/>
      <c r="HX205" s="100"/>
      <c r="HY205" s="100"/>
      <c r="HZ205" s="100"/>
      <c r="IA205" s="100"/>
      <c r="IB205" s="100"/>
      <c r="IC205" s="100"/>
      <c r="ID205" s="100"/>
      <c r="IE205" s="100"/>
      <c r="IF205" s="100"/>
      <c r="IG205" s="100"/>
      <c r="IH205" s="100"/>
      <c r="II205" s="100"/>
      <c r="IJ205" s="100"/>
      <c r="IK205" s="100"/>
      <c r="IL205" s="100"/>
      <c r="IM205" s="100"/>
      <c r="IN205" s="100"/>
      <c r="IO205" s="100"/>
      <c r="IP205" s="100"/>
      <c r="IQ205" s="100"/>
      <c r="IR205" s="100"/>
      <c r="IS205" s="100"/>
      <c r="IT205" s="100"/>
      <c r="IU205" s="100"/>
      <c r="IV205" s="100"/>
      <c r="IW205" s="100"/>
      <c r="IX205" s="100"/>
      <c r="IY205" s="100"/>
      <c r="IZ205" s="100"/>
      <c r="JA205" s="100"/>
    </row>
    <row r="206" spans="1:261">
      <c r="A206" s="33" t="str">
        <f>IF(ISNA(INDEX($A$37:$T$152,MATCH($B206,$B$37:$B$152,0),1)),"",INDEX($A$37:$T$152,MATCH($B206,$B$37:$B$152,0),1))</f>
        <v>MLX2082</v>
      </c>
      <c r="B206" s="181" t="s">
        <v>115</v>
      </c>
      <c r="C206" s="182"/>
      <c r="D206" s="182"/>
      <c r="E206" s="182"/>
      <c r="F206" s="182"/>
      <c r="G206" s="182"/>
      <c r="H206" s="182"/>
      <c r="I206" s="183"/>
      <c r="J206" s="19">
        <f t="shared" si="52"/>
        <v>3</v>
      </c>
      <c r="K206" s="19">
        <f t="shared" si="53"/>
        <v>0</v>
      </c>
      <c r="L206" s="19">
        <f>IF(ISNA(INDEX($A$37:$T$152,MATCH($B206,$B$37:$B$152,0),12)),"",INDEX($A$37:$T$152,MATCH($B206,$B$37:$B$152,0),12))</f>
        <v>2</v>
      </c>
      <c r="M206" s="19">
        <f t="shared" si="54"/>
        <v>0</v>
      </c>
      <c r="N206" s="19">
        <f t="shared" si="55"/>
        <v>0</v>
      </c>
      <c r="O206" s="19">
        <f t="shared" si="56"/>
        <v>2</v>
      </c>
      <c r="P206" s="19">
        <f t="shared" si="57"/>
        <v>3</v>
      </c>
      <c r="Q206" s="19">
        <f t="shared" si="58"/>
        <v>5</v>
      </c>
      <c r="R206" s="30">
        <f t="shared" si="59"/>
        <v>0</v>
      </c>
      <c r="S206" s="30" t="str">
        <f t="shared" si="60"/>
        <v>C</v>
      </c>
      <c r="T206" s="30">
        <f t="shared" si="61"/>
        <v>0</v>
      </c>
      <c r="U206" s="18" t="s">
        <v>44</v>
      </c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  <c r="GD206" s="100"/>
      <c r="GE206" s="100"/>
      <c r="GF206" s="100"/>
      <c r="GG206" s="100"/>
      <c r="GH206" s="100"/>
      <c r="GI206" s="100"/>
      <c r="GJ206" s="100"/>
      <c r="GK206" s="100"/>
      <c r="GL206" s="100"/>
      <c r="GM206" s="100"/>
      <c r="GN206" s="100"/>
      <c r="GO206" s="100"/>
      <c r="GP206" s="100"/>
      <c r="GQ206" s="100"/>
      <c r="GR206" s="100"/>
      <c r="GS206" s="100"/>
      <c r="GT206" s="100"/>
      <c r="GU206" s="100"/>
      <c r="GV206" s="100"/>
      <c r="GW206" s="100"/>
      <c r="GX206" s="100"/>
      <c r="GY206" s="100"/>
      <c r="GZ206" s="100"/>
      <c r="HA206" s="100"/>
      <c r="HB206" s="100"/>
      <c r="HC206" s="100"/>
      <c r="HD206" s="100"/>
      <c r="HE206" s="100"/>
      <c r="HF206" s="100"/>
      <c r="HG206" s="100"/>
      <c r="HH206" s="100"/>
      <c r="HI206" s="100"/>
      <c r="HJ206" s="100"/>
      <c r="HK206" s="100"/>
      <c r="HL206" s="100"/>
      <c r="HM206" s="100"/>
      <c r="HN206" s="100"/>
      <c r="HO206" s="100"/>
      <c r="HP206" s="100"/>
      <c r="HQ206" s="100"/>
      <c r="HR206" s="100"/>
      <c r="HS206" s="100"/>
      <c r="HT206" s="100"/>
      <c r="HU206" s="100"/>
      <c r="HV206" s="100"/>
      <c r="HW206" s="100"/>
      <c r="HX206" s="100"/>
      <c r="HY206" s="100"/>
      <c r="HZ206" s="100"/>
      <c r="IA206" s="100"/>
      <c r="IB206" s="100"/>
      <c r="IC206" s="100"/>
      <c r="ID206" s="100"/>
      <c r="IE206" s="100"/>
      <c r="IF206" s="100"/>
      <c r="IG206" s="100"/>
      <c r="IH206" s="100"/>
      <c r="II206" s="100"/>
      <c r="IJ206" s="100"/>
      <c r="IK206" s="100"/>
      <c r="IL206" s="100"/>
      <c r="IM206" s="100"/>
      <c r="IN206" s="100"/>
      <c r="IO206" s="100"/>
      <c r="IP206" s="100"/>
      <c r="IQ206" s="100"/>
      <c r="IR206" s="100"/>
      <c r="IS206" s="100"/>
      <c r="IT206" s="100"/>
      <c r="IU206" s="100"/>
      <c r="IV206" s="100"/>
      <c r="IW206" s="100"/>
      <c r="IX206" s="100"/>
      <c r="IY206" s="100"/>
      <c r="IZ206" s="100"/>
      <c r="JA206" s="100"/>
    </row>
    <row r="207" spans="1:261">
      <c r="A207" s="22" t="s">
        <v>74</v>
      </c>
      <c r="B207" s="184"/>
      <c r="C207" s="185"/>
      <c r="D207" s="185"/>
      <c r="E207" s="185"/>
      <c r="F207" s="185"/>
      <c r="G207" s="185"/>
      <c r="H207" s="185"/>
      <c r="I207" s="186"/>
      <c r="J207" s="24">
        <f>SUM(J201:J206)</f>
        <v>16</v>
      </c>
      <c r="K207" s="24">
        <f t="shared" ref="K207:Q207" si="62">SUM(K201:K206)</f>
        <v>1</v>
      </c>
      <c r="L207" s="24">
        <f t="shared" si="62"/>
        <v>8</v>
      </c>
      <c r="M207" s="24">
        <f t="shared" si="62"/>
        <v>3</v>
      </c>
      <c r="N207" s="24">
        <f t="shared" si="62"/>
        <v>0</v>
      </c>
      <c r="O207" s="24">
        <f t="shared" si="62"/>
        <v>12</v>
      </c>
      <c r="P207" s="24">
        <f t="shared" si="62"/>
        <v>20</v>
      </c>
      <c r="Q207" s="24">
        <f t="shared" si="62"/>
        <v>32</v>
      </c>
      <c r="R207" s="22">
        <f>COUNTIF(R201:R206,"E")</f>
        <v>0</v>
      </c>
      <c r="S207" s="22">
        <f>COUNTIF(S201:S206,"C")</f>
        <v>6</v>
      </c>
      <c r="T207" s="22">
        <f>COUNTIF(T201:T206,"VP")</f>
        <v>0</v>
      </c>
      <c r="U207" s="18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0"/>
      <c r="GC207" s="100"/>
      <c r="GD207" s="100"/>
      <c r="GE207" s="100"/>
      <c r="GF207" s="100"/>
      <c r="GG207" s="100"/>
      <c r="GH207" s="100"/>
      <c r="GI207" s="100"/>
      <c r="GJ207" s="100"/>
      <c r="GK207" s="100"/>
      <c r="GL207" s="100"/>
      <c r="GM207" s="100"/>
      <c r="GN207" s="100"/>
      <c r="GO207" s="100"/>
      <c r="GP207" s="100"/>
      <c r="GQ207" s="100"/>
      <c r="GR207" s="100"/>
      <c r="GS207" s="100"/>
      <c r="GT207" s="100"/>
      <c r="GU207" s="100"/>
      <c r="GV207" s="100"/>
      <c r="GW207" s="100"/>
      <c r="GX207" s="100"/>
      <c r="GY207" s="100"/>
      <c r="GZ207" s="100"/>
      <c r="HA207" s="100"/>
      <c r="HB207" s="100"/>
      <c r="HC207" s="100"/>
      <c r="HD207" s="100"/>
      <c r="HE207" s="100"/>
      <c r="HF207" s="100"/>
      <c r="HG207" s="100"/>
      <c r="HH207" s="100"/>
      <c r="HI207" s="100"/>
      <c r="HJ207" s="100"/>
      <c r="HK207" s="100"/>
      <c r="HL207" s="100"/>
      <c r="HM207" s="100"/>
      <c r="HN207" s="100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0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0"/>
      <c r="IK207" s="100"/>
      <c r="IL207" s="100"/>
      <c r="IM207" s="100"/>
      <c r="IN207" s="100"/>
      <c r="IO207" s="100"/>
      <c r="IP207" s="100"/>
      <c r="IQ207" s="100"/>
      <c r="IR207" s="100"/>
      <c r="IS207" s="100"/>
      <c r="IT207" s="100"/>
      <c r="IU207" s="100"/>
      <c r="IV207" s="100"/>
      <c r="IW207" s="100"/>
      <c r="IX207" s="100"/>
      <c r="IY207" s="100"/>
      <c r="IZ207" s="100"/>
      <c r="JA207" s="100"/>
    </row>
    <row r="208" spans="1:261" ht="15.75" customHeight="1">
      <c r="A208" s="145" t="s">
        <v>194</v>
      </c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146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EJ208" s="100"/>
      <c r="EK208" s="100"/>
      <c r="EL208" s="100"/>
      <c r="EM208" s="100"/>
      <c r="EN208" s="100"/>
      <c r="EO208" s="100"/>
      <c r="EP208" s="100"/>
      <c r="EQ208" s="100"/>
      <c r="ER208" s="100"/>
      <c r="ES208" s="100"/>
      <c r="ET208" s="100"/>
      <c r="EU208" s="100"/>
      <c r="EV208" s="100"/>
      <c r="EW208" s="100"/>
      <c r="EX208" s="100"/>
      <c r="EY208" s="100"/>
      <c r="EZ208" s="100"/>
      <c r="FA208" s="100"/>
      <c r="FB208" s="100"/>
      <c r="FC208" s="100"/>
      <c r="FD208" s="100"/>
      <c r="FE208" s="100"/>
      <c r="FF208" s="100"/>
      <c r="FG208" s="100"/>
      <c r="FH208" s="100"/>
      <c r="FI208" s="10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100"/>
      <c r="FU208" s="100"/>
      <c r="FV208" s="100"/>
      <c r="FW208" s="100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100"/>
      <c r="GI208" s="100"/>
      <c r="GJ208" s="100"/>
      <c r="GK208" s="100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100"/>
      <c r="GW208" s="100"/>
      <c r="GX208" s="100"/>
      <c r="GY208" s="100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100"/>
      <c r="HK208" s="100"/>
      <c r="HL208" s="100"/>
      <c r="HM208" s="100"/>
      <c r="HN208" s="100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100"/>
      <c r="HY208" s="100"/>
      <c r="HZ208" s="100"/>
      <c r="IA208" s="100"/>
      <c r="IB208" s="100"/>
      <c r="IC208" s="100"/>
      <c r="ID208" s="100"/>
      <c r="IE208" s="100"/>
      <c r="IF208" s="100"/>
      <c r="IG208" s="100"/>
      <c r="IH208" s="100"/>
      <c r="II208" s="100"/>
      <c r="IJ208" s="100"/>
      <c r="IK208" s="100"/>
      <c r="IL208" s="100"/>
      <c r="IM208" s="100"/>
      <c r="IN208" s="100"/>
      <c r="IO208" s="100"/>
      <c r="IP208" s="100"/>
      <c r="IQ208" s="100"/>
      <c r="IR208" s="100"/>
      <c r="IS208" s="100"/>
      <c r="IT208" s="100"/>
      <c r="IU208" s="100"/>
      <c r="IV208" s="100"/>
      <c r="IW208" s="100"/>
      <c r="IX208" s="100"/>
      <c r="IY208" s="100"/>
      <c r="IZ208" s="100"/>
      <c r="JA208" s="100"/>
    </row>
    <row r="209" spans="1:261" ht="17.25" customHeight="1">
      <c r="A209" s="33" t="str">
        <f>IF(ISNA(INDEX($A$37:$T$152,MATCH($B209,$B$37:$B$152,0),1)),"",INDEX($A$37:$T$152,MATCH($B209,$B$37:$B$152,0),1))</f>
        <v>MLX2104</v>
      </c>
      <c r="B209" s="215" t="s">
        <v>137</v>
      </c>
      <c r="C209" s="215"/>
      <c r="D209" s="215"/>
      <c r="E209" s="215"/>
      <c r="F209" s="215"/>
      <c r="G209" s="215"/>
      <c r="H209" s="215"/>
      <c r="I209" s="215"/>
      <c r="J209" s="19">
        <f>IF(ISNA(INDEX($A$37:$T$152,MATCH($B209,$B$37:$B$152,0),10)),"",INDEX($A$37:$T$152,MATCH($B209,$B$37:$B$152,0),10))</f>
        <v>7</v>
      </c>
      <c r="K209" s="19">
        <f>IF(ISNA(INDEX($A$37:$T$152,MATCH($B209,$B$37:$B$152,0),11)),"",INDEX($A$37:$T$152,MATCH($B209,$B$37:$B$152,0),11))</f>
        <v>2</v>
      </c>
      <c r="L209" s="19">
        <f>IF(ISNA(INDEX($A$37:$T$152,MATCH($B209,$B$37:$B$152,0),12)),"",INDEX($A$37:$T$152,MATCH($B209,$B$37:$B$152,0),12))</f>
        <v>1</v>
      </c>
      <c r="M209" s="19">
        <f>IF(ISNA(INDEX($A$37:$T$152,MATCH($B209,$B$37:$B$152,0),13)),"",INDEX($A$37:$T$152,MATCH($B209,$B$37:$B$152,0),13))</f>
        <v>0</v>
      </c>
      <c r="N209" s="19">
        <f>IF(ISNA(INDEX($A$36:$U$137,MATCH($B209,$B$36:$B$137,0),14)),"",INDEX($A$36:$U$137,MATCH($B209,$B$36:$B$137,0),14))</f>
        <v>2</v>
      </c>
      <c r="O209" s="19">
        <f>IF(ISNA(INDEX($A$36:$U$137,MATCH($B209,$B$36:$B$137,0),15)),"",INDEX($A$36:$U$137,MATCH($B209,$B$36:$B$137,0),15))</f>
        <v>5</v>
      </c>
      <c r="P209" s="19">
        <f>IF(ISNA(INDEX($A$36:$U$137,MATCH($B209,$B$36:$B$137,0),16)),"",INDEX($A$36:$U$137,MATCH($B209,$B$36:$B$137,0),16))</f>
        <v>10</v>
      </c>
      <c r="Q209" s="19">
        <f>IF(ISNA(INDEX($A$36:$U$137,MATCH($B209,$B$36:$B$137,0),17)),"",INDEX($A$36:$U$137,MATCH($B209,$B$36:$B$137,0),17))</f>
        <v>15</v>
      </c>
      <c r="R209" s="30" t="str">
        <f>IF(ISNA(INDEX($A$36:$U$137,MATCH($B209,$B$36:$B$137,0),18)),"",INDEX($A$36:$U$137,MATCH($B209,$B$36:$B$137,0),18))</f>
        <v>E</v>
      </c>
      <c r="S209" s="30">
        <f>IF(ISNA(INDEX($A$36:$U$137,MATCH($B209,$B$36:$B$137,0),19)),"",INDEX($A$36:$U$137,MATCH($B209,$B$36:$B$137,0),19))</f>
        <v>0</v>
      </c>
      <c r="T209" s="30">
        <f>IF(ISNA(INDEX($A$36:$U$137,MATCH($B209,$B$36:$B$137,0),20)),"",INDEX($A$36:$U$137,MATCH($B209,$B$36:$B$137,0),20))</f>
        <v>0</v>
      </c>
      <c r="U209" s="18" t="s">
        <v>44</v>
      </c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  <c r="EM209" s="100"/>
      <c r="EN209" s="100"/>
      <c r="EO209" s="100"/>
      <c r="EP209" s="100"/>
      <c r="EQ209" s="100"/>
      <c r="ER209" s="100"/>
      <c r="ES209" s="100"/>
      <c r="ET209" s="100"/>
      <c r="EU209" s="100"/>
      <c r="EV209" s="100"/>
      <c r="EW209" s="100"/>
      <c r="EX209" s="100"/>
      <c r="EY209" s="100"/>
      <c r="EZ209" s="100"/>
      <c r="FA209" s="100"/>
      <c r="FB209" s="100"/>
      <c r="FC209" s="100"/>
      <c r="FD209" s="100"/>
      <c r="FE209" s="100"/>
      <c r="FF209" s="100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0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0"/>
      <c r="GC209" s="100"/>
      <c r="GD209" s="100"/>
      <c r="GE209" s="100"/>
      <c r="GF209" s="100"/>
      <c r="GG209" s="100"/>
      <c r="GH209" s="100"/>
      <c r="GI209" s="100"/>
      <c r="GJ209" s="100"/>
      <c r="GK209" s="100"/>
      <c r="GL209" s="100"/>
      <c r="GM209" s="100"/>
      <c r="GN209" s="100"/>
      <c r="GO209" s="100"/>
      <c r="GP209" s="100"/>
      <c r="GQ209" s="100"/>
      <c r="GR209" s="100"/>
      <c r="GS209" s="100"/>
      <c r="GT209" s="100"/>
      <c r="GU209" s="100"/>
      <c r="GV209" s="100"/>
      <c r="GW209" s="100"/>
      <c r="GX209" s="100"/>
      <c r="GY209" s="100"/>
      <c r="GZ209" s="100"/>
      <c r="HA209" s="100"/>
      <c r="HB209" s="100"/>
      <c r="HC209" s="100"/>
      <c r="HD209" s="100"/>
      <c r="HE209" s="100"/>
      <c r="HF209" s="100"/>
      <c r="HG209" s="100"/>
      <c r="HH209" s="100"/>
      <c r="HI209" s="100"/>
      <c r="HJ209" s="100"/>
      <c r="HK209" s="100"/>
      <c r="HL209" s="100"/>
      <c r="HM209" s="100"/>
      <c r="HN209" s="100"/>
      <c r="HO209" s="100"/>
      <c r="HP209" s="100"/>
      <c r="HQ209" s="100"/>
      <c r="HR209" s="100"/>
      <c r="HS209" s="100"/>
      <c r="HT209" s="100"/>
      <c r="HU209" s="100"/>
      <c r="HV209" s="100"/>
      <c r="HW209" s="100"/>
      <c r="HX209" s="100"/>
      <c r="HY209" s="100"/>
      <c r="HZ209" s="100"/>
      <c r="IA209" s="100"/>
      <c r="IB209" s="100"/>
      <c r="IC209" s="100"/>
      <c r="ID209" s="100"/>
      <c r="IE209" s="100"/>
      <c r="IF209" s="100"/>
      <c r="IG209" s="100"/>
      <c r="IH209" s="100"/>
      <c r="II209" s="100"/>
      <c r="IJ209" s="100"/>
      <c r="IK209" s="100"/>
      <c r="IL209" s="100"/>
      <c r="IM209" s="100"/>
      <c r="IN209" s="100"/>
      <c r="IO209" s="100"/>
      <c r="IP209" s="100"/>
      <c r="IQ209" s="100"/>
      <c r="IR209" s="100"/>
      <c r="IS209" s="100"/>
      <c r="IT209" s="100"/>
      <c r="IU209" s="100"/>
      <c r="IV209" s="100"/>
      <c r="IW209" s="100"/>
      <c r="IX209" s="100"/>
      <c r="IY209" s="100"/>
      <c r="IZ209" s="100"/>
      <c r="JA209" s="100"/>
    </row>
    <row r="210" spans="1:261">
      <c r="A210" s="33" t="str">
        <f>IF(ISNA(INDEX($A$37:$T$152,MATCH($B210,$B$37:$B$152,0),1)),"",INDEX($A$37:$T$152,MATCH($B210,$B$37:$B$152,0),1))</f>
        <v>MLX2105</v>
      </c>
      <c r="B210" s="215" t="s">
        <v>139</v>
      </c>
      <c r="C210" s="215"/>
      <c r="D210" s="215"/>
      <c r="E210" s="215"/>
      <c r="F210" s="215"/>
      <c r="G210" s="215"/>
      <c r="H210" s="215"/>
      <c r="I210" s="215"/>
      <c r="J210" s="19">
        <f>IF(ISNA(INDEX($A$37:$T$152,MATCH($B210,$B$37:$B$152,0),10)),"",INDEX($A$37:$T$152,MATCH($B210,$B$37:$B$152,0),10))</f>
        <v>4</v>
      </c>
      <c r="K210" s="19">
        <f>IF(ISNA(INDEX($A$37:$T$152,MATCH($B210,$B$37:$B$152,0),11)),"",INDEX($A$37:$T$152,MATCH($B210,$B$37:$B$152,0),11))</f>
        <v>2</v>
      </c>
      <c r="L210" s="19">
        <f>IF(ISNA(INDEX($A$37:$T$152,MATCH($B210,$B$37:$B$152,0),12)),"",INDEX($A$37:$T$152,MATCH($B210,$B$37:$B$152,0),12))</f>
        <v>0</v>
      </c>
      <c r="M210" s="19">
        <f>IF(ISNA(INDEX($A$37:$T$152,MATCH($B210,$B$37:$B$152,0),13)),"",INDEX($A$37:$T$152,MATCH($B210,$B$37:$B$152,0),13))</f>
        <v>0</v>
      </c>
      <c r="N210" s="19">
        <f>IF(ISNA(INDEX($A$36:$U$137,MATCH($B210,$B$36:$B$137,0),14)),"",INDEX($A$36:$U$137,MATCH($B210,$B$36:$B$137,0),14))</f>
        <v>1</v>
      </c>
      <c r="O210" s="19">
        <f>IF(ISNA(INDEX($A$36:$U$137,MATCH($B210,$B$36:$B$137,0),15)),"",INDEX($A$36:$U$137,MATCH($B210,$B$36:$B$137,0),15))</f>
        <v>3</v>
      </c>
      <c r="P210" s="19">
        <f>IF(ISNA(INDEX($A$36:$U$137,MATCH($B210,$B$36:$B$137,0),16)),"",INDEX($A$36:$U$137,MATCH($B210,$B$36:$B$137,0),16))</f>
        <v>5</v>
      </c>
      <c r="Q210" s="19">
        <f>IF(ISNA(INDEX($A$36:$U$137,MATCH($B210,$B$36:$B$137,0),17)),"",INDEX($A$36:$U$137,MATCH($B210,$B$36:$B$137,0),17))</f>
        <v>8</v>
      </c>
      <c r="R210" s="30">
        <f>IF(ISNA(INDEX($A$36:$U$137,MATCH($B210,$B$36:$B$137,0),18)),"",INDEX($A$36:$U$137,MATCH($B210,$B$36:$B$137,0),18))</f>
        <v>0</v>
      </c>
      <c r="S210" s="30" t="str">
        <f>IF(ISNA(INDEX($A$36:$U$137,MATCH($B210,$B$36:$B$137,0),19)),"",INDEX($A$36:$U$137,MATCH($B210,$B$36:$B$137,0),19))</f>
        <v>C</v>
      </c>
      <c r="T210" s="30">
        <f>IF(ISNA(INDEX($A$36:$U$137,MATCH($B210,$B$36:$B$137,0),20)),"",INDEX($A$36:$U$137,MATCH($B210,$B$36:$B$137,0),20))</f>
        <v>0</v>
      </c>
      <c r="U210" s="18" t="s">
        <v>44</v>
      </c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  <c r="EM210" s="100"/>
      <c r="EN210" s="100"/>
      <c r="EO210" s="100"/>
      <c r="EP210" s="100"/>
      <c r="EQ210" s="100"/>
      <c r="ER210" s="100"/>
      <c r="ES210" s="100"/>
      <c r="ET210" s="100"/>
      <c r="EU210" s="100"/>
      <c r="EV210" s="100"/>
      <c r="EW210" s="100"/>
      <c r="EX210" s="100"/>
      <c r="EY210" s="100"/>
      <c r="EZ210" s="100"/>
      <c r="FA210" s="100"/>
      <c r="FB210" s="100"/>
      <c r="FC210" s="100"/>
      <c r="FD210" s="100"/>
      <c r="FE210" s="100"/>
      <c r="FF210" s="100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100"/>
      <c r="GI210" s="100"/>
      <c r="GJ210" s="100"/>
      <c r="GK210" s="100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100"/>
      <c r="GW210" s="100"/>
      <c r="GX210" s="100"/>
      <c r="GY210" s="100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100"/>
      <c r="HK210" s="100"/>
      <c r="HL210" s="100"/>
      <c r="HM210" s="100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100"/>
      <c r="HY210" s="100"/>
      <c r="HZ210" s="100"/>
      <c r="IA210" s="100"/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100"/>
      <c r="IM210" s="100"/>
      <c r="IN210" s="100"/>
      <c r="IO210" s="100"/>
      <c r="IP210" s="100"/>
      <c r="IQ210" s="100"/>
      <c r="IR210" s="100"/>
      <c r="IS210" s="100"/>
      <c r="IT210" s="100"/>
      <c r="IU210" s="100"/>
      <c r="IV210" s="100"/>
      <c r="IW210" s="100"/>
      <c r="IX210" s="100"/>
      <c r="IY210" s="100"/>
      <c r="IZ210" s="100"/>
      <c r="JA210" s="100"/>
    </row>
    <row r="211" spans="1:261">
      <c r="A211" s="22" t="s">
        <v>74</v>
      </c>
      <c r="B211" s="208"/>
      <c r="C211" s="208"/>
      <c r="D211" s="208"/>
      <c r="E211" s="208"/>
      <c r="F211" s="208"/>
      <c r="G211" s="208"/>
      <c r="H211" s="208"/>
      <c r="I211" s="208"/>
      <c r="J211" s="24">
        <f>SUM(J209:J210)</f>
        <v>11</v>
      </c>
      <c r="K211" s="32">
        <f t="shared" ref="K211:Q211" si="63">SUM(K209:K210)</f>
        <v>4</v>
      </c>
      <c r="L211" s="32">
        <f t="shared" si="63"/>
        <v>1</v>
      </c>
      <c r="M211" s="32">
        <f t="shared" si="63"/>
        <v>0</v>
      </c>
      <c r="N211" s="32">
        <f t="shared" si="63"/>
        <v>3</v>
      </c>
      <c r="O211" s="32">
        <f t="shared" si="63"/>
        <v>8</v>
      </c>
      <c r="P211" s="32">
        <f t="shared" si="63"/>
        <v>15</v>
      </c>
      <c r="Q211" s="32">
        <f t="shared" si="63"/>
        <v>23</v>
      </c>
      <c r="R211" s="22">
        <f>COUNTIF(R209:R210,"E")</f>
        <v>1</v>
      </c>
      <c r="S211" s="94">
        <f>COUNTIF(S209:S210,"C")</f>
        <v>1</v>
      </c>
      <c r="T211" s="94">
        <f>COUNTIF(T209:T210,"VP")</f>
        <v>0</v>
      </c>
      <c r="U211" s="23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100"/>
      <c r="ES211" s="100"/>
      <c r="ET211" s="100"/>
      <c r="EU211" s="100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100"/>
      <c r="FG211" s="100"/>
      <c r="FH211" s="100"/>
      <c r="FI211" s="100"/>
      <c r="FJ211" s="100"/>
      <c r="FK211" s="100"/>
      <c r="FL211" s="100"/>
      <c r="FM211" s="100"/>
      <c r="FN211" s="100"/>
      <c r="FO211" s="100"/>
      <c r="FP211" s="100"/>
      <c r="FQ211" s="100"/>
      <c r="FR211" s="100"/>
      <c r="FS211" s="100"/>
      <c r="FT211" s="100"/>
      <c r="FU211" s="100"/>
      <c r="FV211" s="100"/>
      <c r="FW211" s="100"/>
      <c r="FX211" s="100"/>
      <c r="FY211" s="100"/>
      <c r="FZ211" s="100"/>
      <c r="GA211" s="100"/>
      <c r="GB211" s="100"/>
      <c r="GC211" s="100"/>
      <c r="GD211" s="100"/>
      <c r="GE211" s="100"/>
      <c r="GF211" s="100"/>
      <c r="GG211" s="100"/>
      <c r="GH211" s="100"/>
      <c r="GI211" s="100"/>
      <c r="GJ211" s="100"/>
      <c r="GK211" s="100"/>
      <c r="GL211" s="100"/>
      <c r="GM211" s="100"/>
      <c r="GN211" s="100"/>
      <c r="GO211" s="100"/>
      <c r="GP211" s="100"/>
      <c r="GQ211" s="100"/>
      <c r="GR211" s="100"/>
      <c r="GS211" s="100"/>
      <c r="GT211" s="100"/>
      <c r="GU211" s="100"/>
      <c r="GV211" s="100"/>
      <c r="GW211" s="100"/>
      <c r="GX211" s="100"/>
      <c r="GY211" s="100"/>
      <c r="GZ211" s="100"/>
      <c r="HA211" s="100"/>
      <c r="HB211" s="100"/>
      <c r="HC211" s="100"/>
      <c r="HD211" s="100"/>
      <c r="HE211" s="100"/>
      <c r="HF211" s="100"/>
      <c r="HG211" s="100"/>
      <c r="HH211" s="100"/>
      <c r="HI211" s="100"/>
      <c r="HJ211" s="100"/>
      <c r="HK211" s="100"/>
      <c r="HL211" s="100"/>
      <c r="HM211" s="100"/>
      <c r="HN211" s="100"/>
      <c r="HO211" s="100"/>
      <c r="HP211" s="100"/>
      <c r="HQ211" s="100"/>
      <c r="HR211" s="100"/>
      <c r="HS211" s="100"/>
      <c r="HT211" s="100"/>
      <c r="HU211" s="100"/>
      <c r="HV211" s="100"/>
      <c r="HW211" s="100"/>
      <c r="HX211" s="100"/>
      <c r="HY211" s="100"/>
      <c r="HZ211" s="100"/>
      <c r="IA211" s="100"/>
      <c r="IB211" s="100"/>
      <c r="IC211" s="100"/>
      <c r="ID211" s="100"/>
      <c r="IE211" s="100"/>
      <c r="IF211" s="100"/>
      <c r="IG211" s="100"/>
      <c r="IH211" s="100"/>
      <c r="II211" s="100"/>
      <c r="IJ211" s="100"/>
      <c r="IK211" s="100"/>
      <c r="IL211" s="100"/>
      <c r="IM211" s="100"/>
      <c r="IN211" s="100"/>
      <c r="IO211" s="100"/>
      <c r="IP211" s="100"/>
      <c r="IQ211" s="100"/>
      <c r="IR211" s="100"/>
      <c r="IS211" s="100"/>
      <c r="IT211" s="100"/>
      <c r="IU211" s="100"/>
      <c r="IV211" s="100"/>
      <c r="IW211" s="100"/>
      <c r="IX211" s="100"/>
      <c r="IY211" s="100"/>
      <c r="IZ211" s="100"/>
      <c r="JA211" s="100"/>
    </row>
    <row r="212" spans="1:261">
      <c r="A212" s="187" t="s">
        <v>172</v>
      </c>
      <c r="B212" s="188"/>
      <c r="C212" s="188"/>
      <c r="D212" s="188"/>
      <c r="E212" s="188"/>
      <c r="F212" s="188"/>
      <c r="G212" s="188"/>
      <c r="H212" s="188"/>
      <c r="I212" s="189"/>
      <c r="J212" s="24">
        <f t="shared" ref="J212:T212" si="64">SUM(J207,J211)</f>
        <v>27</v>
      </c>
      <c r="K212" s="24">
        <f t="shared" si="64"/>
        <v>5</v>
      </c>
      <c r="L212" s="24">
        <f t="shared" si="64"/>
        <v>9</v>
      </c>
      <c r="M212" s="24">
        <f t="shared" si="64"/>
        <v>3</v>
      </c>
      <c r="N212" s="24">
        <f t="shared" si="64"/>
        <v>3</v>
      </c>
      <c r="O212" s="24">
        <f t="shared" si="64"/>
        <v>20</v>
      </c>
      <c r="P212" s="24">
        <f t="shared" si="64"/>
        <v>35</v>
      </c>
      <c r="Q212" s="24">
        <f t="shared" si="64"/>
        <v>55</v>
      </c>
      <c r="R212" s="24">
        <f t="shared" si="64"/>
        <v>1</v>
      </c>
      <c r="S212" s="24">
        <f>SUM(S207,S211)</f>
        <v>7</v>
      </c>
      <c r="T212" s="24">
        <f t="shared" si="64"/>
        <v>0</v>
      </c>
      <c r="U212" s="50">
        <f>(COUNTIF($A$134:$U$140,"DC")+COUNTIF($A$201:$U$210,"DC"))/(COUNTIF($A$150:$U$169,"DF")+COUNTIF($A$179:$U$190,"DS")+COUNTIF($A$201:$U$210,"DC")+SUM(R141:T141))</f>
        <v>0.23076923076923078</v>
      </c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EJ212" s="100"/>
      <c r="EK212" s="100"/>
      <c r="EL212" s="100"/>
      <c r="EM212" s="100"/>
      <c r="EN212" s="100"/>
      <c r="EO212" s="100"/>
      <c r="EP212" s="100"/>
      <c r="EQ212" s="100"/>
      <c r="ER212" s="100"/>
      <c r="ES212" s="100"/>
      <c r="ET212" s="100"/>
      <c r="EU212" s="100"/>
      <c r="EV212" s="100"/>
      <c r="EW212" s="100"/>
      <c r="EX212" s="100"/>
      <c r="EY212" s="100"/>
      <c r="EZ212" s="100"/>
      <c r="FA212" s="100"/>
      <c r="FB212" s="100"/>
      <c r="FC212" s="100"/>
      <c r="FD212" s="100"/>
      <c r="FE212" s="100"/>
      <c r="FF212" s="100"/>
      <c r="FG212" s="100"/>
      <c r="FH212" s="100"/>
      <c r="FI212" s="100"/>
      <c r="FJ212" s="100"/>
      <c r="FK212" s="100"/>
      <c r="FL212" s="100"/>
      <c r="FM212" s="100"/>
      <c r="FN212" s="100"/>
      <c r="FO212" s="100"/>
      <c r="FP212" s="100"/>
      <c r="FQ212" s="100"/>
      <c r="FR212" s="100"/>
      <c r="FS212" s="100"/>
      <c r="FT212" s="100"/>
      <c r="FU212" s="100"/>
      <c r="FV212" s="100"/>
      <c r="FW212" s="100"/>
      <c r="FX212" s="100"/>
      <c r="FY212" s="100"/>
      <c r="FZ212" s="100"/>
      <c r="GA212" s="100"/>
      <c r="GB212" s="100"/>
      <c r="GC212" s="100"/>
      <c r="GD212" s="100"/>
      <c r="GE212" s="100"/>
      <c r="GF212" s="100"/>
      <c r="GG212" s="100"/>
      <c r="GH212" s="100"/>
      <c r="GI212" s="100"/>
      <c r="GJ212" s="100"/>
      <c r="GK212" s="100"/>
      <c r="GL212" s="100"/>
      <c r="GM212" s="100"/>
      <c r="GN212" s="100"/>
      <c r="GO212" s="100"/>
      <c r="GP212" s="100"/>
      <c r="GQ212" s="100"/>
      <c r="GR212" s="100"/>
      <c r="GS212" s="100"/>
      <c r="GT212" s="100"/>
      <c r="GU212" s="100"/>
      <c r="GV212" s="100"/>
      <c r="GW212" s="100"/>
      <c r="GX212" s="100"/>
      <c r="GY212" s="100"/>
      <c r="GZ212" s="100"/>
      <c r="HA212" s="100"/>
      <c r="HB212" s="100"/>
      <c r="HC212" s="100"/>
      <c r="HD212" s="100"/>
      <c r="HE212" s="100"/>
      <c r="HF212" s="100"/>
      <c r="HG212" s="100"/>
      <c r="HH212" s="100"/>
      <c r="HI212" s="100"/>
      <c r="HJ212" s="100"/>
      <c r="HK212" s="100"/>
      <c r="HL212" s="100"/>
      <c r="HM212" s="100"/>
      <c r="HN212" s="100"/>
      <c r="HO212" s="100"/>
      <c r="HP212" s="100"/>
      <c r="HQ212" s="100"/>
      <c r="HR212" s="100"/>
      <c r="HS212" s="100"/>
      <c r="HT212" s="100"/>
      <c r="HU212" s="100"/>
      <c r="HV212" s="100"/>
      <c r="HW212" s="100"/>
      <c r="HX212" s="100"/>
      <c r="HY212" s="100"/>
      <c r="HZ212" s="100"/>
      <c r="IA212" s="100"/>
      <c r="IB212" s="100"/>
      <c r="IC212" s="100"/>
      <c r="ID212" s="100"/>
      <c r="IE212" s="100"/>
      <c r="IF212" s="100"/>
      <c r="IG212" s="100"/>
      <c r="IH212" s="100"/>
      <c r="II212" s="100"/>
      <c r="IJ212" s="100"/>
      <c r="IK212" s="100"/>
      <c r="IL212" s="100"/>
      <c r="IM212" s="100"/>
      <c r="IN212" s="100"/>
      <c r="IO212" s="100"/>
      <c r="IP212" s="100"/>
      <c r="IQ212" s="100"/>
      <c r="IR212" s="100"/>
      <c r="IS212" s="100"/>
      <c r="IT212" s="100"/>
      <c r="IU212" s="100"/>
      <c r="IV212" s="100"/>
      <c r="IW212" s="100"/>
      <c r="IX212" s="100"/>
      <c r="IY212" s="100"/>
      <c r="IZ212" s="100"/>
      <c r="JA212" s="100"/>
    </row>
    <row r="213" spans="1:261" ht="12.75" customHeight="1">
      <c r="A213" s="190" t="s">
        <v>173</v>
      </c>
      <c r="B213" s="191"/>
      <c r="C213" s="191"/>
      <c r="D213" s="191"/>
      <c r="E213" s="191"/>
      <c r="F213" s="191"/>
      <c r="G213" s="191"/>
      <c r="H213" s="191"/>
      <c r="I213" s="191"/>
      <c r="J213" s="192"/>
      <c r="K213" s="24">
        <f>K207*14+K211*12</f>
        <v>62</v>
      </c>
      <c r="L213" s="24">
        <f t="shared" ref="L213:Q213" si="65">L207*14+L211*12</f>
        <v>124</v>
      </c>
      <c r="M213" s="24">
        <f t="shared" si="65"/>
        <v>42</v>
      </c>
      <c r="N213" s="24">
        <f t="shared" si="65"/>
        <v>36</v>
      </c>
      <c r="O213" s="24">
        <f t="shared" si="65"/>
        <v>264</v>
      </c>
      <c r="P213" s="24">
        <f t="shared" si="65"/>
        <v>460</v>
      </c>
      <c r="Q213" s="24">
        <f t="shared" si="65"/>
        <v>724</v>
      </c>
      <c r="R213" s="196"/>
      <c r="S213" s="197"/>
      <c r="T213" s="197"/>
      <c r="U213" s="198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 s="100"/>
      <c r="EK213" s="100"/>
      <c r="EL213" s="100"/>
      <c r="EM213" s="100"/>
      <c r="EN213" s="100"/>
      <c r="EO213" s="100"/>
      <c r="EP213" s="100"/>
      <c r="EQ213" s="100"/>
      <c r="ER213" s="100"/>
      <c r="ES213" s="100"/>
      <c r="ET213" s="100"/>
      <c r="EU213" s="100"/>
      <c r="EV213" s="100"/>
      <c r="EW213" s="100"/>
      <c r="EX213" s="100"/>
      <c r="EY213" s="100"/>
      <c r="EZ213" s="100"/>
      <c r="FA213" s="100"/>
      <c r="FB213" s="100"/>
      <c r="FC213" s="100"/>
      <c r="FD213" s="100"/>
      <c r="FE213" s="100"/>
      <c r="FF213" s="100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0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0"/>
      <c r="GC213" s="100"/>
      <c r="GD213" s="100"/>
      <c r="GE213" s="100"/>
      <c r="GF213" s="100"/>
      <c r="GG213" s="100"/>
      <c r="GH213" s="100"/>
      <c r="GI213" s="100"/>
      <c r="GJ213" s="100"/>
      <c r="GK213" s="100"/>
      <c r="GL213" s="100"/>
      <c r="GM213" s="100"/>
      <c r="GN213" s="100"/>
      <c r="GO213" s="100"/>
      <c r="GP213" s="100"/>
      <c r="GQ213" s="100"/>
      <c r="GR213" s="100"/>
      <c r="GS213" s="100"/>
      <c r="GT213" s="100"/>
      <c r="GU213" s="100"/>
      <c r="GV213" s="100"/>
      <c r="GW213" s="100"/>
      <c r="GX213" s="100"/>
      <c r="GY213" s="100"/>
      <c r="GZ213" s="100"/>
      <c r="HA213" s="100"/>
      <c r="HB213" s="100"/>
      <c r="HC213" s="100"/>
      <c r="HD213" s="100"/>
      <c r="HE213" s="100"/>
      <c r="HF213" s="100"/>
      <c r="HG213" s="100"/>
      <c r="HH213" s="100"/>
      <c r="HI213" s="100"/>
      <c r="HJ213" s="100"/>
      <c r="HK213" s="100"/>
      <c r="HL213" s="100"/>
      <c r="HM213" s="100"/>
      <c r="HN213" s="100"/>
      <c r="HO213" s="100"/>
      <c r="HP213" s="100"/>
      <c r="HQ213" s="100"/>
      <c r="HR213" s="100"/>
      <c r="HS213" s="100"/>
      <c r="HT213" s="100"/>
      <c r="HU213" s="100"/>
      <c r="HV213" s="100"/>
      <c r="HW213" s="100"/>
      <c r="HX213" s="100"/>
      <c r="HY213" s="100"/>
      <c r="HZ213" s="100"/>
      <c r="IA213" s="100"/>
      <c r="IB213" s="100"/>
      <c r="IC213" s="100"/>
      <c r="ID213" s="100"/>
      <c r="IE213" s="100"/>
      <c r="IF213" s="100"/>
      <c r="IG213" s="100"/>
      <c r="IH213" s="100"/>
      <c r="II213" s="100"/>
      <c r="IJ213" s="100"/>
      <c r="IK213" s="100"/>
      <c r="IL213" s="100"/>
      <c r="IM213" s="100"/>
      <c r="IN213" s="100"/>
      <c r="IO213" s="100"/>
      <c r="IP213" s="100"/>
      <c r="IQ213" s="100"/>
      <c r="IR213" s="100"/>
      <c r="IS213" s="100"/>
      <c r="IT213" s="100"/>
      <c r="IU213" s="100"/>
      <c r="IV213" s="100"/>
      <c r="IW213" s="100"/>
      <c r="IX213" s="100"/>
      <c r="IY213" s="100"/>
      <c r="IZ213" s="100"/>
      <c r="JA213" s="100"/>
    </row>
    <row r="214" spans="1:261" ht="23.25" customHeight="1">
      <c r="A214" s="193"/>
      <c r="B214" s="194"/>
      <c r="C214" s="194"/>
      <c r="D214" s="194"/>
      <c r="E214" s="194"/>
      <c r="F214" s="194"/>
      <c r="G214" s="194"/>
      <c r="H214" s="194"/>
      <c r="I214" s="194"/>
      <c r="J214" s="195"/>
      <c r="K214" s="202">
        <f>SUM(K213:N213)</f>
        <v>264</v>
      </c>
      <c r="L214" s="203"/>
      <c r="M214" s="203"/>
      <c r="N214" s="204"/>
      <c r="O214" s="205">
        <f>Q213</f>
        <v>724</v>
      </c>
      <c r="P214" s="206"/>
      <c r="Q214" s="207"/>
      <c r="R214" s="199"/>
      <c r="S214" s="200"/>
      <c r="T214" s="200"/>
      <c r="U214" s="201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EJ214" s="100"/>
      <c r="EK214" s="100"/>
      <c r="EL214" s="100"/>
      <c r="EM214" s="100"/>
      <c r="EN214" s="100"/>
      <c r="EO214" s="100"/>
      <c r="EP214" s="100"/>
      <c r="EQ214" s="100"/>
      <c r="ER214" s="100"/>
      <c r="ES214" s="100"/>
      <c r="ET214" s="100"/>
      <c r="EU214" s="100"/>
      <c r="EV214" s="100"/>
      <c r="EW214" s="100"/>
      <c r="EX214" s="100"/>
      <c r="EY214" s="100"/>
      <c r="EZ214" s="100"/>
      <c r="FA214" s="100"/>
      <c r="FB214" s="100"/>
      <c r="FC214" s="100"/>
      <c r="FD214" s="100"/>
      <c r="FE214" s="100"/>
      <c r="FF214" s="100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0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0"/>
      <c r="GC214" s="100"/>
      <c r="GD214" s="100"/>
      <c r="GE214" s="100"/>
      <c r="GF214" s="100"/>
      <c r="GG214" s="100"/>
      <c r="GH214" s="100"/>
      <c r="GI214" s="100"/>
      <c r="GJ214" s="100"/>
      <c r="GK214" s="100"/>
      <c r="GL214" s="100"/>
      <c r="GM214" s="100"/>
      <c r="GN214" s="100"/>
      <c r="GO214" s="100"/>
      <c r="GP214" s="100"/>
      <c r="GQ214" s="100"/>
      <c r="GR214" s="100"/>
      <c r="GS214" s="100"/>
      <c r="GT214" s="100"/>
      <c r="GU214" s="100"/>
      <c r="GV214" s="100"/>
      <c r="GW214" s="100"/>
      <c r="GX214" s="100"/>
      <c r="GY214" s="100"/>
      <c r="GZ214" s="100"/>
      <c r="HA214" s="100"/>
      <c r="HB214" s="100"/>
      <c r="HC214" s="100"/>
      <c r="HD214" s="100"/>
      <c r="HE214" s="100"/>
      <c r="HF214" s="100"/>
      <c r="HG214" s="100"/>
      <c r="HH214" s="100"/>
      <c r="HI214" s="100"/>
      <c r="HJ214" s="100"/>
      <c r="HK214" s="100"/>
      <c r="HL214" s="100"/>
      <c r="HM214" s="100"/>
      <c r="HN214" s="100"/>
      <c r="HO214" s="100"/>
      <c r="HP214" s="100"/>
      <c r="HQ214" s="100"/>
      <c r="HR214" s="100"/>
      <c r="HS214" s="100"/>
      <c r="HT214" s="100"/>
      <c r="HU214" s="100"/>
      <c r="HV214" s="100"/>
      <c r="HW214" s="100"/>
      <c r="HX214" s="100"/>
      <c r="HY214" s="100"/>
      <c r="HZ214" s="100"/>
      <c r="IA214" s="100"/>
      <c r="IB214" s="100"/>
      <c r="IC214" s="100"/>
      <c r="ID214" s="100"/>
      <c r="IE214" s="100"/>
      <c r="IF214" s="100"/>
      <c r="IG214" s="100"/>
      <c r="IH214" s="100"/>
      <c r="II214" s="100"/>
      <c r="IJ214" s="100"/>
      <c r="IK214" s="100"/>
      <c r="IL214" s="100"/>
      <c r="IM214" s="100"/>
      <c r="IN214" s="100"/>
      <c r="IO214" s="100"/>
      <c r="IP214" s="100"/>
      <c r="IQ214" s="100"/>
      <c r="IR214" s="100"/>
      <c r="IS214" s="100"/>
      <c r="IT214" s="100"/>
      <c r="IU214" s="100"/>
      <c r="IV214" s="100"/>
      <c r="IW214" s="100"/>
      <c r="IX214" s="100"/>
      <c r="IY214" s="100"/>
      <c r="IZ214" s="100"/>
      <c r="JA214" s="100"/>
    </row>
    <row r="215" spans="1:261" ht="26.25" customHeight="1"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EJ215" s="100"/>
      <c r="EK215" s="100"/>
      <c r="EL215" s="100"/>
      <c r="EM215" s="100"/>
      <c r="EN215" s="100"/>
      <c r="EO215" s="100"/>
      <c r="EP215" s="100"/>
      <c r="EQ215" s="100"/>
      <c r="ER215" s="100"/>
      <c r="ES215" s="100"/>
      <c r="ET215" s="100"/>
      <c r="EU215" s="100"/>
      <c r="EV215" s="100"/>
      <c r="EW215" s="100"/>
      <c r="EX215" s="100"/>
      <c r="EY215" s="100"/>
      <c r="EZ215" s="100"/>
      <c r="FA215" s="100"/>
      <c r="FB215" s="100"/>
      <c r="FC215" s="100"/>
      <c r="FD215" s="100"/>
      <c r="FE215" s="100"/>
      <c r="FF215" s="100"/>
      <c r="FG215" s="100"/>
      <c r="FH215" s="100"/>
      <c r="FI215" s="100"/>
      <c r="FJ215" s="100"/>
      <c r="FK215" s="100"/>
      <c r="FL215" s="100"/>
      <c r="FM215" s="100"/>
      <c r="FN215" s="100"/>
      <c r="FO215" s="100"/>
      <c r="FP215" s="100"/>
      <c r="FQ215" s="100"/>
      <c r="FR215" s="100"/>
      <c r="FS215" s="100"/>
      <c r="FT215" s="100"/>
      <c r="FU215" s="100"/>
      <c r="FV215" s="100"/>
      <c r="FW215" s="100"/>
      <c r="FX215" s="100"/>
      <c r="FY215" s="100"/>
      <c r="FZ215" s="100"/>
      <c r="GA215" s="100"/>
      <c r="GB215" s="100"/>
      <c r="GC215" s="100"/>
      <c r="GD215" s="100"/>
      <c r="GE215" s="100"/>
      <c r="GF215" s="100"/>
      <c r="GG215" s="100"/>
      <c r="GH215" s="100"/>
      <c r="GI215" s="100"/>
      <c r="GJ215" s="100"/>
      <c r="GK215" s="100"/>
      <c r="GL215" s="100"/>
      <c r="GM215" s="100"/>
      <c r="GN215" s="100"/>
      <c r="GO215" s="100"/>
      <c r="GP215" s="100"/>
      <c r="GQ215" s="100"/>
      <c r="GR215" s="100"/>
      <c r="GS215" s="100"/>
      <c r="GT215" s="100"/>
      <c r="GU215" s="100"/>
      <c r="GV215" s="100"/>
      <c r="GW215" s="100"/>
      <c r="GX215" s="100"/>
      <c r="GY215" s="100"/>
      <c r="GZ215" s="100"/>
      <c r="HA215" s="100"/>
      <c r="HB215" s="100"/>
      <c r="HC215" s="100"/>
      <c r="HD215" s="100"/>
      <c r="HE215" s="100"/>
      <c r="HF215" s="100"/>
      <c r="HG215" s="100"/>
      <c r="HH215" s="100"/>
      <c r="HI215" s="100"/>
      <c r="HJ215" s="100"/>
      <c r="HK215" s="100"/>
      <c r="HL215" s="100"/>
      <c r="HM215" s="100"/>
      <c r="HN215" s="100"/>
      <c r="HO215" s="100"/>
      <c r="HP215" s="100"/>
      <c r="HQ215" s="100"/>
      <c r="HR215" s="100"/>
      <c r="HS215" s="100"/>
      <c r="HT215" s="100"/>
      <c r="HU215" s="100"/>
      <c r="HV215" s="100"/>
      <c r="HW215" s="100"/>
      <c r="HX215" s="100"/>
      <c r="HY215" s="100"/>
      <c r="HZ215" s="100"/>
      <c r="IA215" s="100"/>
      <c r="IB215" s="100"/>
      <c r="IC215" s="100"/>
      <c r="ID215" s="100"/>
      <c r="IE215" s="100"/>
      <c r="IF215" s="100"/>
      <c r="IG215" s="100"/>
      <c r="IH215" s="100"/>
      <c r="II215" s="100"/>
      <c r="IJ215" s="100"/>
      <c r="IK215" s="100"/>
      <c r="IL215" s="100"/>
      <c r="IM215" s="100"/>
      <c r="IN215" s="100"/>
      <c r="IO215" s="100"/>
      <c r="IP215" s="100"/>
      <c r="IQ215" s="100"/>
      <c r="IR215" s="100"/>
      <c r="IS215" s="100"/>
      <c r="IT215" s="100"/>
      <c r="IU215" s="100"/>
      <c r="IV215" s="100"/>
      <c r="IW215" s="100"/>
      <c r="IX215" s="100"/>
      <c r="IY215" s="100"/>
      <c r="IZ215" s="100"/>
      <c r="JA215" s="100"/>
    </row>
    <row r="216" spans="1:261">
      <c r="A216" s="209" t="s">
        <v>174</v>
      </c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1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EJ216" s="100"/>
      <c r="EK216" s="100"/>
      <c r="EL216" s="100"/>
      <c r="EM216" s="100"/>
      <c r="EN216" s="100"/>
      <c r="EO216" s="100"/>
      <c r="EP216" s="100"/>
      <c r="EQ216" s="100"/>
      <c r="ER216" s="100"/>
      <c r="ES216" s="100"/>
      <c r="ET216" s="100"/>
      <c r="EU216" s="100"/>
      <c r="EV216" s="100"/>
      <c r="EW216" s="100"/>
      <c r="EX216" s="100"/>
      <c r="EY216" s="100"/>
      <c r="EZ216" s="100"/>
      <c r="FA216" s="100"/>
      <c r="FB216" s="100"/>
      <c r="FC216" s="100"/>
      <c r="FD216" s="100"/>
      <c r="FE216" s="100"/>
      <c r="FF216" s="100"/>
      <c r="FG216" s="100"/>
      <c r="FH216" s="100"/>
      <c r="FI216" s="100"/>
      <c r="FJ216" s="100"/>
      <c r="FK216" s="100"/>
      <c r="FL216" s="100"/>
      <c r="FM216" s="100"/>
      <c r="FN216" s="100"/>
      <c r="FO216" s="100"/>
      <c r="FP216" s="100"/>
      <c r="FQ216" s="100"/>
      <c r="FR216" s="100"/>
      <c r="FS216" s="100"/>
      <c r="FT216" s="100"/>
      <c r="FU216" s="100"/>
      <c r="FV216" s="100"/>
      <c r="FW216" s="100"/>
      <c r="FX216" s="100"/>
      <c r="FY216" s="100"/>
      <c r="FZ216" s="100"/>
      <c r="GA216" s="100"/>
      <c r="GB216" s="100"/>
      <c r="GC216" s="100"/>
      <c r="GD216" s="100"/>
      <c r="GE216" s="100"/>
      <c r="GF216" s="100"/>
      <c r="GG216" s="100"/>
      <c r="GH216" s="100"/>
      <c r="GI216" s="100"/>
      <c r="GJ216" s="100"/>
      <c r="GK216" s="100"/>
      <c r="GL216" s="100"/>
      <c r="GM216" s="100"/>
      <c r="GN216" s="100"/>
      <c r="GO216" s="100"/>
      <c r="GP216" s="100"/>
      <c r="GQ216" s="100"/>
      <c r="GR216" s="100"/>
      <c r="GS216" s="100"/>
      <c r="GT216" s="100"/>
      <c r="GU216" s="100"/>
      <c r="GV216" s="100"/>
      <c r="GW216" s="100"/>
      <c r="GX216" s="100"/>
      <c r="GY216" s="100"/>
      <c r="GZ216" s="100"/>
      <c r="HA216" s="100"/>
      <c r="HB216" s="100"/>
      <c r="HC216" s="100"/>
      <c r="HD216" s="100"/>
      <c r="HE216" s="100"/>
      <c r="HF216" s="100"/>
      <c r="HG216" s="100"/>
      <c r="HH216" s="100"/>
      <c r="HI216" s="100"/>
      <c r="HJ216" s="100"/>
      <c r="HK216" s="100"/>
      <c r="HL216" s="100"/>
      <c r="HM216" s="100"/>
      <c r="HN216" s="100"/>
      <c r="HO216" s="100"/>
      <c r="HP216" s="100"/>
      <c r="HQ216" s="100"/>
      <c r="HR216" s="100"/>
      <c r="HS216" s="100"/>
      <c r="HT216" s="100"/>
      <c r="HU216" s="100"/>
      <c r="HV216" s="100"/>
      <c r="HW216" s="100"/>
      <c r="HX216" s="100"/>
      <c r="HY216" s="100"/>
      <c r="HZ216" s="100"/>
      <c r="IA216" s="100"/>
      <c r="IB216" s="100"/>
      <c r="IC216" s="100"/>
      <c r="ID216" s="100"/>
      <c r="IE216" s="100"/>
      <c r="IF216" s="100"/>
      <c r="IG216" s="100"/>
      <c r="IH216" s="100"/>
      <c r="II216" s="100"/>
      <c r="IJ216" s="100"/>
      <c r="IK216" s="100"/>
      <c r="IL216" s="100"/>
      <c r="IM216" s="100"/>
      <c r="IN216" s="100"/>
      <c r="IO216" s="100"/>
      <c r="IP216" s="100"/>
      <c r="IQ216" s="100"/>
      <c r="IR216" s="100"/>
      <c r="IS216" s="100"/>
      <c r="IT216" s="100"/>
      <c r="IU216" s="100"/>
      <c r="IV216" s="100"/>
      <c r="IW216" s="100"/>
      <c r="IX216" s="100"/>
      <c r="IY216" s="100"/>
      <c r="IZ216" s="100"/>
      <c r="JA216" s="100"/>
    </row>
    <row r="217" spans="1:261" ht="18.75" customHeight="1">
      <c r="A217" s="153" t="s">
        <v>47</v>
      </c>
      <c r="B217" s="155" t="s">
        <v>48</v>
      </c>
      <c r="C217" s="156"/>
      <c r="D217" s="156"/>
      <c r="E217" s="156"/>
      <c r="F217" s="156"/>
      <c r="G217" s="156"/>
      <c r="H217" s="156"/>
      <c r="I217" s="157"/>
      <c r="J217" s="161" t="s">
        <v>49</v>
      </c>
      <c r="K217" s="212" t="s">
        <v>50</v>
      </c>
      <c r="L217" s="213"/>
      <c r="M217" s="213"/>
      <c r="N217" s="214"/>
      <c r="O217" s="151" t="s">
        <v>51</v>
      </c>
      <c r="P217" s="152"/>
      <c r="Q217" s="152"/>
      <c r="R217" s="151" t="s">
        <v>52</v>
      </c>
      <c r="S217" s="151"/>
      <c r="T217" s="151"/>
      <c r="U217" s="151" t="s">
        <v>53</v>
      </c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  <c r="EM217" s="100"/>
      <c r="EN217" s="100"/>
      <c r="EO217" s="100"/>
      <c r="EP217" s="100"/>
      <c r="EQ217" s="100"/>
      <c r="ER217" s="100"/>
      <c r="ES217" s="100"/>
      <c r="ET217" s="100"/>
      <c r="EU217" s="100"/>
      <c r="EV217" s="100"/>
      <c r="EW217" s="100"/>
      <c r="EX217" s="100"/>
      <c r="EY217" s="100"/>
      <c r="EZ217" s="100"/>
      <c r="FA217" s="100"/>
      <c r="FB217" s="100"/>
      <c r="FC217" s="100"/>
      <c r="FD217" s="100"/>
      <c r="FE217" s="100"/>
      <c r="FF217" s="100"/>
      <c r="FG217" s="100"/>
      <c r="FH217" s="100"/>
      <c r="FI217" s="100"/>
      <c r="FJ217" s="100"/>
      <c r="FK217" s="100"/>
      <c r="FL217" s="100"/>
      <c r="FM217" s="100"/>
      <c r="FN217" s="100"/>
      <c r="FO217" s="100"/>
      <c r="FP217" s="100"/>
      <c r="FQ217" s="100"/>
      <c r="FR217" s="100"/>
      <c r="FS217" s="100"/>
      <c r="FT217" s="100"/>
      <c r="FU217" s="100"/>
      <c r="FV217" s="100"/>
      <c r="FW217" s="100"/>
      <c r="FX217" s="100"/>
      <c r="FY217" s="100"/>
      <c r="FZ217" s="100"/>
      <c r="GA217" s="100"/>
      <c r="GB217" s="100"/>
      <c r="GC217" s="100"/>
      <c r="GD217" s="100"/>
      <c r="GE217" s="100"/>
      <c r="GF217" s="100"/>
      <c r="GG217" s="100"/>
      <c r="GH217" s="100"/>
      <c r="GI217" s="100"/>
      <c r="GJ217" s="100"/>
      <c r="GK217" s="100"/>
      <c r="GL217" s="100"/>
      <c r="GM217" s="100"/>
      <c r="GN217" s="100"/>
      <c r="GO217" s="100"/>
      <c r="GP217" s="100"/>
      <c r="GQ217" s="100"/>
      <c r="GR217" s="100"/>
      <c r="GS217" s="100"/>
      <c r="GT217" s="100"/>
      <c r="GU217" s="100"/>
      <c r="GV217" s="100"/>
      <c r="GW217" s="100"/>
      <c r="GX217" s="100"/>
      <c r="GY217" s="100"/>
      <c r="GZ217" s="100"/>
      <c r="HA217" s="100"/>
      <c r="HB217" s="100"/>
      <c r="HC217" s="100"/>
      <c r="HD217" s="100"/>
      <c r="HE217" s="100"/>
      <c r="HF217" s="100"/>
      <c r="HG217" s="100"/>
      <c r="HH217" s="100"/>
      <c r="HI217" s="100"/>
      <c r="HJ217" s="100"/>
      <c r="HK217" s="100"/>
      <c r="HL217" s="100"/>
      <c r="HM217" s="100"/>
      <c r="HN217" s="100"/>
      <c r="HO217" s="100"/>
      <c r="HP217" s="100"/>
      <c r="HQ217" s="100"/>
      <c r="HR217" s="100"/>
      <c r="HS217" s="100"/>
      <c r="HT217" s="100"/>
      <c r="HU217" s="100"/>
      <c r="HV217" s="100"/>
      <c r="HW217" s="100"/>
      <c r="HX217" s="100"/>
      <c r="HY217" s="100"/>
      <c r="HZ217" s="100"/>
      <c r="IA217" s="100"/>
      <c r="IB217" s="100"/>
      <c r="IC217" s="100"/>
      <c r="ID217" s="100"/>
      <c r="IE217" s="100"/>
      <c r="IF217" s="100"/>
      <c r="IG217" s="100"/>
      <c r="IH217" s="100"/>
      <c r="II217" s="100"/>
      <c r="IJ217" s="100"/>
      <c r="IK217" s="100"/>
      <c r="IL217" s="100"/>
      <c r="IM217" s="100"/>
      <c r="IN217" s="100"/>
      <c r="IO217" s="100"/>
      <c r="IP217" s="100"/>
      <c r="IQ217" s="100"/>
      <c r="IR217" s="100"/>
      <c r="IS217" s="100"/>
      <c r="IT217" s="100"/>
      <c r="IU217" s="100"/>
      <c r="IV217" s="100"/>
      <c r="IW217" s="100"/>
      <c r="IX217" s="100"/>
      <c r="IY217" s="100"/>
      <c r="IZ217" s="100"/>
      <c r="JA217" s="100"/>
    </row>
    <row r="218" spans="1:261">
      <c r="A218" s="154"/>
      <c r="B218" s="158"/>
      <c r="C218" s="159"/>
      <c r="D218" s="159"/>
      <c r="E218" s="159"/>
      <c r="F218" s="159"/>
      <c r="G218" s="159"/>
      <c r="H218" s="159"/>
      <c r="I218" s="160"/>
      <c r="J218" s="162"/>
      <c r="K218" s="4" t="s">
        <v>54</v>
      </c>
      <c r="L218" s="4" t="s">
        <v>55</v>
      </c>
      <c r="M218" s="4" t="s">
        <v>56</v>
      </c>
      <c r="N218" s="4" t="s">
        <v>57</v>
      </c>
      <c r="O218" s="4" t="s">
        <v>58</v>
      </c>
      <c r="P218" s="4" t="s">
        <v>32</v>
      </c>
      <c r="Q218" s="4" t="s">
        <v>59</v>
      </c>
      <c r="R218" s="4" t="s">
        <v>60</v>
      </c>
      <c r="S218" s="4" t="s">
        <v>54</v>
      </c>
      <c r="T218" s="4" t="s">
        <v>61</v>
      </c>
      <c r="U218" s="151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100"/>
      <c r="FT218" s="100"/>
      <c r="FU218" s="100"/>
      <c r="FV218" s="100"/>
      <c r="FW218" s="100"/>
      <c r="FX218" s="100"/>
      <c r="FY218" s="100"/>
      <c r="FZ218" s="100"/>
      <c r="GA218" s="100"/>
      <c r="GB218" s="100"/>
      <c r="GC218" s="100"/>
      <c r="GD218" s="100"/>
      <c r="GE218" s="100"/>
      <c r="GF218" s="100"/>
      <c r="GG218" s="100"/>
      <c r="GH218" s="100"/>
      <c r="GI218" s="100"/>
      <c r="GJ218" s="100"/>
      <c r="GK218" s="100"/>
      <c r="GL218" s="100"/>
      <c r="GM218" s="100"/>
      <c r="GN218" s="100"/>
      <c r="GO218" s="100"/>
      <c r="GP218" s="100"/>
      <c r="GQ218" s="100"/>
      <c r="GR218" s="100"/>
      <c r="GS218" s="100"/>
      <c r="GT218" s="100"/>
      <c r="GU218" s="100"/>
      <c r="GV218" s="100"/>
      <c r="GW218" s="100"/>
      <c r="GX218" s="100"/>
      <c r="GY218" s="100"/>
      <c r="GZ218" s="100"/>
      <c r="HA218" s="100"/>
      <c r="HB218" s="100"/>
      <c r="HC218" s="100"/>
      <c r="HD218" s="100"/>
      <c r="HE218" s="100"/>
      <c r="HF218" s="100"/>
      <c r="HG218" s="100"/>
      <c r="HH218" s="100"/>
      <c r="HI218" s="100"/>
      <c r="HJ218" s="100"/>
      <c r="HK218" s="100"/>
      <c r="HL218" s="100"/>
      <c r="HM218" s="100"/>
      <c r="HN218" s="100"/>
      <c r="HO218" s="100"/>
      <c r="HP218" s="100"/>
      <c r="HQ218" s="100"/>
      <c r="HR218" s="100"/>
      <c r="HS218" s="100"/>
      <c r="HT218" s="100"/>
      <c r="HU218" s="100"/>
      <c r="HV218" s="100"/>
      <c r="HW218" s="100"/>
      <c r="HX218" s="100"/>
      <c r="HY218" s="100"/>
      <c r="HZ218" s="100"/>
      <c r="IA218" s="100"/>
      <c r="IB218" s="100"/>
      <c r="IC218" s="100"/>
      <c r="ID218" s="100"/>
      <c r="IE218" s="100"/>
      <c r="IF218" s="100"/>
      <c r="IG218" s="100"/>
      <c r="IH218" s="100"/>
      <c r="II218" s="100"/>
      <c r="IJ218" s="100"/>
      <c r="IK218" s="100"/>
      <c r="IL218" s="100"/>
      <c r="IM218" s="100"/>
      <c r="IN218" s="100"/>
      <c r="IO218" s="100"/>
      <c r="IP218" s="100"/>
      <c r="IQ218" s="100"/>
      <c r="IR218" s="100"/>
      <c r="IS218" s="100"/>
      <c r="IT218" s="100"/>
      <c r="IU218" s="100"/>
      <c r="IV218" s="100"/>
      <c r="IW218" s="100"/>
      <c r="IX218" s="100"/>
      <c r="IY218" s="100"/>
      <c r="IZ218" s="100"/>
      <c r="JA218" s="100"/>
    </row>
    <row r="219" spans="1:261">
      <c r="A219" s="115" t="s">
        <v>190</v>
      </c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8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0"/>
      <c r="FS219" s="100"/>
      <c r="FT219" s="100"/>
      <c r="FU219" s="100"/>
      <c r="FV219" s="100"/>
      <c r="FW219" s="100"/>
      <c r="FX219" s="100"/>
      <c r="FY219" s="100"/>
      <c r="FZ219" s="100"/>
      <c r="GA219" s="100"/>
      <c r="GB219" s="100"/>
      <c r="GC219" s="100"/>
      <c r="GD219" s="100"/>
      <c r="GE219" s="100"/>
      <c r="GF219" s="100"/>
      <c r="GG219" s="100"/>
      <c r="GH219" s="100"/>
      <c r="GI219" s="100"/>
      <c r="GJ219" s="100"/>
      <c r="GK219" s="100"/>
      <c r="GL219" s="100"/>
      <c r="GM219" s="100"/>
      <c r="GN219" s="100"/>
      <c r="GO219" s="100"/>
      <c r="GP219" s="100"/>
      <c r="GQ219" s="100"/>
      <c r="GR219" s="100"/>
      <c r="GS219" s="100"/>
      <c r="GT219" s="100"/>
      <c r="GU219" s="100"/>
      <c r="GV219" s="100"/>
      <c r="GW219" s="100"/>
      <c r="GX219" s="100"/>
      <c r="GY219" s="100"/>
      <c r="GZ219" s="100"/>
      <c r="HA219" s="100"/>
      <c r="HB219" s="100"/>
      <c r="HC219" s="100"/>
      <c r="HD219" s="100"/>
      <c r="HE219" s="100"/>
      <c r="HF219" s="100"/>
      <c r="HG219" s="100"/>
      <c r="HH219" s="100"/>
      <c r="HI219" s="100"/>
      <c r="HJ219" s="100"/>
      <c r="HK219" s="100"/>
      <c r="HL219" s="100"/>
      <c r="HM219" s="100"/>
      <c r="HN219" s="100"/>
      <c r="HO219" s="100"/>
      <c r="HP219" s="100"/>
      <c r="HQ219" s="100"/>
      <c r="HR219" s="100"/>
      <c r="HS219" s="100"/>
      <c r="HT219" s="100"/>
      <c r="HU219" s="100"/>
      <c r="HV219" s="100"/>
      <c r="HW219" s="100"/>
      <c r="HX219" s="100"/>
      <c r="HY219" s="100"/>
      <c r="HZ219" s="100"/>
      <c r="IA219" s="100"/>
      <c r="IB219" s="100"/>
      <c r="IC219" s="100"/>
      <c r="ID219" s="100"/>
      <c r="IE219" s="100"/>
      <c r="IF219" s="100"/>
      <c r="IG219" s="100"/>
      <c r="IH219" s="100"/>
      <c r="II219" s="100"/>
      <c r="IJ219" s="100"/>
      <c r="IK219" s="100"/>
      <c r="IL219" s="100"/>
      <c r="IM219" s="100"/>
      <c r="IN219" s="100"/>
      <c r="IO219" s="100"/>
      <c r="IP219" s="100"/>
      <c r="IQ219" s="100"/>
      <c r="IR219" s="100"/>
      <c r="IS219" s="100"/>
      <c r="IT219" s="100"/>
      <c r="IU219" s="100"/>
      <c r="IV219" s="100"/>
      <c r="IW219" s="100"/>
      <c r="IX219" s="100"/>
      <c r="IY219" s="100"/>
      <c r="IZ219" s="100"/>
      <c r="JA219" s="100"/>
    </row>
    <row r="220" spans="1:261">
      <c r="A220" s="37" t="s">
        <v>176</v>
      </c>
      <c r="B220" s="181" t="s">
        <v>177</v>
      </c>
      <c r="C220" s="182"/>
      <c r="D220" s="182"/>
      <c r="E220" s="182"/>
      <c r="F220" s="182"/>
      <c r="G220" s="182"/>
      <c r="H220" s="182"/>
      <c r="I220" s="183"/>
      <c r="J220" s="28">
        <v>3</v>
      </c>
      <c r="K220" s="28">
        <v>2</v>
      </c>
      <c r="L220" s="28">
        <v>1</v>
      </c>
      <c r="M220" s="28">
        <v>0</v>
      </c>
      <c r="N220" s="39">
        <v>0</v>
      </c>
      <c r="O220" s="19">
        <f>K220+L220+M220+N220</f>
        <v>3</v>
      </c>
      <c r="P220" s="19">
        <f>Q220-O220</f>
        <v>2</v>
      </c>
      <c r="Q220" s="19">
        <f>ROUND(PRODUCT(J220,25)/14,0)</f>
        <v>5</v>
      </c>
      <c r="R220" s="40"/>
      <c r="S220" s="12" t="s">
        <v>54</v>
      </c>
      <c r="T220" s="27"/>
      <c r="U220" s="12" t="s">
        <v>41</v>
      </c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100"/>
      <c r="FS220" s="100"/>
      <c r="FT220" s="100"/>
      <c r="FU220" s="100"/>
      <c r="FV220" s="100"/>
      <c r="FW220" s="100"/>
      <c r="FX220" s="100"/>
      <c r="FY220" s="100"/>
      <c r="FZ220" s="100"/>
      <c r="GA220" s="100"/>
      <c r="GB220" s="100"/>
      <c r="GC220" s="100"/>
      <c r="GD220" s="100"/>
      <c r="GE220" s="100"/>
      <c r="GF220" s="100"/>
      <c r="GG220" s="100"/>
      <c r="GH220" s="100"/>
      <c r="GI220" s="100"/>
      <c r="GJ220" s="100"/>
      <c r="GK220" s="100"/>
      <c r="GL220" s="100"/>
      <c r="GM220" s="100"/>
      <c r="GN220" s="100"/>
      <c r="GO220" s="100"/>
      <c r="GP220" s="100"/>
      <c r="GQ220" s="100"/>
      <c r="GR220" s="100"/>
      <c r="GS220" s="100"/>
      <c r="GT220" s="100"/>
      <c r="GU220" s="100"/>
      <c r="GV220" s="100"/>
      <c r="GW220" s="100"/>
      <c r="GX220" s="100"/>
      <c r="GY220" s="100"/>
      <c r="GZ220" s="100"/>
      <c r="HA220" s="100"/>
      <c r="HB220" s="100"/>
      <c r="HC220" s="100"/>
      <c r="HD220" s="100"/>
      <c r="HE220" s="100"/>
      <c r="HF220" s="100"/>
      <c r="HG220" s="100"/>
      <c r="HH220" s="100"/>
      <c r="HI220" s="100"/>
      <c r="HJ220" s="100"/>
      <c r="HK220" s="100"/>
      <c r="HL220" s="100"/>
      <c r="HM220" s="100"/>
      <c r="HN220" s="100"/>
      <c r="HO220" s="100"/>
      <c r="HP220" s="100"/>
      <c r="HQ220" s="100"/>
      <c r="HR220" s="100"/>
      <c r="HS220" s="100"/>
      <c r="HT220" s="100"/>
      <c r="HU220" s="100"/>
      <c r="HV220" s="100"/>
      <c r="HW220" s="100"/>
      <c r="HX220" s="100"/>
      <c r="HY220" s="100"/>
      <c r="HZ220" s="100"/>
      <c r="IA220" s="100"/>
      <c r="IB220" s="100"/>
      <c r="IC220" s="100"/>
      <c r="ID220" s="100"/>
      <c r="IE220" s="100"/>
      <c r="IF220" s="100"/>
      <c r="IG220" s="100"/>
      <c r="IH220" s="100"/>
      <c r="II220" s="100"/>
      <c r="IJ220" s="100"/>
      <c r="IK220" s="100"/>
      <c r="IL220" s="100"/>
      <c r="IM220" s="100"/>
      <c r="IN220" s="100"/>
      <c r="IO220" s="100"/>
      <c r="IP220" s="100"/>
      <c r="IQ220" s="100"/>
      <c r="IR220" s="100"/>
      <c r="IS220" s="100"/>
      <c r="IT220" s="100"/>
      <c r="IU220" s="100"/>
      <c r="IV220" s="100"/>
      <c r="IW220" s="100"/>
      <c r="IX220" s="100"/>
      <c r="IY220" s="100"/>
      <c r="IZ220" s="100"/>
      <c r="JA220" s="100"/>
    </row>
    <row r="221" spans="1:261">
      <c r="A221" s="37" t="s">
        <v>178</v>
      </c>
      <c r="B221" s="181" t="s">
        <v>179</v>
      </c>
      <c r="C221" s="182"/>
      <c r="D221" s="182"/>
      <c r="E221" s="182"/>
      <c r="F221" s="182"/>
      <c r="G221" s="182"/>
      <c r="H221" s="182"/>
      <c r="I221" s="183"/>
      <c r="J221" s="28">
        <v>4</v>
      </c>
      <c r="K221" s="28">
        <v>2</v>
      </c>
      <c r="L221" s="28">
        <v>0</v>
      </c>
      <c r="M221" s="28">
        <v>2</v>
      </c>
      <c r="N221" s="39">
        <v>0</v>
      </c>
      <c r="O221" s="19">
        <f>K221+L221+M221+N221</f>
        <v>4</v>
      </c>
      <c r="P221" s="19">
        <f>Q221-O221</f>
        <v>3</v>
      </c>
      <c r="Q221" s="19">
        <f>ROUND(PRODUCT(J221,25)/14,0)</f>
        <v>7</v>
      </c>
      <c r="R221" s="40"/>
      <c r="S221" s="12"/>
      <c r="T221" s="27" t="s">
        <v>61</v>
      </c>
      <c r="U221" s="12" t="s">
        <v>41</v>
      </c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100"/>
      <c r="FS221" s="100"/>
      <c r="FT221" s="100"/>
      <c r="FU221" s="100"/>
      <c r="FV221" s="100"/>
      <c r="FW221" s="100"/>
      <c r="FX221" s="100"/>
      <c r="FY221" s="100"/>
      <c r="FZ221" s="100"/>
      <c r="GA221" s="100"/>
      <c r="GB221" s="100"/>
      <c r="GC221" s="100"/>
      <c r="GD221" s="100"/>
      <c r="GE221" s="100"/>
      <c r="GF221" s="100"/>
      <c r="GG221" s="100"/>
      <c r="GH221" s="100"/>
      <c r="GI221" s="100"/>
      <c r="GJ221" s="100"/>
      <c r="GK221" s="100"/>
      <c r="GL221" s="100"/>
      <c r="GM221" s="100"/>
      <c r="GN221" s="100"/>
      <c r="GO221" s="100"/>
      <c r="GP221" s="100"/>
      <c r="GQ221" s="100"/>
      <c r="GR221" s="100"/>
      <c r="GS221" s="100"/>
      <c r="GT221" s="100"/>
      <c r="GU221" s="100"/>
      <c r="GV221" s="100"/>
      <c r="GW221" s="100"/>
      <c r="GX221" s="100"/>
      <c r="GY221" s="100"/>
      <c r="GZ221" s="100"/>
      <c r="HA221" s="100"/>
      <c r="HB221" s="100"/>
      <c r="HC221" s="100"/>
      <c r="HD221" s="100"/>
      <c r="HE221" s="100"/>
      <c r="HF221" s="100"/>
      <c r="HG221" s="100"/>
      <c r="HH221" s="100"/>
      <c r="HI221" s="100"/>
      <c r="HJ221" s="100"/>
      <c r="HK221" s="100"/>
      <c r="HL221" s="100"/>
      <c r="HM221" s="100"/>
      <c r="HN221" s="100"/>
      <c r="HO221" s="100"/>
      <c r="HP221" s="100"/>
      <c r="HQ221" s="100"/>
      <c r="HR221" s="100"/>
      <c r="HS221" s="100"/>
      <c r="HT221" s="100"/>
      <c r="HU221" s="100"/>
      <c r="HV221" s="100"/>
      <c r="HW221" s="100"/>
      <c r="HX221" s="100"/>
      <c r="HY221" s="100"/>
      <c r="HZ221" s="100"/>
      <c r="IA221" s="100"/>
      <c r="IB221" s="100"/>
      <c r="IC221" s="100"/>
      <c r="ID221" s="100"/>
      <c r="IE221" s="100"/>
      <c r="IF221" s="100"/>
      <c r="IG221" s="100"/>
      <c r="IH221" s="100"/>
      <c r="II221" s="100"/>
      <c r="IJ221" s="100"/>
      <c r="IK221" s="100"/>
      <c r="IL221" s="100"/>
      <c r="IM221" s="100"/>
      <c r="IN221" s="100"/>
      <c r="IO221" s="100"/>
      <c r="IP221" s="100"/>
      <c r="IQ221" s="100"/>
      <c r="IR221" s="100"/>
      <c r="IS221" s="100"/>
      <c r="IT221" s="100"/>
      <c r="IU221" s="100"/>
      <c r="IV221" s="100"/>
      <c r="IW221" s="100"/>
      <c r="IX221" s="100"/>
      <c r="IY221" s="100"/>
      <c r="IZ221" s="100"/>
      <c r="JA221" s="100"/>
    </row>
    <row r="222" spans="1:261">
      <c r="A222" s="37" t="s">
        <v>181</v>
      </c>
      <c r="B222" s="181" t="s">
        <v>196</v>
      </c>
      <c r="C222" s="182"/>
      <c r="D222" s="182"/>
      <c r="E222" s="182"/>
      <c r="F222" s="182"/>
      <c r="G222" s="182"/>
      <c r="H222" s="182"/>
      <c r="I222" s="183"/>
      <c r="J222" s="28">
        <v>3</v>
      </c>
      <c r="K222" s="28">
        <v>0</v>
      </c>
      <c r="L222" s="28">
        <v>2</v>
      </c>
      <c r="M222" s="28">
        <v>0</v>
      </c>
      <c r="N222" s="39">
        <v>1</v>
      </c>
      <c r="O222" s="19">
        <f>K222+L222+M222+N222</f>
        <v>3</v>
      </c>
      <c r="P222" s="19">
        <f>Q222-O222</f>
        <v>2</v>
      </c>
      <c r="Q222" s="19">
        <f>ROUND(PRODUCT(J222,25)/14,0)</f>
        <v>5</v>
      </c>
      <c r="R222" s="40"/>
      <c r="S222" s="12"/>
      <c r="T222" s="27" t="s">
        <v>61</v>
      </c>
      <c r="U222" s="12" t="s">
        <v>44</v>
      </c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100"/>
      <c r="FS222" s="100"/>
      <c r="FT222" s="100"/>
      <c r="FU222" s="100"/>
      <c r="FV222" s="100"/>
      <c r="FW222" s="100"/>
      <c r="FX222" s="100"/>
      <c r="FY222" s="100"/>
      <c r="FZ222" s="100"/>
      <c r="GA222" s="100"/>
      <c r="GB222" s="100"/>
      <c r="GC222" s="100"/>
      <c r="GD222" s="100"/>
      <c r="GE222" s="100"/>
      <c r="GF222" s="100"/>
      <c r="GG222" s="100"/>
      <c r="GH222" s="100"/>
      <c r="GI222" s="100"/>
      <c r="GJ222" s="100"/>
      <c r="GK222" s="100"/>
      <c r="GL222" s="100"/>
      <c r="GM222" s="100"/>
      <c r="GN222" s="100"/>
      <c r="GO222" s="100"/>
      <c r="GP222" s="100"/>
      <c r="GQ222" s="100"/>
      <c r="GR222" s="100"/>
      <c r="GS222" s="100"/>
      <c r="GT222" s="100"/>
      <c r="GU222" s="100"/>
      <c r="GV222" s="100"/>
      <c r="GW222" s="100"/>
      <c r="GX222" s="100"/>
      <c r="GY222" s="100"/>
      <c r="GZ222" s="100"/>
      <c r="HA222" s="100"/>
      <c r="HB222" s="100"/>
      <c r="HC222" s="100"/>
      <c r="HD222" s="100"/>
      <c r="HE222" s="100"/>
      <c r="HF222" s="100"/>
      <c r="HG222" s="100"/>
      <c r="HH222" s="100"/>
      <c r="HI222" s="100"/>
      <c r="HJ222" s="100"/>
      <c r="HK222" s="100"/>
      <c r="HL222" s="100"/>
      <c r="HM222" s="100"/>
      <c r="HN222" s="100"/>
      <c r="HO222" s="100"/>
      <c r="HP222" s="100"/>
      <c r="HQ222" s="100"/>
      <c r="HR222" s="100"/>
      <c r="HS222" s="100"/>
      <c r="HT222" s="100"/>
      <c r="HU222" s="100"/>
      <c r="HV222" s="100"/>
      <c r="HW222" s="100"/>
      <c r="HX222" s="100"/>
      <c r="HY222" s="100"/>
      <c r="HZ222" s="100"/>
      <c r="IA222" s="100"/>
      <c r="IB222" s="100"/>
      <c r="IC222" s="100"/>
      <c r="ID222" s="100"/>
      <c r="IE222" s="100"/>
      <c r="IF222" s="100"/>
      <c r="IG222" s="100"/>
      <c r="IH222" s="100"/>
      <c r="II222" s="100"/>
      <c r="IJ222" s="100"/>
      <c r="IK222" s="100"/>
      <c r="IL222" s="100"/>
      <c r="IM222" s="100"/>
      <c r="IN222" s="100"/>
      <c r="IO222" s="100"/>
      <c r="IP222" s="100"/>
      <c r="IQ222" s="100"/>
      <c r="IR222" s="100"/>
      <c r="IS222" s="100"/>
      <c r="IT222" s="100"/>
      <c r="IU222" s="100"/>
      <c r="IV222" s="100"/>
      <c r="IW222" s="100"/>
      <c r="IX222" s="100"/>
      <c r="IY222" s="100"/>
      <c r="IZ222" s="100"/>
      <c r="JA222" s="100"/>
    </row>
    <row r="223" spans="1:261">
      <c r="A223" s="37" t="s">
        <v>183</v>
      </c>
      <c r="B223" s="181" t="s">
        <v>184</v>
      </c>
      <c r="C223" s="182"/>
      <c r="D223" s="182"/>
      <c r="E223" s="182"/>
      <c r="F223" s="182"/>
      <c r="G223" s="182"/>
      <c r="H223" s="182"/>
      <c r="I223" s="183"/>
      <c r="J223" s="28">
        <v>3</v>
      </c>
      <c r="K223" s="28">
        <v>0</v>
      </c>
      <c r="L223" s="28">
        <v>0</v>
      </c>
      <c r="M223" s="28">
        <v>2</v>
      </c>
      <c r="N223" s="39">
        <v>0</v>
      </c>
      <c r="O223" s="19">
        <f>K223+L223+M223+N223</f>
        <v>2</v>
      </c>
      <c r="P223" s="19">
        <f>Q223-O223</f>
        <v>3</v>
      </c>
      <c r="Q223" s="19">
        <f>ROUND(PRODUCT(J223,25)/14,0)</f>
        <v>5</v>
      </c>
      <c r="R223" s="40"/>
      <c r="S223" s="12"/>
      <c r="T223" s="27" t="s">
        <v>61</v>
      </c>
      <c r="U223" s="12" t="s">
        <v>44</v>
      </c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100"/>
      <c r="FS223" s="100"/>
      <c r="FT223" s="100"/>
      <c r="FU223" s="100"/>
      <c r="FV223" s="100"/>
      <c r="FW223" s="100"/>
      <c r="FX223" s="100"/>
      <c r="FY223" s="100"/>
      <c r="FZ223" s="100"/>
      <c r="GA223" s="100"/>
      <c r="GB223" s="100"/>
      <c r="GC223" s="100"/>
      <c r="GD223" s="100"/>
      <c r="GE223" s="100"/>
      <c r="GF223" s="100"/>
      <c r="GG223" s="100"/>
      <c r="GH223" s="100"/>
      <c r="GI223" s="100"/>
      <c r="GJ223" s="100"/>
      <c r="GK223" s="100"/>
      <c r="GL223" s="100"/>
      <c r="GM223" s="100"/>
      <c r="GN223" s="100"/>
      <c r="GO223" s="100"/>
      <c r="GP223" s="100"/>
      <c r="GQ223" s="100"/>
      <c r="GR223" s="100"/>
      <c r="GS223" s="100"/>
      <c r="GT223" s="100"/>
      <c r="GU223" s="100"/>
      <c r="GV223" s="100"/>
      <c r="GW223" s="100"/>
      <c r="GX223" s="100"/>
      <c r="GY223" s="100"/>
      <c r="GZ223" s="100"/>
      <c r="HA223" s="100"/>
      <c r="HB223" s="100"/>
      <c r="HC223" s="100"/>
      <c r="HD223" s="100"/>
      <c r="HE223" s="100"/>
      <c r="HF223" s="100"/>
      <c r="HG223" s="100"/>
      <c r="HH223" s="100"/>
      <c r="HI223" s="100"/>
      <c r="HJ223" s="100"/>
      <c r="HK223" s="100"/>
      <c r="HL223" s="100"/>
      <c r="HM223" s="100"/>
      <c r="HN223" s="100"/>
      <c r="HO223" s="100"/>
      <c r="HP223" s="100"/>
      <c r="HQ223" s="100"/>
      <c r="HR223" s="100"/>
      <c r="HS223" s="100"/>
      <c r="HT223" s="100"/>
      <c r="HU223" s="100"/>
      <c r="HV223" s="100"/>
      <c r="HW223" s="100"/>
      <c r="HX223" s="100"/>
      <c r="HY223" s="100"/>
      <c r="HZ223" s="100"/>
      <c r="IA223" s="100"/>
      <c r="IB223" s="100"/>
      <c r="IC223" s="100"/>
      <c r="ID223" s="100"/>
      <c r="IE223" s="100"/>
      <c r="IF223" s="100"/>
      <c r="IG223" s="100"/>
      <c r="IH223" s="100"/>
      <c r="II223" s="100"/>
      <c r="IJ223" s="100"/>
      <c r="IK223" s="100"/>
      <c r="IL223" s="100"/>
      <c r="IM223" s="100"/>
      <c r="IN223" s="100"/>
      <c r="IO223" s="100"/>
      <c r="IP223" s="100"/>
      <c r="IQ223" s="100"/>
      <c r="IR223" s="100"/>
      <c r="IS223" s="100"/>
      <c r="IT223" s="100"/>
      <c r="IU223" s="100"/>
      <c r="IV223" s="100"/>
      <c r="IW223" s="100"/>
      <c r="IX223" s="100"/>
      <c r="IY223" s="100"/>
      <c r="IZ223" s="100"/>
      <c r="JA223" s="100"/>
    </row>
    <row r="224" spans="1:261">
      <c r="A224" s="37" t="s">
        <v>197</v>
      </c>
      <c r="B224" s="181" t="s">
        <v>187</v>
      </c>
      <c r="C224" s="182"/>
      <c r="D224" s="182"/>
      <c r="E224" s="182"/>
      <c r="F224" s="182"/>
      <c r="G224" s="182"/>
      <c r="H224" s="182"/>
      <c r="I224" s="183"/>
      <c r="J224" s="28">
        <v>3</v>
      </c>
      <c r="K224" s="28">
        <v>1</v>
      </c>
      <c r="L224" s="28">
        <v>0</v>
      </c>
      <c r="M224" s="28">
        <v>1</v>
      </c>
      <c r="N224" s="39">
        <v>0</v>
      </c>
      <c r="O224" s="19">
        <f>K224+L224+M224+N224</f>
        <v>2</v>
      </c>
      <c r="P224" s="19">
        <f>Q224-O224</f>
        <v>3</v>
      </c>
      <c r="Q224" s="19">
        <f>ROUND(PRODUCT(J224,25)/14,0)</f>
        <v>5</v>
      </c>
      <c r="R224" s="40"/>
      <c r="S224" s="12"/>
      <c r="T224" s="27" t="s">
        <v>61</v>
      </c>
      <c r="U224" s="12" t="s">
        <v>44</v>
      </c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  <c r="EM224" s="100"/>
      <c r="EN224" s="100"/>
      <c r="EO224" s="100"/>
      <c r="EP224" s="100"/>
      <c r="EQ224" s="100"/>
      <c r="ER224" s="100"/>
      <c r="ES224" s="100"/>
      <c r="ET224" s="100"/>
      <c r="EU224" s="100"/>
      <c r="EV224" s="100"/>
      <c r="EW224" s="100"/>
      <c r="EX224" s="100"/>
      <c r="EY224" s="100"/>
      <c r="EZ224" s="100"/>
      <c r="FA224" s="100"/>
      <c r="FB224" s="100"/>
      <c r="FC224" s="100"/>
      <c r="FD224" s="100"/>
      <c r="FE224" s="100"/>
      <c r="FF224" s="100"/>
      <c r="FG224" s="100"/>
      <c r="FH224" s="100"/>
      <c r="FI224" s="100"/>
      <c r="FJ224" s="100"/>
      <c r="FK224" s="100"/>
      <c r="FL224" s="100"/>
      <c r="FM224" s="100"/>
      <c r="FN224" s="100"/>
      <c r="FO224" s="100"/>
      <c r="FP224" s="100"/>
      <c r="FQ224" s="100"/>
      <c r="FR224" s="100"/>
      <c r="FS224" s="100"/>
      <c r="FT224" s="100"/>
      <c r="FU224" s="100"/>
      <c r="FV224" s="100"/>
      <c r="FW224" s="100"/>
      <c r="FX224" s="100"/>
      <c r="FY224" s="100"/>
      <c r="FZ224" s="100"/>
      <c r="GA224" s="100"/>
      <c r="GB224" s="100"/>
      <c r="GC224" s="100"/>
      <c r="GD224" s="100"/>
      <c r="GE224" s="100"/>
      <c r="GF224" s="100"/>
      <c r="GG224" s="100"/>
      <c r="GH224" s="100"/>
      <c r="GI224" s="100"/>
      <c r="GJ224" s="100"/>
      <c r="GK224" s="100"/>
      <c r="GL224" s="100"/>
      <c r="GM224" s="100"/>
      <c r="GN224" s="100"/>
      <c r="GO224" s="100"/>
      <c r="GP224" s="100"/>
      <c r="GQ224" s="100"/>
      <c r="GR224" s="100"/>
      <c r="GS224" s="100"/>
      <c r="GT224" s="100"/>
      <c r="GU224" s="100"/>
      <c r="GV224" s="100"/>
      <c r="GW224" s="100"/>
      <c r="GX224" s="100"/>
      <c r="GY224" s="100"/>
      <c r="GZ224" s="100"/>
      <c r="HA224" s="100"/>
      <c r="HB224" s="100"/>
      <c r="HC224" s="100"/>
      <c r="HD224" s="100"/>
      <c r="HE224" s="100"/>
      <c r="HF224" s="100"/>
      <c r="HG224" s="100"/>
      <c r="HH224" s="100"/>
      <c r="HI224" s="100"/>
      <c r="HJ224" s="100"/>
      <c r="HK224" s="100"/>
      <c r="HL224" s="100"/>
      <c r="HM224" s="100"/>
      <c r="HN224" s="100"/>
      <c r="HO224" s="100"/>
      <c r="HP224" s="100"/>
      <c r="HQ224" s="100"/>
      <c r="HR224" s="100"/>
      <c r="HS224" s="100"/>
      <c r="HT224" s="100"/>
      <c r="HU224" s="100"/>
      <c r="HV224" s="100"/>
      <c r="HW224" s="100"/>
      <c r="HX224" s="100"/>
      <c r="HY224" s="100"/>
      <c r="HZ224" s="100"/>
      <c r="IA224" s="100"/>
      <c r="IB224" s="100"/>
      <c r="IC224" s="100"/>
      <c r="ID224" s="100"/>
      <c r="IE224" s="100"/>
      <c r="IF224" s="100"/>
      <c r="IG224" s="100"/>
      <c r="IH224" s="100"/>
      <c r="II224" s="100"/>
      <c r="IJ224" s="100"/>
      <c r="IK224" s="100"/>
      <c r="IL224" s="100"/>
      <c r="IM224" s="100"/>
      <c r="IN224" s="100"/>
      <c r="IO224" s="100"/>
      <c r="IP224" s="100"/>
      <c r="IQ224" s="100"/>
      <c r="IR224" s="100"/>
      <c r="IS224" s="100"/>
      <c r="IT224" s="100"/>
      <c r="IU224" s="100"/>
      <c r="IV224" s="100"/>
      <c r="IW224" s="100"/>
      <c r="IX224" s="100"/>
      <c r="IY224" s="100"/>
      <c r="IZ224" s="100"/>
      <c r="JA224" s="100"/>
    </row>
    <row r="225" spans="1:261">
      <c r="A225" s="20" t="s">
        <v>74</v>
      </c>
      <c r="B225" s="184"/>
      <c r="C225" s="185"/>
      <c r="D225" s="185"/>
      <c r="E225" s="185"/>
      <c r="F225" s="185"/>
      <c r="G225" s="185"/>
      <c r="H225" s="185"/>
      <c r="I225" s="186"/>
      <c r="J225" s="32">
        <f>SUM(J220:J224)</f>
        <v>16</v>
      </c>
      <c r="K225" s="32">
        <f t="shared" ref="K225:Q225" si="66">SUM(K220:K224)</f>
        <v>5</v>
      </c>
      <c r="L225" s="32">
        <f t="shared" si="66"/>
        <v>3</v>
      </c>
      <c r="M225" s="32">
        <f t="shared" si="66"/>
        <v>5</v>
      </c>
      <c r="N225" s="32">
        <f t="shared" si="66"/>
        <v>1</v>
      </c>
      <c r="O225" s="32">
        <f t="shared" si="66"/>
        <v>14</v>
      </c>
      <c r="P225" s="32">
        <f t="shared" si="66"/>
        <v>13</v>
      </c>
      <c r="Q225" s="32">
        <f t="shared" si="66"/>
        <v>27</v>
      </c>
      <c r="R225" s="22">
        <f>COUNTIF(R220:R224,"E")</f>
        <v>0</v>
      </c>
      <c r="S225" s="22">
        <f>COUNTIF(S220:S224,"C")</f>
        <v>1</v>
      </c>
      <c r="T225" s="22">
        <f>COUNTIF(T220:T224,"VP")</f>
        <v>4</v>
      </c>
      <c r="U225" s="18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EJ225" s="100"/>
      <c r="EK225" s="100"/>
      <c r="EL225" s="100"/>
      <c r="EM225" s="100"/>
      <c r="EN225" s="100"/>
      <c r="EO225" s="100"/>
      <c r="EP225" s="100"/>
      <c r="EQ225" s="100"/>
      <c r="ER225" s="100"/>
      <c r="ES225" s="100"/>
      <c r="ET225" s="100"/>
      <c r="EU225" s="100"/>
      <c r="EV225" s="100"/>
      <c r="EW225" s="100"/>
      <c r="EX225" s="100"/>
      <c r="EY225" s="100"/>
      <c r="EZ225" s="100"/>
      <c r="FA225" s="100"/>
      <c r="FB225" s="100"/>
      <c r="FC225" s="100"/>
      <c r="FD225" s="100"/>
      <c r="FE225" s="100"/>
      <c r="FF225" s="100"/>
      <c r="FG225" s="100"/>
      <c r="FH225" s="100"/>
      <c r="FI225" s="100"/>
      <c r="FJ225" s="100"/>
      <c r="FK225" s="100"/>
      <c r="FL225" s="100"/>
      <c r="FM225" s="100"/>
      <c r="FN225" s="100"/>
      <c r="FO225" s="100"/>
      <c r="FP225" s="100"/>
      <c r="FQ225" s="100"/>
      <c r="FR225" s="100"/>
      <c r="FS225" s="100"/>
      <c r="FT225" s="100"/>
      <c r="FU225" s="100"/>
      <c r="FV225" s="100"/>
      <c r="FW225" s="100"/>
      <c r="FX225" s="100"/>
      <c r="FY225" s="100"/>
      <c r="FZ225" s="100"/>
      <c r="GA225" s="100"/>
      <c r="GB225" s="100"/>
      <c r="GC225" s="100"/>
      <c r="GD225" s="100"/>
      <c r="GE225" s="100"/>
      <c r="GF225" s="100"/>
      <c r="GG225" s="100"/>
      <c r="GH225" s="100"/>
      <c r="GI225" s="100"/>
      <c r="GJ225" s="100"/>
      <c r="GK225" s="100"/>
      <c r="GL225" s="100"/>
      <c r="GM225" s="100"/>
      <c r="GN225" s="100"/>
      <c r="GO225" s="100"/>
      <c r="GP225" s="100"/>
      <c r="GQ225" s="100"/>
      <c r="GR225" s="100"/>
      <c r="GS225" s="100"/>
      <c r="GT225" s="100"/>
      <c r="GU225" s="100"/>
      <c r="GV225" s="100"/>
      <c r="GW225" s="100"/>
      <c r="GX225" s="100"/>
      <c r="GY225" s="100"/>
      <c r="GZ225" s="100"/>
      <c r="HA225" s="100"/>
      <c r="HB225" s="100"/>
      <c r="HC225" s="100"/>
      <c r="HD225" s="100"/>
      <c r="HE225" s="100"/>
      <c r="HF225" s="100"/>
      <c r="HG225" s="100"/>
      <c r="HH225" s="100"/>
      <c r="HI225" s="100"/>
      <c r="HJ225" s="100"/>
      <c r="HK225" s="100"/>
      <c r="HL225" s="100"/>
      <c r="HM225" s="100"/>
      <c r="HN225" s="100"/>
      <c r="HO225" s="100"/>
      <c r="HP225" s="100"/>
      <c r="HQ225" s="100"/>
      <c r="HR225" s="100"/>
      <c r="HS225" s="100"/>
      <c r="HT225" s="100"/>
      <c r="HU225" s="100"/>
      <c r="HV225" s="100"/>
      <c r="HW225" s="100"/>
      <c r="HX225" s="100"/>
      <c r="HY225" s="100"/>
      <c r="HZ225" s="100"/>
      <c r="IA225" s="100"/>
      <c r="IB225" s="100"/>
      <c r="IC225" s="100"/>
      <c r="ID225" s="100"/>
      <c r="IE225" s="100"/>
      <c r="IF225" s="100"/>
      <c r="IG225" s="100"/>
      <c r="IH225" s="100"/>
      <c r="II225" s="100"/>
      <c r="IJ225" s="100"/>
      <c r="IK225" s="100"/>
      <c r="IL225" s="100"/>
      <c r="IM225" s="100"/>
      <c r="IN225" s="100"/>
      <c r="IO225" s="100"/>
      <c r="IP225" s="100"/>
      <c r="IQ225" s="100"/>
      <c r="IR225" s="100"/>
      <c r="IS225" s="100"/>
      <c r="IT225" s="100"/>
      <c r="IU225" s="100"/>
      <c r="IV225" s="100"/>
      <c r="IW225" s="100"/>
      <c r="IX225" s="100"/>
      <c r="IY225" s="100"/>
      <c r="IZ225" s="100"/>
      <c r="JA225" s="100"/>
    </row>
    <row r="226" spans="1:261">
      <c r="A226" s="187" t="s">
        <v>172</v>
      </c>
      <c r="B226" s="188"/>
      <c r="C226" s="188"/>
      <c r="D226" s="188"/>
      <c r="E226" s="188"/>
      <c r="F226" s="188"/>
      <c r="G226" s="188"/>
      <c r="H226" s="188"/>
      <c r="I226" s="189"/>
      <c r="J226" s="24">
        <f>J225</f>
        <v>16</v>
      </c>
      <c r="K226" s="24">
        <f t="shared" ref="K226:T226" si="67">K225</f>
        <v>5</v>
      </c>
      <c r="L226" s="24">
        <f t="shared" si="67"/>
        <v>3</v>
      </c>
      <c r="M226" s="24">
        <f t="shared" si="67"/>
        <v>5</v>
      </c>
      <c r="N226" s="24">
        <f t="shared" si="67"/>
        <v>1</v>
      </c>
      <c r="O226" s="24">
        <f t="shared" si="67"/>
        <v>14</v>
      </c>
      <c r="P226" s="24">
        <f t="shared" si="67"/>
        <v>13</v>
      </c>
      <c r="Q226" s="24">
        <f t="shared" si="67"/>
        <v>27</v>
      </c>
      <c r="R226" s="24">
        <f t="shared" si="67"/>
        <v>0</v>
      </c>
      <c r="S226" s="24">
        <f t="shared" si="67"/>
        <v>1</v>
      </c>
      <c r="T226" s="24">
        <f t="shared" si="67"/>
        <v>4</v>
      </c>
      <c r="U226" s="50">
        <f>5/(COUNTIF($A$150:$U$169,"DF")+COUNTIF($A$179:$U$190,"DS")+COUNTIF($A$201:$U$210,"DC")+5)</f>
        <v>0.12195121951219512</v>
      </c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EJ226" s="100"/>
      <c r="EK226" s="100"/>
      <c r="EL226" s="100"/>
      <c r="EM226" s="100"/>
      <c r="EN226" s="100"/>
      <c r="EO226" s="100"/>
      <c r="EP226" s="100"/>
      <c r="EQ226" s="100"/>
      <c r="ER226" s="100"/>
      <c r="ES226" s="100"/>
      <c r="ET226" s="100"/>
      <c r="EU226" s="100"/>
      <c r="EV226" s="100"/>
      <c r="EW226" s="100"/>
      <c r="EX226" s="100"/>
      <c r="EY226" s="100"/>
      <c r="EZ226" s="100"/>
      <c r="FA226" s="100"/>
      <c r="FB226" s="100"/>
      <c r="FC226" s="100"/>
      <c r="FD226" s="100"/>
      <c r="FE226" s="100"/>
      <c r="FF226" s="100"/>
      <c r="FG226" s="100"/>
      <c r="FH226" s="100"/>
      <c r="FI226" s="100"/>
      <c r="FJ226" s="100"/>
      <c r="FK226" s="100"/>
      <c r="FL226" s="100"/>
      <c r="FM226" s="100"/>
      <c r="FN226" s="100"/>
      <c r="FO226" s="100"/>
      <c r="FP226" s="100"/>
      <c r="FQ226" s="100"/>
      <c r="FR226" s="100"/>
      <c r="FS226" s="100"/>
      <c r="FT226" s="100"/>
      <c r="FU226" s="100"/>
      <c r="FV226" s="100"/>
      <c r="FW226" s="100"/>
      <c r="FX226" s="100"/>
      <c r="FY226" s="100"/>
      <c r="FZ226" s="100"/>
      <c r="GA226" s="100"/>
      <c r="GB226" s="100"/>
      <c r="GC226" s="100"/>
      <c r="GD226" s="100"/>
      <c r="GE226" s="100"/>
      <c r="GF226" s="100"/>
      <c r="GG226" s="100"/>
      <c r="GH226" s="100"/>
      <c r="GI226" s="100"/>
      <c r="GJ226" s="100"/>
      <c r="GK226" s="100"/>
      <c r="GL226" s="100"/>
      <c r="GM226" s="100"/>
      <c r="GN226" s="100"/>
      <c r="GO226" s="100"/>
      <c r="GP226" s="100"/>
      <c r="GQ226" s="100"/>
      <c r="GR226" s="100"/>
      <c r="GS226" s="100"/>
      <c r="GT226" s="100"/>
      <c r="GU226" s="100"/>
      <c r="GV226" s="100"/>
      <c r="GW226" s="100"/>
      <c r="GX226" s="100"/>
      <c r="GY226" s="100"/>
      <c r="GZ226" s="100"/>
      <c r="HA226" s="100"/>
      <c r="HB226" s="100"/>
      <c r="HC226" s="100"/>
      <c r="HD226" s="100"/>
      <c r="HE226" s="100"/>
      <c r="HF226" s="100"/>
      <c r="HG226" s="100"/>
      <c r="HH226" s="100"/>
      <c r="HI226" s="100"/>
      <c r="HJ226" s="100"/>
      <c r="HK226" s="100"/>
      <c r="HL226" s="100"/>
      <c r="HM226" s="100"/>
      <c r="HN226" s="100"/>
      <c r="HO226" s="100"/>
      <c r="HP226" s="100"/>
      <c r="HQ226" s="100"/>
      <c r="HR226" s="100"/>
      <c r="HS226" s="100"/>
      <c r="HT226" s="100"/>
      <c r="HU226" s="100"/>
      <c r="HV226" s="100"/>
      <c r="HW226" s="100"/>
      <c r="HX226" s="100"/>
      <c r="HY226" s="100"/>
      <c r="HZ226" s="100"/>
      <c r="IA226" s="100"/>
      <c r="IB226" s="100"/>
      <c r="IC226" s="100"/>
      <c r="ID226" s="100"/>
      <c r="IE226" s="100"/>
      <c r="IF226" s="100"/>
      <c r="IG226" s="100"/>
      <c r="IH226" s="100"/>
      <c r="II226" s="100"/>
      <c r="IJ226" s="100"/>
      <c r="IK226" s="100"/>
      <c r="IL226" s="100"/>
      <c r="IM226" s="100"/>
      <c r="IN226" s="100"/>
      <c r="IO226" s="100"/>
      <c r="IP226" s="100"/>
      <c r="IQ226" s="100"/>
      <c r="IR226" s="100"/>
      <c r="IS226" s="100"/>
      <c r="IT226" s="100"/>
      <c r="IU226" s="100"/>
      <c r="IV226" s="100"/>
      <c r="IW226" s="100"/>
      <c r="IX226" s="100"/>
      <c r="IY226" s="100"/>
      <c r="IZ226" s="100"/>
      <c r="JA226" s="100"/>
    </row>
    <row r="227" spans="1:261" ht="26.25" customHeight="1">
      <c r="A227" s="190" t="s">
        <v>173</v>
      </c>
      <c r="B227" s="191"/>
      <c r="C227" s="191"/>
      <c r="D227" s="191"/>
      <c r="E227" s="191"/>
      <c r="F227" s="191"/>
      <c r="G227" s="191"/>
      <c r="H227" s="191"/>
      <c r="I227" s="191"/>
      <c r="J227" s="192"/>
      <c r="K227" s="24">
        <f t="shared" ref="K227:Q227" si="68">K225*14</f>
        <v>70</v>
      </c>
      <c r="L227" s="24">
        <f t="shared" si="68"/>
        <v>42</v>
      </c>
      <c r="M227" s="24">
        <f t="shared" si="68"/>
        <v>70</v>
      </c>
      <c r="N227" s="24">
        <f t="shared" si="68"/>
        <v>14</v>
      </c>
      <c r="O227" s="24">
        <f t="shared" si="68"/>
        <v>196</v>
      </c>
      <c r="P227" s="24">
        <f t="shared" si="68"/>
        <v>182</v>
      </c>
      <c r="Q227" s="24">
        <f t="shared" si="68"/>
        <v>378</v>
      </c>
      <c r="R227" s="196"/>
      <c r="S227" s="197"/>
      <c r="T227" s="197"/>
      <c r="U227" s="198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EJ227" s="100"/>
      <c r="EK227" s="100"/>
      <c r="EL227" s="100"/>
      <c r="EM227" s="100"/>
      <c r="EN227" s="100"/>
      <c r="EO227" s="100"/>
      <c r="EP227" s="100"/>
      <c r="EQ227" s="100"/>
      <c r="ER227" s="100"/>
      <c r="ES227" s="100"/>
      <c r="ET227" s="100"/>
      <c r="EU227" s="100"/>
      <c r="EV227" s="100"/>
      <c r="EW227" s="100"/>
      <c r="EX227" s="100"/>
      <c r="EY227" s="100"/>
      <c r="EZ227" s="100"/>
      <c r="FA227" s="100"/>
      <c r="FB227" s="100"/>
      <c r="FC227" s="100"/>
      <c r="FD227" s="100"/>
      <c r="FE227" s="100"/>
      <c r="FF227" s="100"/>
      <c r="FG227" s="100"/>
      <c r="FH227" s="100"/>
      <c r="FI227" s="100"/>
      <c r="FJ227" s="100"/>
      <c r="FK227" s="100"/>
      <c r="FL227" s="100"/>
      <c r="FM227" s="100"/>
      <c r="FN227" s="100"/>
      <c r="FO227" s="100"/>
      <c r="FP227" s="100"/>
      <c r="FQ227" s="100"/>
      <c r="FR227" s="100"/>
      <c r="FS227" s="100"/>
      <c r="FT227" s="100"/>
      <c r="FU227" s="100"/>
      <c r="FV227" s="100"/>
      <c r="FW227" s="100"/>
      <c r="FX227" s="100"/>
      <c r="FY227" s="100"/>
      <c r="FZ227" s="100"/>
      <c r="GA227" s="100"/>
      <c r="GB227" s="100"/>
      <c r="GC227" s="100"/>
      <c r="GD227" s="100"/>
      <c r="GE227" s="100"/>
      <c r="GF227" s="100"/>
      <c r="GG227" s="100"/>
      <c r="GH227" s="100"/>
      <c r="GI227" s="100"/>
      <c r="GJ227" s="100"/>
      <c r="GK227" s="100"/>
      <c r="GL227" s="100"/>
      <c r="GM227" s="100"/>
      <c r="GN227" s="100"/>
      <c r="GO227" s="100"/>
      <c r="GP227" s="100"/>
      <c r="GQ227" s="100"/>
      <c r="GR227" s="100"/>
      <c r="GS227" s="100"/>
      <c r="GT227" s="100"/>
      <c r="GU227" s="100"/>
      <c r="GV227" s="100"/>
      <c r="GW227" s="100"/>
      <c r="GX227" s="100"/>
      <c r="GY227" s="100"/>
      <c r="GZ227" s="100"/>
      <c r="HA227" s="100"/>
      <c r="HB227" s="100"/>
      <c r="HC227" s="100"/>
      <c r="HD227" s="100"/>
      <c r="HE227" s="100"/>
      <c r="HF227" s="100"/>
      <c r="HG227" s="100"/>
      <c r="HH227" s="100"/>
      <c r="HI227" s="100"/>
      <c r="HJ227" s="100"/>
      <c r="HK227" s="100"/>
      <c r="HL227" s="100"/>
      <c r="HM227" s="100"/>
      <c r="HN227" s="100"/>
      <c r="HO227" s="100"/>
      <c r="HP227" s="100"/>
      <c r="HQ227" s="100"/>
      <c r="HR227" s="100"/>
      <c r="HS227" s="100"/>
      <c r="HT227" s="100"/>
      <c r="HU227" s="100"/>
      <c r="HV227" s="100"/>
      <c r="HW227" s="100"/>
      <c r="HX227" s="100"/>
      <c r="HY227" s="100"/>
      <c r="HZ227" s="100"/>
      <c r="IA227" s="100"/>
      <c r="IB227" s="100"/>
      <c r="IC227" s="100"/>
      <c r="ID227" s="100"/>
      <c r="IE227" s="100"/>
      <c r="IF227" s="100"/>
      <c r="IG227" s="100"/>
      <c r="IH227" s="100"/>
      <c r="II227" s="100"/>
      <c r="IJ227" s="100"/>
      <c r="IK227" s="100"/>
      <c r="IL227" s="100"/>
      <c r="IM227" s="100"/>
      <c r="IN227" s="100"/>
      <c r="IO227" s="100"/>
      <c r="IP227" s="100"/>
      <c r="IQ227" s="100"/>
      <c r="IR227" s="100"/>
      <c r="IS227" s="100"/>
      <c r="IT227" s="100"/>
      <c r="IU227" s="100"/>
      <c r="IV227" s="100"/>
      <c r="IW227" s="100"/>
      <c r="IX227" s="100"/>
      <c r="IY227" s="100"/>
      <c r="IZ227" s="100"/>
      <c r="JA227" s="100"/>
    </row>
    <row r="228" spans="1:261">
      <c r="A228" s="193"/>
      <c r="B228" s="194"/>
      <c r="C228" s="194"/>
      <c r="D228" s="194"/>
      <c r="E228" s="194"/>
      <c r="F228" s="194"/>
      <c r="G228" s="194"/>
      <c r="H228" s="194"/>
      <c r="I228" s="194"/>
      <c r="J228" s="195"/>
      <c r="K228" s="202">
        <f>SUM(K227:N227)</f>
        <v>196</v>
      </c>
      <c r="L228" s="203"/>
      <c r="M228" s="203"/>
      <c r="N228" s="204"/>
      <c r="O228" s="205">
        <f>Q227</f>
        <v>378</v>
      </c>
      <c r="P228" s="206"/>
      <c r="Q228" s="207"/>
      <c r="R228" s="199"/>
      <c r="S228" s="200"/>
      <c r="T228" s="200"/>
      <c r="U228" s="201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EJ228" s="100"/>
      <c r="EK228" s="100"/>
      <c r="EL228" s="100"/>
      <c r="EM228" s="100"/>
      <c r="EN228" s="100"/>
      <c r="EO228" s="100"/>
      <c r="EP228" s="100"/>
      <c r="EQ228" s="100"/>
      <c r="ER228" s="100"/>
      <c r="ES228" s="100"/>
      <c r="ET228" s="100"/>
      <c r="EU228" s="100"/>
      <c r="EV228" s="100"/>
      <c r="EW228" s="100"/>
      <c r="EX228" s="100"/>
      <c r="EY228" s="100"/>
      <c r="EZ228" s="100"/>
      <c r="FA228" s="100"/>
      <c r="FB228" s="100"/>
      <c r="FC228" s="100"/>
      <c r="FD228" s="100"/>
      <c r="FE228" s="100"/>
      <c r="FF228" s="100"/>
      <c r="FG228" s="100"/>
      <c r="FH228" s="100"/>
      <c r="FI228" s="100"/>
      <c r="FJ228" s="100"/>
      <c r="FK228" s="100"/>
      <c r="FL228" s="100"/>
      <c r="FM228" s="100"/>
      <c r="FN228" s="100"/>
      <c r="FO228" s="100"/>
      <c r="FP228" s="100"/>
      <c r="FQ228" s="100"/>
      <c r="FR228" s="100"/>
      <c r="FS228" s="100"/>
      <c r="FT228" s="100"/>
      <c r="FU228" s="100"/>
      <c r="FV228" s="100"/>
      <c r="FW228" s="100"/>
      <c r="FX228" s="100"/>
      <c r="FY228" s="100"/>
      <c r="FZ228" s="100"/>
      <c r="GA228" s="100"/>
      <c r="GB228" s="100"/>
      <c r="GC228" s="100"/>
      <c r="GD228" s="100"/>
      <c r="GE228" s="100"/>
      <c r="GF228" s="100"/>
      <c r="GG228" s="100"/>
      <c r="GH228" s="100"/>
      <c r="GI228" s="100"/>
      <c r="GJ228" s="100"/>
      <c r="GK228" s="100"/>
      <c r="GL228" s="100"/>
      <c r="GM228" s="100"/>
      <c r="GN228" s="100"/>
      <c r="GO228" s="100"/>
      <c r="GP228" s="100"/>
      <c r="GQ228" s="100"/>
      <c r="GR228" s="100"/>
      <c r="GS228" s="100"/>
      <c r="GT228" s="100"/>
      <c r="GU228" s="100"/>
      <c r="GV228" s="100"/>
      <c r="GW228" s="100"/>
      <c r="GX228" s="100"/>
      <c r="GY228" s="100"/>
      <c r="GZ228" s="100"/>
      <c r="HA228" s="100"/>
      <c r="HB228" s="100"/>
      <c r="HC228" s="100"/>
      <c r="HD228" s="100"/>
      <c r="HE228" s="100"/>
      <c r="HF228" s="100"/>
      <c r="HG228" s="100"/>
      <c r="HH228" s="100"/>
      <c r="HI228" s="100"/>
      <c r="HJ228" s="100"/>
      <c r="HK228" s="100"/>
      <c r="HL228" s="100"/>
      <c r="HM228" s="100"/>
      <c r="HN228" s="100"/>
      <c r="HO228" s="100"/>
      <c r="HP228" s="100"/>
      <c r="HQ228" s="100"/>
      <c r="HR228" s="100"/>
      <c r="HS228" s="100"/>
      <c r="HT228" s="100"/>
      <c r="HU228" s="100"/>
      <c r="HV228" s="100"/>
      <c r="HW228" s="100"/>
      <c r="HX228" s="100"/>
      <c r="HY228" s="100"/>
      <c r="HZ228" s="100"/>
      <c r="IA228" s="100"/>
      <c r="IB228" s="100"/>
      <c r="IC228" s="100"/>
      <c r="ID228" s="100"/>
      <c r="IE228" s="100"/>
      <c r="IF228" s="100"/>
      <c r="IG228" s="100"/>
      <c r="IH228" s="100"/>
      <c r="II228" s="100"/>
      <c r="IJ228" s="100"/>
      <c r="IK228" s="100"/>
      <c r="IL228" s="100"/>
      <c r="IM228" s="100"/>
      <c r="IN228" s="100"/>
      <c r="IO228" s="100"/>
      <c r="IP228" s="100"/>
      <c r="IQ228" s="100"/>
      <c r="IR228" s="100"/>
      <c r="IS228" s="100"/>
      <c r="IT228" s="100"/>
      <c r="IU228" s="100"/>
      <c r="IV228" s="100"/>
      <c r="IW228" s="100"/>
      <c r="IX228" s="100"/>
      <c r="IY228" s="100"/>
      <c r="IZ228" s="100"/>
      <c r="JA228" s="100"/>
    </row>
    <row r="229" spans="1:261"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EJ229" s="100"/>
      <c r="EK229" s="100"/>
      <c r="EL229" s="100"/>
      <c r="EM229" s="100"/>
      <c r="EN229" s="100"/>
      <c r="EO229" s="100"/>
      <c r="EP229" s="100"/>
      <c r="EQ229" s="100"/>
      <c r="ER229" s="100"/>
      <c r="ES229" s="100"/>
      <c r="ET229" s="100"/>
      <c r="EU229" s="100"/>
      <c r="EV229" s="100"/>
      <c r="EW229" s="100"/>
      <c r="EX229" s="100"/>
      <c r="EY229" s="100"/>
      <c r="EZ229" s="100"/>
      <c r="FA229" s="100"/>
      <c r="FB229" s="100"/>
      <c r="FC229" s="100"/>
      <c r="FD229" s="100"/>
      <c r="FE229" s="100"/>
      <c r="FF229" s="100"/>
      <c r="FG229" s="100"/>
      <c r="FH229" s="100"/>
      <c r="FI229" s="100"/>
      <c r="FJ229" s="100"/>
      <c r="FK229" s="100"/>
      <c r="FL229" s="100"/>
      <c r="FM229" s="100"/>
      <c r="FN229" s="100"/>
      <c r="FO229" s="100"/>
      <c r="FP229" s="100"/>
      <c r="FQ229" s="100"/>
      <c r="FR229" s="100"/>
      <c r="FS229" s="100"/>
      <c r="FT229" s="100"/>
      <c r="FU229" s="100"/>
      <c r="FV229" s="100"/>
      <c r="FW229" s="100"/>
      <c r="FX229" s="100"/>
      <c r="FY229" s="100"/>
      <c r="FZ229" s="100"/>
      <c r="GA229" s="100"/>
      <c r="GB229" s="100"/>
      <c r="GC229" s="100"/>
      <c r="GD229" s="100"/>
      <c r="GE229" s="100"/>
      <c r="GF229" s="100"/>
      <c r="GG229" s="100"/>
      <c r="GH229" s="100"/>
      <c r="GI229" s="100"/>
      <c r="GJ229" s="100"/>
      <c r="GK229" s="100"/>
      <c r="GL229" s="100"/>
      <c r="GM229" s="100"/>
      <c r="GN229" s="100"/>
      <c r="GO229" s="100"/>
      <c r="GP229" s="100"/>
      <c r="GQ229" s="100"/>
      <c r="GR229" s="100"/>
      <c r="GS229" s="100"/>
      <c r="GT229" s="100"/>
      <c r="GU229" s="100"/>
      <c r="GV229" s="100"/>
      <c r="GW229" s="100"/>
      <c r="GX229" s="100"/>
      <c r="GY229" s="100"/>
      <c r="GZ229" s="100"/>
      <c r="HA229" s="100"/>
      <c r="HB229" s="100"/>
      <c r="HC229" s="100"/>
      <c r="HD229" s="100"/>
      <c r="HE229" s="100"/>
      <c r="HF229" s="100"/>
      <c r="HG229" s="100"/>
      <c r="HH229" s="100"/>
      <c r="HI229" s="100"/>
      <c r="HJ229" s="100"/>
      <c r="HK229" s="100"/>
      <c r="HL229" s="100"/>
      <c r="HM229" s="100"/>
      <c r="HN229" s="100"/>
      <c r="HO229" s="100"/>
      <c r="HP229" s="100"/>
      <c r="HQ229" s="100"/>
      <c r="HR229" s="100"/>
      <c r="HS229" s="100"/>
      <c r="HT229" s="100"/>
      <c r="HU229" s="100"/>
      <c r="HV229" s="100"/>
      <c r="HW229" s="100"/>
      <c r="HX229" s="100"/>
      <c r="HY229" s="100"/>
      <c r="HZ229" s="100"/>
      <c r="IA229" s="100"/>
      <c r="IB229" s="100"/>
      <c r="IC229" s="100"/>
      <c r="ID229" s="100"/>
      <c r="IE229" s="100"/>
      <c r="IF229" s="100"/>
      <c r="IG229" s="100"/>
      <c r="IH229" s="100"/>
      <c r="II229" s="100"/>
      <c r="IJ229" s="100"/>
      <c r="IK229" s="100"/>
      <c r="IL229" s="100"/>
      <c r="IM229" s="100"/>
      <c r="IN229" s="100"/>
      <c r="IO229" s="100"/>
      <c r="IP229" s="100"/>
      <c r="IQ229" s="100"/>
      <c r="IR229" s="100"/>
      <c r="IS229" s="100"/>
      <c r="IT229" s="100"/>
      <c r="IU229" s="100"/>
      <c r="IV229" s="100"/>
      <c r="IW229" s="100"/>
      <c r="IX229" s="100"/>
      <c r="IY229" s="100"/>
      <c r="IZ229" s="100"/>
      <c r="JA229" s="100"/>
    </row>
    <row r="230" spans="1:261">
      <c r="A230" s="172" t="s">
        <v>198</v>
      </c>
      <c r="B230" s="172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EJ230" s="100"/>
      <c r="EK230" s="100"/>
      <c r="EL230" s="100"/>
      <c r="EM230" s="100"/>
      <c r="EN230" s="100"/>
      <c r="EO230" s="100"/>
      <c r="EP230" s="100"/>
      <c r="EQ230" s="100"/>
      <c r="ER230" s="100"/>
      <c r="ES230" s="100"/>
      <c r="ET230" s="100"/>
      <c r="EU230" s="100"/>
      <c r="EV230" s="100"/>
      <c r="EW230" s="100"/>
      <c r="EX230" s="100"/>
      <c r="EY230" s="100"/>
      <c r="EZ230" s="100"/>
      <c r="FA230" s="100"/>
      <c r="FB230" s="100"/>
      <c r="FC230" s="100"/>
      <c r="FD230" s="100"/>
      <c r="FE230" s="100"/>
      <c r="FF230" s="100"/>
      <c r="FG230" s="100"/>
      <c r="FH230" s="100"/>
      <c r="FI230" s="100"/>
      <c r="FJ230" s="100"/>
      <c r="FK230" s="100"/>
      <c r="FL230" s="100"/>
      <c r="FM230" s="100"/>
      <c r="FN230" s="100"/>
      <c r="FO230" s="100"/>
      <c r="FP230" s="100"/>
      <c r="FQ230" s="100"/>
      <c r="FR230" s="100"/>
      <c r="FS230" s="100"/>
      <c r="FT230" s="100"/>
      <c r="FU230" s="100"/>
      <c r="FV230" s="100"/>
      <c r="FW230" s="100"/>
      <c r="FX230" s="100"/>
      <c r="FY230" s="100"/>
      <c r="FZ230" s="100"/>
      <c r="GA230" s="100"/>
      <c r="GB230" s="100"/>
      <c r="GC230" s="100"/>
      <c r="GD230" s="100"/>
      <c r="GE230" s="100"/>
      <c r="GF230" s="100"/>
      <c r="GG230" s="100"/>
      <c r="GH230" s="100"/>
      <c r="GI230" s="100"/>
      <c r="GJ230" s="100"/>
      <c r="GK230" s="100"/>
      <c r="GL230" s="100"/>
      <c r="GM230" s="100"/>
      <c r="GN230" s="100"/>
      <c r="GO230" s="100"/>
      <c r="GP230" s="100"/>
      <c r="GQ230" s="100"/>
      <c r="GR230" s="100"/>
      <c r="GS230" s="100"/>
      <c r="GT230" s="100"/>
      <c r="GU230" s="100"/>
      <c r="GV230" s="100"/>
      <c r="GW230" s="100"/>
      <c r="GX230" s="100"/>
      <c r="GY230" s="100"/>
      <c r="GZ230" s="100"/>
      <c r="HA230" s="100"/>
      <c r="HB230" s="100"/>
      <c r="HC230" s="100"/>
      <c r="HD230" s="100"/>
      <c r="HE230" s="100"/>
      <c r="HF230" s="100"/>
      <c r="HG230" s="100"/>
      <c r="HH230" s="100"/>
      <c r="HI230" s="100"/>
      <c r="HJ230" s="100"/>
      <c r="HK230" s="100"/>
      <c r="HL230" s="100"/>
      <c r="HM230" s="100"/>
      <c r="HN230" s="100"/>
      <c r="HO230" s="100"/>
      <c r="HP230" s="100"/>
      <c r="HQ230" s="100"/>
      <c r="HR230" s="100"/>
      <c r="HS230" s="100"/>
      <c r="HT230" s="100"/>
      <c r="HU230" s="100"/>
      <c r="HV230" s="100"/>
      <c r="HW230" s="100"/>
      <c r="HX230" s="100"/>
      <c r="HY230" s="100"/>
      <c r="HZ230" s="100"/>
      <c r="IA230" s="100"/>
      <c r="IB230" s="100"/>
      <c r="IC230" s="100"/>
      <c r="ID230" s="100"/>
      <c r="IE230" s="100"/>
      <c r="IF230" s="100"/>
      <c r="IG230" s="100"/>
      <c r="IH230" s="100"/>
      <c r="II230" s="100"/>
      <c r="IJ230" s="100"/>
      <c r="IK230" s="100"/>
      <c r="IL230" s="100"/>
      <c r="IM230" s="100"/>
      <c r="IN230" s="100"/>
      <c r="IO230" s="100"/>
      <c r="IP230" s="100"/>
      <c r="IQ230" s="100"/>
      <c r="IR230" s="100"/>
      <c r="IS230" s="100"/>
      <c r="IT230" s="100"/>
      <c r="IU230" s="100"/>
      <c r="IV230" s="100"/>
      <c r="IW230" s="100"/>
      <c r="IX230" s="100"/>
      <c r="IY230" s="100"/>
      <c r="IZ230" s="100"/>
      <c r="JA230" s="100"/>
    </row>
    <row r="231" spans="1:261">
      <c r="A231" s="144" t="s">
        <v>47</v>
      </c>
      <c r="B231" s="173" t="s">
        <v>199</v>
      </c>
      <c r="C231" s="174"/>
      <c r="D231" s="174"/>
      <c r="E231" s="174"/>
      <c r="F231" s="174"/>
      <c r="G231" s="175"/>
      <c r="H231" s="173" t="s">
        <v>200</v>
      </c>
      <c r="I231" s="175"/>
      <c r="J231" s="141" t="s">
        <v>201</v>
      </c>
      <c r="K231" s="142"/>
      <c r="L231" s="142"/>
      <c r="M231" s="142"/>
      <c r="N231" s="142"/>
      <c r="O231" s="142"/>
      <c r="P231" s="143"/>
      <c r="Q231" s="173" t="s">
        <v>202</v>
      </c>
      <c r="R231" s="175"/>
      <c r="S231" s="141" t="s">
        <v>203</v>
      </c>
      <c r="T231" s="142"/>
      <c r="U231" s="143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EJ231" s="100"/>
      <c r="EK231" s="100"/>
      <c r="EL231" s="100"/>
      <c r="EM231" s="100"/>
      <c r="EN231" s="100"/>
      <c r="EO231" s="100"/>
      <c r="EP231" s="100"/>
      <c r="EQ231" s="100"/>
      <c r="ER231" s="100"/>
      <c r="ES231" s="100"/>
      <c r="ET231" s="100"/>
      <c r="EU231" s="100"/>
      <c r="EV231" s="100"/>
      <c r="EW231" s="100"/>
      <c r="EX231" s="100"/>
      <c r="EY231" s="100"/>
      <c r="EZ231" s="100"/>
      <c r="FA231" s="100"/>
      <c r="FB231" s="100"/>
      <c r="FC231" s="100"/>
      <c r="FD231" s="100"/>
      <c r="FE231" s="100"/>
      <c r="FF231" s="100"/>
      <c r="FG231" s="100"/>
      <c r="FH231" s="100"/>
      <c r="FI231" s="100"/>
      <c r="FJ231" s="100"/>
      <c r="FK231" s="100"/>
      <c r="FL231" s="100"/>
      <c r="FM231" s="100"/>
      <c r="FN231" s="100"/>
      <c r="FO231" s="100"/>
      <c r="FP231" s="100"/>
      <c r="FQ231" s="100"/>
      <c r="FR231" s="100"/>
      <c r="FS231" s="100"/>
      <c r="FT231" s="100"/>
      <c r="FU231" s="100"/>
      <c r="FV231" s="100"/>
      <c r="FW231" s="100"/>
      <c r="FX231" s="100"/>
      <c r="FY231" s="100"/>
      <c r="FZ231" s="100"/>
      <c r="GA231" s="100"/>
      <c r="GB231" s="100"/>
      <c r="GC231" s="100"/>
      <c r="GD231" s="100"/>
      <c r="GE231" s="100"/>
      <c r="GF231" s="100"/>
      <c r="GG231" s="100"/>
      <c r="GH231" s="100"/>
      <c r="GI231" s="100"/>
      <c r="GJ231" s="100"/>
      <c r="GK231" s="100"/>
      <c r="GL231" s="100"/>
      <c r="GM231" s="100"/>
      <c r="GN231" s="100"/>
      <c r="GO231" s="100"/>
      <c r="GP231" s="100"/>
      <c r="GQ231" s="100"/>
      <c r="GR231" s="100"/>
      <c r="GS231" s="100"/>
      <c r="GT231" s="100"/>
      <c r="GU231" s="100"/>
      <c r="GV231" s="100"/>
      <c r="GW231" s="100"/>
      <c r="GX231" s="100"/>
      <c r="GY231" s="100"/>
      <c r="GZ231" s="100"/>
      <c r="HA231" s="100"/>
      <c r="HB231" s="100"/>
      <c r="HC231" s="100"/>
      <c r="HD231" s="100"/>
      <c r="HE231" s="100"/>
      <c r="HF231" s="100"/>
      <c r="HG231" s="100"/>
      <c r="HH231" s="100"/>
      <c r="HI231" s="100"/>
      <c r="HJ231" s="100"/>
      <c r="HK231" s="100"/>
      <c r="HL231" s="100"/>
      <c r="HM231" s="100"/>
      <c r="HN231" s="100"/>
      <c r="HO231" s="100"/>
      <c r="HP231" s="100"/>
      <c r="HQ231" s="100"/>
      <c r="HR231" s="100"/>
      <c r="HS231" s="100"/>
      <c r="HT231" s="100"/>
      <c r="HU231" s="100"/>
      <c r="HV231" s="100"/>
      <c r="HW231" s="100"/>
      <c r="HX231" s="100"/>
      <c r="HY231" s="100"/>
      <c r="HZ231" s="100"/>
      <c r="IA231" s="100"/>
      <c r="IB231" s="100"/>
      <c r="IC231" s="100"/>
      <c r="ID231" s="100"/>
      <c r="IE231" s="100"/>
      <c r="IF231" s="100"/>
      <c r="IG231" s="100"/>
      <c r="IH231" s="100"/>
      <c r="II231" s="100"/>
      <c r="IJ231" s="100"/>
      <c r="IK231" s="100"/>
      <c r="IL231" s="100"/>
      <c r="IM231" s="100"/>
      <c r="IN231" s="100"/>
      <c r="IO231" s="100"/>
      <c r="IP231" s="100"/>
      <c r="IQ231" s="100"/>
      <c r="IR231" s="100"/>
      <c r="IS231" s="100"/>
      <c r="IT231" s="100"/>
      <c r="IU231" s="100"/>
      <c r="IV231" s="100"/>
      <c r="IW231" s="100"/>
      <c r="IX231" s="100"/>
      <c r="IY231" s="100"/>
      <c r="IZ231" s="100"/>
      <c r="JA231" s="100"/>
    </row>
    <row r="232" spans="1:261">
      <c r="A232" s="144"/>
      <c r="B232" s="176"/>
      <c r="C232" s="177"/>
      <c r="D232" s="177"/>
      <c r="E232" s="177"/>
      <c r="F232" s="177"/>
      <c r="G232" s="178"/>
      <c r="H232" s="176"/>
      <c r="I232" s="178"/>
      <c r="J232" s="141" t="s">
        <v>58</v>
      </c>
      <c r="K232" s="143"/>
      <c r="L232" s="141" t="s">
        <v>32</v>
      </c>
      <c r="M232" s="143"/>
      <c r="N232" s="44"/>
      <c r="O232" s="141" t="s">
        <v>59</v>
      </c>
      <c r="P232" s="143"/>
      <c r="Q232" s="176"/>
      <c r="R232" s="178"/>
      <c r="S232" s="31" t="s">
        <v>204</v>
      </c>
      <c r="T232" s="31" t="s">
        <v>205</v>
      </c>
      <c r="U232" s="31" t="s">
        <v>206</v>
      </c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EJ232" s="100"/>
      <c r="EK232" s="100"/>
      <c r="EL232" s="100"/>
      <c r="EM232" s="100"/>
      <c r="EN232" s="100"/>
      <c r="EO232" s="100"/>
      <c r="EP232" s="100"/>
      <c r="EQ232" s="100"/>
      <c r="ER232" s="100"/>
      <c r="ES232" s="100"/>
      <c r="ET232" s="100"/>
      <c r="EU232" s="100"/>
      <c r="EV232" s="100"/>
      <c r="EW232" s="100"/>
      <c r="EX232" s="100"/>
      <c r="EY232" s="100"/>
      <c r="EZ232" s="100"/>
      <c r="FA232" s="100"/>
      <c r="FB232" s="100"/>
      <c r="FC232" s="100"/>
      <c r="FD232" s="100"/>
      <c r="FE232" s="100"/>
      <c r="FF232" s="100"/>
      <c r="FG232" s="100"/>
      <c r="FH232" s="100"/>
      <c r="FI232" s="100"/>
      <c r="FJ232" s="100"/>
      <c r="FK232" s="100"/>
      <c r="FL232" s="100"/>
      <c r="FM232" s="100"/>
      <c r="FN232" s="100"/>
      <c r="FO232" s="100"/>
      <c r="FP232" s="100"/>
      <c r="FQ232" s="100"/>
      <c r="FR232" s="100"/>
      <c r="FS232" s="100"/>
      <c r="FT232" s="100"/>
      <c r="FU232" s="100"/>
      <c r="FV232" s="100"/>
      <c r="FW232" s="100"/>
      <c r="FX232" s="100"/>
      <c r="FY232" s="100"/>
      <c r="FZ232" s="100"/>
      <c r="GA232" s="100"/>
      <c r="GB232" s="100"/>
      <c r="GC232" s="100"/>
      <c r="GD232" s="100"/>
      <c r="GE232" s="100"/>
      <c r="GF232" s="100"/>
      <c r="GG232" s="100"/>
      <c r="GH232" s="100"/>
      <c r="GI232" s="100"/>
      <c r="GJ232" s="100"/>
      <c r="GK232" s="100"/>
      <c r="GL232" s="100"/>
      <c r="GM232" s="100"/>
      <c r="GN232" s="100"/>
      <c r="GO232" s="100"/>
      <c r="GP232" s="100"/>
      <c r="GQ232" s="100"/>
      <c r="GR232" s="100"/>
      <c r="GS232" s="100"/>
      <c r="GT232" s="100"/>
      <c r="GU232" s="100"/>
      <c r="GV232" s="100"/>
      <c r="GW232" s="100"/>
      <c r="GX232" s="100"/>
      <c r="GY232" s="100"/>
      <c r="GZ232" s="100"/>
      <c r="HA232" s="100"/>
      <c r="HB232" s="100"/>
      <c r="HC232" s="100"/>
      <c r="HD232" s="100"/>
      <c r="HE232" s="100"/>
      <c r="HF232" s="100"/>
      <c r="HG232" s="100"/>
      <c r="HH232" s="100"/>
      <c r="HI232" s="100"/>
      <c r="HJ232" s="100"/>
      <c r="HK232" s="100"/>
      <c r="HL232" s="100"/>
      <c r="HM232" s="100"/>
      <c r="HN232" s="100"/>
      <c r="HO232" s="100"/>
      <c r="HP232" s="100"/>
      <c r="HQ232" s="100"/>
      <c r="HR232" s="100"/>
      <c r="HS232" s="100"/>
      <c r="HT232" s="100"/>
      <c r="HU232" s="100"/>
      <c r="HV232" s="100"/>
      <c r="HW232" s="100"/>
      <c r="HX232" s="100"/>
      <c r="HY232" s="100"/>
      <c r="HZ232" s="100"/>
      <c r="IA232" s="100"/>
      <c r="IB232" s="100"/>
      <c r="IC232" s="100"/>
      <c r="ID232" s="100"/>
      <c r="IE232" s="100"/>
      <c r="IF232" s="100"/>
      <c r="IG232" s="100"/>
      <c r="IH232" s="100"/>
      <c r="II232" s="100"/>
      <c r="IJ232" s="100"/>
      <c r="IK232" s="100"/>
      <c r="IL232" s="100"/>
      <c r="IM232" s="100"/>
      <c r="IN232" s="100"/>
      <c r="IO232" s="100"/>
      <c r="IP232" s="100"/>
      <c r="IQ232" s="100"/>
      <c r="IR232" s="100"/>
      <c r="IS232" s="100"/>
      <c r="IT232" s="100"/>
      <c r="IU232" s="100"/>
      <c r="IV232" s="100"/>
      <c r="IW232" s="100"/>
      <c r="IX232" s="100"/>
      <c r="IY232" s="100"/>
      <c r="IZ232" s="100"/>
      <c r="JA232" s="100"/>
    </row>
    <row r="233" spans="1:261" ht="12.75" customHeight="1">
      <c r="A233" s="31">
        <v>1</v>
      </c>
      <c r="B233" s="141" t="s">
        <v>207</v>
      </c>
      <c r="C233" s="142"/>
      <c r="D233" s="142"/>
      <c r="E233" s="142"/>
      <c r="F233" s="142"/>
      <c r="G233" s="143"/>
      <c r="H233" s="163">
        <f>J233</f>
        <v>122</v>
      </c>
      <c r="I233" s="163"/>
      <c r="J233" s="164">
        <f>O45+O57+O68+O79+O90+O100-J234</f>
        <v>122</v>
      </c>
      <c r="K233" s="165"/>
      <c r="L233" s="164">
        <f>P45+P57+P68+P79+P90+P100-L234</f>
        <v>169</v>
      </c>
      <c r="M233" s="165"/>
      <c r="N233" s="47"/>
      <c r="O233" s="166">
        <f>SUM(J233:M233)</f>
        <v>291</v>
      </c>
      <c r="P233" s="167"/>
      <c r="Q233" s="168">
        <f>H233/H235</f>
        <v>0.87142857142857144</v>
      </c>
      <c r="R233" s="169"/>
      <c r="S233" s="18">
        <f>J45+J57-S234</f>
        <v>60</v>
      </c>
      <c r="T233" s="18">
        <f>J68+J79-T234</f>
        <v>60</v>
      </c>
      <c r="U233" s="18">
        <f>J90+J100-U234</f>
        <v>36</v>
      </c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EJ233" s="100"/>
      <c r="EK233" s="100"/>
      <c r="EL233" s="100"/>
      <c r="EM233" s="100"/>
      <c r="EN233" s="100"/>
      <c r="EO233" s="100"/>
      <c r="EP233" s="100"/>
      <c r="EQ233" s="100"/>
      <c r="ER233" s="100"/>
      <c r="ES233" s="100"/>
      <c r="ET233" s="100"/>
      <c r="EU233" s="100"/>
      <c r="EV233" s="100"/>
      <c r="EW233" s="100"/>
      <c r="EX233" s="100"/>
      <c r="EY233" s="100"/>
      <c r="EZ233" s="100"/>
      <c r="FA233" s="100"/>
      <c r="FB233" s="100"/>
      <c r="FC233" s="100"/>
      <c r="FD233" s="100"/>
      <c r="FE233" s="100"/>
      <c r="FF233" s="100"/>
      <c r="FG233" s="100"/>
      <c r="FH233" s="100"/>
      <c r="FI233" s="100"/>
      <c r="FJ233" s="100"/>
      <c r="FK233" s="100"/>
      <c r="FL233" s="100"/>
      <c r="FM233" s="100"/>
      <c r="FN233" s="100"/>
      <c r="FO233" s="100"/>
      <c r="FP233" s="100"/>
      <c r="FQ233" s="100"/>
      <c r="FR233" s="100"/>
      <c r="FS233" s="100"/>
      <c r="FT233" s="100"/>
      <c r="FU233" s="100"/>
      <c r="FV233" s="100"/>
      <c r="FW233" s="100"/>
      <c r="FX233" s="100"/>
      <c r="FY233" s="100"/>
      <c r="FZ233" s="100"/>
      <c r="GA233" s="100"/>
      <c r="GB233" s="100"/>
      <c r="GC233" s="100"/>
      <c r="GD233" s="100"/>
      <c r="GE233" s="100"/>
      <c r="GF233" s="100"/>
      <c r="GG233" s="100"/>
      <c r="GH233" s="100"/>
      <c r="GI233" s="100"/>
      <c r="GJ233" s="100"/>
      <c r="GK233" s="100"/>
      <c r="GL233" s="100"/>
      <c r="GM233" s="100"/>
      <c r="GN233" s="100"/>
      <c r="GO233" s="100"/>
      <c r="GP233" s="100"/>
      <c r="GQ233" s="100"/>
      <c r="GR233" s="100"/>
      <c r="GS233" s="100"/>
      <c r="GT233" s="100"/>
      <c r="GU233" s="100"/>
      <c r="GV233" s="100"/>
      <c r="GW233" s="100"/>
      <c r="GX233" s="100"/>
      <c r="GY233" s="100"/>
      <c r="GZ233" s="100"/>
      <c r="HA233" s="100"/>
      <c r="HB233" s="100"/>
      <c r="HC233" s="100"/>
      <c r="HD233" s="100"/>
      <c r="HE233" s="100"/>
      <c r="HF233" s="100"/>
      <c r="HG233" s="100"/>
      <c r="HH233" s="100"/>
      <c r="HI233" s="100"/>
      <c r="HJ233" s="100"/>
      <c r="HK233" s="100"/>
      <c r="HL233" s="100"/>
      <c r="HM233" s="100"/>
      <c r="HN233" s="100"/>
      <c r="HO233" s="100"/>
      <c r="HP233" s="100"/>
      <c r="HQ233" s="100"/>
      <c r="HR233" s="100"/>
      <c r="HS233" s="100"/>
      <c r="HT233" s="100"/>
      <c r="HU233" s="100"/>
      <c r="HV233" s="100"/>
      <c r="HW233" s="100"/>
      <c r="HX233" s="100"/>
      <c r="HY233" s="100"/>
      <c r="HZ233" s="100"/>
      <c r="IA233" s="100"/>
      <c r="IB233" s="100"/>
      <c r="IC233" s="100"/>
      <c r="ID233" s="100"/>
      <c r="IE233" s="100"/>
      <c r="IF233" s="100"/>
      <c r="IG233" s="100"/>
      <c r="IH233" s="100"/>
      <c r="II233" s="100"/>
      <c r="IJ233" s="100"/>
      <c r="IK233" s="100"/>
      <c r="IL233" s="100"/>
      <c r="IM233" s="100"/>
      <c r="IN233" s="100"/>
      <c r="IO233" s="100"/>
      <c r="IP233" s="100"/>
      <c r="IQ233" s="100"/>
      <c r="IR233" s="100"/>
      <c r="IS233" s="100"/>
      <c r="IT233" s="100"/>
      <c r="IU233" s="100"/>
      <c r="IV233" s="100"/>
      <c r="IW233" s="100"/>
      <c r="IX233" s="100"/>
      <c r="IY233" s="100"/>
      <c r="IZ233" s="100"/>
      <c r="JA233" s="100"/>
    </row>
    <row r="234" spans="1:261" ht="18" customHeight="1">
      <c r="A234" s="31">
        <v>2</v>
      </c>
      <c r="B234" s="141" t="s">
        <v>208</v>
      </c>
      <c r="C234" s="142"/>
      <c r="D234" s="142"/>
      <c r="E234" s="142"/>
      <c r="F234" s="142"/>
      <c r="G234" s="143"/>
      <c r="H234" s="163">
        <f>J234</f>
        <v>18</v>
      </c>
      <c r="I234" s="163"/>
      <c r="J234" s="171">
        <f>O126</f>
        <v>18</v>
      </c>
      <c r="K234" s="170"/>
      <c r="L234" s="171">
        <f>P126</f>
        <v>42</v>
      </c>
      <c r="M234" s="170"/>
      <c r="N234" s="48"/>
      <c r="O234" s="166">
        <f>SUM(J234:M234)</f>
        <v>60</v>
      </c>
      <c r="P234" s="167"/>
      <c r="Q234" s="168">
        <f>H234/H235</f>
        <v>0.12857142857142856</v>
      </c>
      <c r="R234" s="169"/>
      <c r="S234" s="12">
        <v>0</v>
      </c>
      <c r="T234" s="12">
        <v>6</v>
      </c>
      <c r="U234" s="12">
        <v>24</v>
      </c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EJ234" s="100"/>
      <c r="EK234" s="100"/>
      <c r="EL234" s="100"/>
      <c r="EM234" s="100"/>
      <c r="EN234" s="100"/>
      <c r="EO234" s="100"/>
      <c r="EP234" s="100"/>
      <c r="EQ234" s="100"/>
      <c r="ER234" s="100"/>
      <c r="ES234" s="100"/>
      <c r="ET234" s="100"/>
      <c r="EU234" s="100"/>
      <c r="EV234" s="100"/>
      <c r="EW234" s="100"/>
      <c r="EX234" s="100"/>
      <c r="EY234" s="100"/>
      <c r="EZ234" s="100"/>
      <c r="FA234" s="100"/>
      <c r="FB234" s="100"/>
      <c r="FC234" s="100"/>
      <c r="FD234" s="100"/>
      <c r="FE234" s="100"/>
      <c r="FF234" s="100"/>
      <c r="FG234" s="100"/>
      <c r="FH234" s="100"/>
      <c r="FI234" s="100"/>
      <c r="FJ234" s="100"/>
      <c r="FK234" s="100"/>
      <c r="FL234" s="100"/>
      <c r="FM234" s="100"/>
      <c r="FN234" s="100"/>
      <c r="FO234" s="100"/>
      <c r="FP234" s="100"/>
      <c r="FQ234" s="100"/>
      <c r="FR234" s="100"/>
      <c r="FS234" s="100"/>
      <c r="FT234" s="100"/>
      <c r="FU234" s="100"/>
      <c r="FV234" s="100"/>
      <c r="FW234" s="100"/>
      <c r="FX234" s="100"/>
      <c r="FY234" s="100"/>
      <c r="FZ234" s="100"/>
      <c r="GA234" s="100"/>
      <c r="GB234" s="100"/>
      <c r="GC234" s="100"/>
      <c r="GD234" s="100"/>
      <c r="GE234" s="100"/>
      <c r="GF234" s="100"/>
      <c r="GG234" s="100"/>
      <c r="GH234" s="100"/>
      <c r="GI234" s="100"/>
      <c r="GJ234" s="100"/>
      <c r="GK234" s="100"/>
      <c r="GL234" s="100"/>
      <c r="GM234" s="100"/>
      <c r="GN234" s="100"/>
      <c r="GO234" s="100"/>
      <c r="GP234" s="100"/>
      <c r="GQ234" s="100"/>
      <c r="GR234" s="100"/>
      <c r="GS234" s="100"/>
      <c r="GT234" s="100"/>
      <c r="GU234" s="100"/>
      <c r="GV234" s="100"/>
      <c r="GW234" s="100"/>
      <c r="GX234" s="100"/>
      <c r="GY234" s="100"/>
      <c r="GZ234" s="100"/>
      <c r="HA234" s="100"/>
      <c r="HB234" s="100"/>
      <c r="HC234" s="100"/>
      <c r="HD234" s="100"/>
      <c r="HE234" s="100"/>
      <c r="HF234" s="100"/>
      <c r="HG234" s="100"/>
      <c r="HH234" s="100"/>
      <c r="HI234" s="100"/>
      <c r="HJ234" s="100"/>
      <c r="HK234" s="100"/>
      <c r="HL234" s="100"/>
      <c r="HM234" s="100"/>
      <c r="HN234" s="100"/>
      <c r="HO234" s="100"/>
      <c r="HP234" s="100"/>
      <c r="HQ234" s="100"/>
      <c r="HR234" s="100"/>
      <c r="HS234" s="100"/>
      <c r="HT234" s="100"/>
      <c r="HU234" s="100"/>
      <c r="HV234" s="100"/>
      <c r="HW234" s="100"/>
      <c r="HX234" s="100"/>
      <c r="HY234" s="100"/>
      <c r="HZ234" s="100"/>
      <c r="IA234" s="100"/>
      <c r="IB234" s="100"/>
      <c r="IC234" s="100"/>
      <c r="ID234" s="100"/>
      <c r="IE234" s="100"/>
      <c r="IF234" s="100"/>
      <c r="IG234" s="100"/>
      <c r="IH234" s="100"/>
      <c r="II234" s="100"/>
      <c r="IJ234" s="100"/>
      <c r="IK234" s="100"/>
      <c r="IL234" s="100"/>
      <c r="IM234" s="100"/>
      <c r="IN234" s="100"/>
      <c r="IO234" s="100"/>
      <c r="IP234" s="100"/>
      <c r="IQ234" s="100"/>
      <c r="IR234" s="100"/>
      <c r="IS234" s="100"/>
      <c r="IT234" s="100"/>
      <c r="IU234" s="100"/>
      <c r="IV234" s="100"/>
      <c r="IW234" s="100"/>
      <c r="IX234" s="100"/>
      <c r="IY234" s="100"/>
      <c r="IZ234" s="100"/>
      <c r="JA234" s="100"/>
    </row>
    <row r="235" spans="1:261">
      <c r="A235" s="141" t="s">
        <v>74</v>
      </c>
      <c r="B235" s="142"/>
      <c r="C235" s="142"/>
      <c r="D235" s="142"/>
      <c r="E235" s="142"/>
      <c r="F235" s="142"/>
      <c r="G235" s="143"/>
      <c r="H235" s="144">
        <f>SUM(H233:I234)</f>
        <v>140</v>
      </c>
      <c r="I235" s="144"/>
      <c r="J235" s="144">
        <f>SUM(J233:K234)</f>
        <v>140</v>
      </c>
      <c r="K235" s="144"/>
      <c r="L235" s="145">
        <f>SUM(L233:M234)</f>
        <v>211</v>
      </c>
      <c r="M235" s="146"/>
      <c r="N235" s="45"/>
      <c r="O235" s="145">
        <f>SUM(O233:P234)</f>
        <v>351</v>
      </c>
      <c r="P235" s="146"/>
      <c r="Q235" s="147">
        <f>SUM(Q233:R234)</f>
        <v>1</v>
      </c>
      <c r="R235" s="148"/>
      <c r="S235" s="22">
        <f>SUM(S233:S234)</f>
        <v>60</v>
      </c>
      <c r="T235" s="22">
        <f>SUM(T233:T234)</f>
        <v>66</v>
      </c>
      <c r="U235" s="22">
        <f>SUM(U233:U234)</f>
        <v>60</v>
      </c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EJ235" s="100"/>
      <c r="EK235" s="100"/>
      <c r="EL235" s="100"/>
      <c r="EM235" s="100"/>
      <c r="EN235" s="100"/>
      <c r="EO235" s="100"/>
      <c r="EP235" s="100"/>
      <c r="EQ235" s="100"/>
      <c r="ER235" s="100"/>
      <c r="ES235" s="100"/>
      <c r="ET235" s="100"/>
      <c r="EU235" s="100"/>
      <c r="EV235" s="100"/>
      <c r="EW235" s="100"/>
      <c r="EX235" s="100"/>
      <c r="EY235" s="100"/>
      <c r="EZ235" s="100"/>
      <c r="FA235" s="100"/>
      <c r="FB235" s="100"/>
      <c r="FC235" s="100"/>
      <c r="FD235" s="100"/>
      <c r="FE235" s="100"/>
      <c r="FF235" s="100"/>
      <c r="FG235" s="100"/>
      <c r="FH235" s="100"/>
      <c r="FI235" s="100"/>
      <c r="FJ235" s="100"/>
      <c r="FK235" s="100"/>
      <c r="FL235" s="100"/>
      <c r="FM235" s="100"/>
      <c r="FN235" s="100"/>
      <c r="FO235" s="100"/>
      <c r="FP235" s="100"/>
      <c r="FQ235" s="100"/>
      <c r="FR235" s="100"/>
      <c r="FS235" s="100"/>
      <c r="FT235" s="100"/>
      <c r="FU235" s="100"/>
      <c r="FV235" s="100"/>
      <c r="FW235" s="100"/>
      <c r="FX235" s="100"/>
      <c r="FY235" s="100"/>
      <c r="FZ235" s="100"/>
      <c r="GA235" s="100"/>
      <c r="GB235" s="100"/>
      <c r="GC235" s="100"/>
      <c r="GD235" s="100"/>
      <c r="GE235" s="100"/>
      <c r="GF235" s="100"/>
      <c r="GG235" s="100"/>
      <c r="GH235" s="100"/>
      <c r="GI235" s="100"/>
      <c r="GJ235" s="100"/>
      <c r="GK235" s="100"/>
      <c r="GL235" s="100"/>
      <c r="GM235" s="100"/>
      <c r="GN235" s="100"/>
      <c r="GO235" s="100"/>
      <c r="GP235" s="100"/>
      <c r="GQ235" s="100"/>
      <c r="GR235" s="100"/>
      <c r="GS235" s="100"/>
      <c r="GT235" s="100"/>
      <c r="GU235" s="100"/>
      <c r="GV235" s="100"/>
      <c r="GW235" s="100"/>
      <c r="GX235" s="100"/>
      <c r="GY235" s="100"/>
      <c r="GZ235" s="100"/>
      <c r="HA235" s="100"/>
      <c r="HB235" s="100"/>
      <c r="HC235" s="100"/>
      <c r="HD235" s="100"/>
      <c r="HE235" s="100"/>
      <c r="HF235" s="100"/>
      <c r="HG235" s="100"/>
      <c r="HH235" s="100"/>
      <c r="HI235" s="100"/>
      <c r="HJ235" s="100"/>
      <c r="HK235" s="100"/>
      <c r="HL235" s="100"/>
      <c r="HM235" s="100"/>
      <c r="HN235" s="100"/>
      <c r="HO235" s="100"/>
      <c r="HP235" s="100"/>
      <c r="HQ235" s="100"/>
      <c r="HR235" s="100"/>
      <c r="HS235" s="100"/>
      <c r="HT235" s="100"/>
      <c r="HU235" s="100"/>
      <c r="HV235" s="100"/>
      <c r="HW235" s="100"/>
      <c r="HX235" s="100"/>
      <c r="HY235" s="100"/>
      <c r="HZ235" s="100"/>
      <c r="IA235" s="100"/>
      <c r="IB235" s="100"/>
      <c r="IC235" s="100"/>
      <c r="ID235" s="100"/>
      <c r="IE235" s="100"/>
      <c r="IF235" s="100"/>
      <c r="IG235" s="100"/>
      <c r="IH235" s="100"/>
      <c r="II235" s="100"/>
      <c r="IJ235" s="100"/>
      <c r="IK235" s="100"/>
      <c r="IL235" s="100"/>
      <c r="IM235" s="100"/>
      <c r="IN235" s="100"/>
      <c r="IO235" s="100"/>
      <c r="IP235" s="100"/>
      <c r="IQ235" s="100"/>
      <c r="IR235" s="100"/>
      <c r="IS235" s="100"/>
      <c r="IT235" s="100"/>
      <c r="IU235" s="100"/>
      <c r="IV235" s="100"/>
      <c r="IW235" s="100"/>
      <c r="IX235" s="100"/>
      <c r="IY235" s="100"/>
      <c r="IZ235" s="100"/>
      <c r="JA235" s="100"/>
    </row>
    <row r="236" spans="1:26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2"/>
      <c r="M236" s="72"/>
      <c r="N236" s="72"/>
      <c r="O236" s="72"/>
      <c r="P236" s="72"/>
      <c r="Q236" s="73"/>
      <c r="R236" s="73"/>
      <c r="S236" s="72"/>
      <c r="T236" s="72"/>
      <c r="U236" s="72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100"/>
      <c r="FZ236" s="100"/>
      <c r="GA236" s="100"/>
      <c r="GB236" s="100"/>
      <c r="GC236" s="100"/>
      <c r="GD236" s="100"/>
      <c r="GE236" s="100"/>
      <c r="GF236" s="100"/>
      <c r="GG236" s="100"/>
      <c r="GH236" s="100"/>
      <c r="GI236" s="100"/>
      <c r="GJ236" s="100"/>
      <c r="GK236" s="100"/>
      <c r="GL236" s="100"/>
      <c r="GM236" s="100"/>
      <c r="GN236" s="100"/>
      <c r="GO236" s="100"/>
      <c r="GP236" s="100"/>
      <c r="GQ236" s="100"/>
      <c r="GR236" s="100"/>
      <c r="GS236" s="100"/>
      <c r="GT236" s="100"/>
      <c r="GU236" s="100"/>
      <c r="GV236" s="100"/>
      <c r="GW236" s="100"/>
      <c r="GX236" s="100"/>
      <c r="GY236" s="100"/>
      <c r="GZ236" s="100"/>
      <c r="HA236" s="100"/>
      <c r="HB236" s="100"/>
      <c r="HC236" s="100"/>
      <c r="HD236" s="100"/>
      <c r="HE236" s="100"/>
      <c r="HF236" s="100"/>
      <c r="HG236" s="100"/>
      <c r="HH236" s="100"/>
      <c r="HI236" s="100"/>
      <c r="HJ236" s="100"/>
      <c r="HK236" s="100"/>
      <c r="HL236" s="100"/>
      <c r="HM236" s="100"/>
      <c r="HN236" s="100"/>
      <c r="HO236" s="100"/>
      <c r="HP236" s="100"/>
      <c r="HQ236" s="100"/>
      <c r="HR236" s="100"/>
      <c r="HS236" s="100"/>
      <c r="HT236" s="100"/>
      <c r="HU236" s="100"/>
      <c r="HV236" s="100"/>
      <c r="HW236" s="100"/>
      <c r="HX236" s="100"/>
      <c r="HY236" s="100"/>
      <c r="HZ236" s="100"/>
      <c r="IA236" s="100"/>
      <c r="IB236" s="100"/>
      <c r="IC236" s="100"/>
      <c r="ID236" s="100"/>
      <c r="IE236" s="100"/>
      <c r="IF236" s="100"/>
      <c r="IG236" s="100"/>
      <c r="IH236" s="100"/>
      <c r="II236" s="100"/>
      <c r="IJ236" s="100"/>
      <c r="IK236" s="100"/>
      <c r="IL236" s="100"/>
      <c r="IM236" s="100"/>
      <c r="IN236" s="100"/>
      <c r="IO236" s="100"/>
      <c r="IP236" s="100"/>
      <c r="IQ236" s="100"/>
      <c r="IR236" s="100"/>
      <c r="IS236" s="100"/>
      <c r="IT236" s="100"/>
      <c r="IU236" s="100"/>
      <c r="IV236" s="100"/>
      <c r="IW236" s="100"/>
      <c r="IX236" s="100"/>
      <c r="IY236" s="100"/>
      <c r="IZ236" s="100"/>
      <c r="JA236" s="100"/>
    </row>
    <row r="237" spans="1:261" s="70" customForma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2"/>
      <c r="M237" s="72"/>
      <c r="N237" s="72"/>
      <c r="O237" s="72"/>
      <c r="P237" s="72"/>
      <c r="Q237" s="73"/>
      <c r="R237" s="73"/>
      <c r="S237" s="72"/>
      <c r="T237" s="72"/>
      <c r="U237" s="72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0"/>
      <c r="CF237" s="100"/>
      <c r="CG237" s="100"/>
      <c r="CH237" s="100"/>
      <c r="CI237" s="100"/>
      <c r="CJ237" s="100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EJ237" s="100"/>
      <c r="EK237" s="100"/>
      <c r="EL237" s="100"/>
      <c r="EM237" s="100"/>
      <c r="EN237" s="100"/>
      <c r="EO237" s="100"/>
      <c r="EP237" s="100"/>
      <c r="EQ237" s="100"/>
      <c r="ER237" s="100"/>
      <c r="ES237" s="100"/>
      <c r="ET237" s="100"/>
      <c r="EU237" s="100"/>
      <c r="EV237" s="100"/>
      <c r="EW237" s="100"/>
      <c r="EX237" s="100"/>
      <c r="EY237" s="100"/>
      <c r="EZ237" s="100"/>
      <c r="FA237" s="100"/>
      <c r="FB237" s="100"/>
      <c r="FC237" s="100"/>
      <c r="FD237" s="100"/>
      <c r="FE237" s="100"/>
      <c r="FF237" s="100"/>
      <c r="FG237" s="100"/>
      <c r="FH237" s="100"/>
      <c r="FI237" s="100"/>
      <c r="FJ237" s="100"/>
      <c r="FK237" s="100"/>
      <c r="FL237" s="100"/>
      <c r="FM237" s="100"/>
      <c r="FN237" s="100"/>
      <c r="FO237" s="100"/>
      <c r="FP237" s="100"/>
      <c r="FQ237" s="100"/>
      <c r="FR237" s="100"/>
      <c r="FS237" s="100"/>
      <c r="FT237" s="100"/>
      <c r="FU237" s="100"/>
      <c r="FV237" s="100"/>
      <c r="FW237" s="100"/>
      <c r="FX237" s="100"/>
      <c r="FY237" s="100"/>
      <c r="FZ237" s="100"/>
      <c r="GA237" s="100"/>
      <c r="GB237" s="100"/>
      <c r="GC237" s="100"/>
      <c r="GD237" s="100"/>
      <c r="GE237" s="100"/>
      <c r="GF237" s="100"/>
      <c r="GG237" s="100"/>
      <c r="GH237" s="100"/>
      <c r="GI237" s="100"/>
      <c r="GJ237" s="100"/>
      <c r="GK237" s="100"/>
      <c r="GL237" s="100"/>
      <c r="GM237" s="100"/>
      <c r="GN237" s="100"/>
      <c r="GO237" s="100"/>
      <c r="GP237" s="100"/>
      <c r="GQ237" s="100"/>
      <c r="GR237" s="100"/>
      <c r="GS237" s="100"/>
      <c r="GT237" s="100"/>
      <c r="GU237" s="100"/>
      <c r="GV237" s="100"/>
      <c r="GW237" s="100"/>
      <c r="GX237" s="100"/>
      <c r="GY237" s="100"/>
      <c r="GZ237" s="100"/>
      <c r="HA237" s="100"/>
      <c r="HB237" s="100"/>
      <c r="HC237" s="100"/>
      <c r="HD237" s="100"/>
      <c r="HE237" s="100"/>
      <c r="HF237" s="100"/>
      <c r="HG237" s="100"/>
      <c r="HH237" s="100"/>
      <c r="HI237" s="100"/>
      <c r="HJ237" s="100"/>
      <c r="HK237" s="100"/>
      <c r="HL237" s="100"/>
      <c r="HM237" s="100"/>
      <c r="HN237" s="100"/>
      <c r="HO237" s="100"/>
      <c r="HP237" s="100"/>
      <c r="HQ237" s="100"/>
      <c r="HR237" s="100"/>
      <c r="HS237" s="100"/>
      <c r="HT237" s="100"/>
      <c r="HU237" s="100"/>
      <c r="HV237" s="100"/>
      <c r="HW237" s="100"/>
      <c r="HX237" s="100"/>
      <c r="HY237" s="100"/>
      <c r="HZ237" s="100"/>
      <c r="IA237" s="100"/>
      <c r="IB237" s="100"/>
      <c r="IC237" s="100"/>
      <c r="ID237" s="100"/>
      <c r="IE237" s="100"/>
      <c r="IF237" s="100"/>
      <c r="IG237" s="100"/>
      <c r="IH237" s="100"/>
      <c r="II237" s="100"/>
      <c r="IJ237" s="100"/>
      <c r="IK237" s="100"/>
      <c r="IL237" s="100"/>
      <c r="IM237" s="100"/>
      <c r="IN237" s="100"/>
      <c r="IO237" s="100"/>
      <c r="IP237" s="100"/>
      <c r="IQ237" s="100"/>
      <c r="IR237" s="100"/>
      <c r="IS237" s="100"/>
      <c r="IT237" s="100"/>
      <c r="IU237" s="100"/>
      <c r="IV237" s="100"/>
      <c r="IW237" s="100"/>
      <c r="IX237" s="100"/>
      <c r="IY237" s="100"/>
      <c r="IZ237" s="100"/>
      <c r="JA237" s="100"/>
    </row>
    <row r="238" spans="1:261" s="70" customForma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2"/>
      <c r="M238" s="72"/>
      <c r="N238" s="72"/>
      <c r="O238" s="72"/>
      <c r="P238" s="72"/>
      <c r="Q238" s="73"/>
      <c r="R238" s="73"/>
      <c r="S238" s="72"/>
      <c r="T238" s="72"/>
      <c r="U238" s="72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EJ238" s="100"/>
      <c r="EK238" s="100"/>
      <c r="EL238" s="100"/>
      <c r="EM238" s="100"/>
      <c r="EN238" s="100"/>
      <c r="EO238" s="100"/>
      <c r="EP238" s="100"/>
      <c r="EQ238" s="100"/>
      <c r="ER238" s="100"/>
      <c r="ES238" s="100"/>
      <c r="ET238" s="100"/>
      <c r="EU238" s="100"/>
      <c r="EV238" s="100"/>
      <c r="EW238" s="100"/>
      <c r="EX238" s="100"/>
      <c r="EY238" s="100"/>
      <c r="EZ238" s="100"/>
      <c r="FA238" s="100"/>
      <c r="FB238" s="100"/>
      <c r="FC238" s="100"/>
      <c r="FD238" s="100"/>
      <c r="FE238" s="100"/>
      <c r="FF238" s="100"/>
      <c r="FG238" s="100"/>
      <c r="FH238" s="100"/>
      <c r="FI238" s="100"/>
      <c r="FJ238" s="100"/>
      <c r="FK238" s="100"/>
      <c r="FL238" s="100"/>
      <c r="FM238" s="100"/>
      <c r="FN238" s="100"/>
      <c r="FO238" s="100"/>
      <c r="FP238" s="100"/>
      <c r="FQ238" s="100"/>
      <c r="FR238" s="100"/>
      <c r="FS238" s="100"/>
      <c r="FT238" s="100"/>
      <c r="FU238" s="100"/>
      <c r="FV238" s="100"/>
      <c r="FW238" s="100"/>
      <c r="FX238" s="100"/>
      <c r="FY238" s="100"/>
      <c r="FZ238" s="100"/>
      <c r="GA238" s="100"/>
      <c r="GB238" s="100"/>
      <c r="GC238" s="100"/>
      <c r="GD238" s="100"/>
      <c r="GE238" s="100"/>
      <c r="GF238" s="100"/>
      <c r="GG238" s="100"/>
      <c r="GH238" s="100"/>
      <c r="GI238" s="100"/>
      <c r="GJ238" s="100"/>
      <c r="GK238" s="100"/>
      <c r="GL238" s="100"/>
      <c r="GM238" s="100"/>
      <c r="GN238" s="100"/>
      <c r="GO238" s="100"/>
      <c r="GP238" s="100"/>
      <c r="GQ238" s="100"/>
      <c r="GR238" s="100"/>
      <c r="GS238" s="100"/>
      <c r="GT238" s="100"/>
      <c r="GU238" s="100"/>
      <c r="GV238" s="100"/>
      <c r="GW238" s="100"/>
      <c r="GX238" s="100"/>
      <c r="GY238" s="100"/>
      <c r="GZ238" s="100"/>
      <c r="HA238" s="100"/>
      <c r="HB238" s="100"/>
      <c r="HC238" s="100"/>
      <c r="HD238" s="100"/>
      <c r="HE238" s="100"/>
      <c r="HF238" s="100"/>
      <c r="HG238" s="100"/>
      <c r="HH238" s="100"/>
      <c r="HI238" s="100"/>
      <c r="HJ238" s="100"/>
      <c r="HK238" s="100"/>
      <c r="HL238" s="100"/>
      <c r="HM238" s="100"/>
      <c r="HN238" s="100"/>
      <c r="HO238" s="100"/>
      <c r="HP238" s="100"/>
      <c r="HQ238" s="100"/>
      <c r="HR238" s="100"/>
      <c r="HS238" s="100"/>
      <c r="HT238" s="100"/>
      <c r="HU238" s="100"/>
      <c r="HV238" s="100"/>
      <c r="HW238" s="100"/>
      <c r="HX238" s="100"/>
      <c r="HY238" s="100"/>
      <c r="HZ238" s="100"/>
      <c r="IA238" s="100"/>
      <c r="IB238" s="100"/>
      <c r="IC238" s="100"/>
      <c r="ID238" s="100"/>
      <c r="IE238" s="100"/>
      <c r="IF238" s="100"/>
      <c r="IG238" s="100"/>
      <c r="IH238" s="100"/>
      <c r="II238" s="100"/>
      <c r="IJ238" s="100"/>
      <c r="IK238" s="100"/>
      <c r="IL238" s="100"/>
      <c r="IM238" s="100"/>
      <c r="IN238" s="100"/>
      <c r="IO238" s="100"/>
      <c r="IP238" s="100"/>
      <c r="IQ238" s="100"/>
      <c r="IR238" s="100"/>
      <c r="IS238" s="100"/>
      <c r="IT238" s="100"/>
      <c r="IU238" s="100"/>
      <c r="IV238" s="100"/>
      <c r="IW238" s="100"/>
      <c r="IX238" s="100"/>
      <c r="IY238" s="100"/>
      <c r="IZ238" s="100"/>
      <c r="JA238" s="100"/>
    </row>
    <row r="239" spans="1:261" s="70" customForma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2"/>
      <c r="M239" s="72"/>
      <c r="N239" s="72"/>
      <c r="O239" s="72"/>
      <c r="P239" s="72"/>
      <c r="Q239" s="73"/>
      <c r="R239" s="73"/>
      <c r="S239" s="72"/>
      <c r="T239" s="72"/>
      <c r="U239" s="72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EJ239" s="100"/>
      <c r="EK239" s="100"/>
      <c r="EL239" s="100"/>
      <c r="EM239" s="100"/>
      <c r="EN239" s="100"/>
      <c r="EO239" s="100"/>
      <c r="EP239" s="100"/>
      <c r="EQ239" s="100"/>
      <c r="ER239" s="100"/>
      <c r="ES239" s="100"/>
      <c r="ET239" s="100"/>
      <c r="EU239" s="100"/>
      <c r="EV239" s="100"/>
      <c r="EW239" s="100"/>
      <c r="EX239" s="100"/>
      <c r="EY239" s="100"/>
      <c r="EZ239" s="100"/>
      <c r="FA239" s="100"/>
      <c r="FB239" s="100"/>
      <c r="FC239" s="100"/>
      <c r="FD239" s="100"/>
      <c r="FE239" s="100"/>
      <c r="FF239" s="100"/>
      <c r="FG239" s="100"/>
      <c r="FH239" s="100"/>
      <c r="FI239" s="100"/>
      <c r="FJ239" s="100"/>
      <c r="FK239" s="100"/>
      <c r="FL239" s="100"/>
      <c r="FM239" s="100"/>
      <c r="FN239" s="100"/>
      <c r="FO239" s="100"/>
      <c r="FP239" s="100"/>
      <c r="FQ239" s="100"/>
      <c r="FR239" s="100"/>
      <c r="FS239" s="100"/>
      <c r="FT239" s="100"/>
      <c r="FU239" s="100"/>
      <c r="FV239" s="100"/>
      <c r="FW239" s="100"/>
      <c r="FX239" s="100"/>
      <c r="FY239" s="100"/>
      <c r="FZ239" s="100"/>
      <c r="GA239" s="100"/>
      <c r="GB239" s="100"/>
      <c r="GC239" s="100"/>
      <c r="GD239" s="100"/>
      <c r="GE239" s="100"/>
      <c r="GF239" s="100"/>
      <c r="GG239" s="100"/>
      <c r="GH239" s="100"/>
      <c r="GI239" s="100"/>
      <c r="GJ239" s="100"/>
      <c r="GK239" s="100"/>
      <c r="GL239" s="100"/>
      <c r="GM239" s="100"/>
      <c r="GN239" s="100"/>
      <c r="GO239" s="100"/>
      <c r="GP239" s="100"/>
      <c r="GQ239" s="100"/>
      <c r="GR239" s="100"/>
      <c r="GS239" s="100"/>
      <c r="GT239" s="100"/>
      <c r="GU239" s="100"/>
      <c r="GV239" s="100"/>
      <c r="GW239" s="100"/>
      <c r="GX239" s="100"/>
      <c r="GY239" s="100"/>
      <c r="GZ239" s="100"/>
      <c r="HA239" s="100"/>
      <c r="HB239" s="100"/>
      <c r="HC239" s="100"/>
      <c r="HD239" s="100"/>
      <c r="HE239" s="100"/>
      <c r="HF239" s="100"/>
      <c r="HG239" s="100"/>
      <c r="HH239" s="100"/>
      <c r="HI239" s="100"/>
      <c r="HJ239" s="100"/>
      <c r="HK239" s="100"/>
      <c r="HL239" s="100"/>
      <c r="HM239" s="100"/>
      <c r="HN239" s="100"/>
      <c r="HO239" s="100"/>
      <c r="HP239" s="100"/>
      <c r="HQ239" s="100"/>
      <c r="HR239" s="100"/>
      <c r="HS239" s="100"/>
      <c r="HT239" s="100"/>
      <c r="HU239" s="100"/>
      <c r="HV239" s="100"/>
      <c r="HW239" s="100"/>
      <c r="HX239" s="100"/>
      <c r="HY239" s="100"/>
      <c r="HZ239" s="100"/>
      <c r="IA239" s="100"/>
      <c r="IB239" s="100"/>
      <c r="IC239" s="100"/>
      <c r="ID239" s="100"/>
      <c r="IE239" s="100"/>
      <c r="IF239" s="100"/>
      <c r="IG239" s="100"/>
      <c r="IH239" s="100"/>
      <c r="II239" s="100"/>
      <c r="IJ239" s="100"/>
      <c r="IK239" s="100"/>
      <c r="IL239" s="100"/>
      <c r="IM239" s="100"/>
      <c r="IN239" s="100"/>
      <c r="IO239" s="100"/>
      <c r="IP239" s="100"/>
      <c r="IQ239" s="100"/>
      <c r="IR239" s="100"/>
      <c r="IS239" s="100"/>
      <c r="IT239" s="100"/>
      <c r="IU239" s="100"/>
      <c r="IV239" s="100"/>
      <c r="IW239" s="100"/>
      <c r="IX239" s="100"/>
      <c r="IY239" s="100"/>
      <c r="IZ239" s="100"/>
      <c r="JA239" s="100"/>
    </row>
    <row r="240" spans="1:261" s="70" customForma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2"/>
      <c r="M240" s="72"/>
      <c r="N240" s="72"/>
      <c r="O240" s="72"/>
      <c r="P240" s="72"/>
      <c r="Q240" s="73"/>
      <c r="R240" s="73"/>
      <c r="S240" s="72"/>
      <c r="T240" s="72"/>
      <c r="U240" s="72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100"/>
      <c r="FZ240" s="100"/>
      <c r="GA240" s="100"/>
      <c r="GB240" s="100"/>
      <c r="GC240" s="100"/>
      <c r="GD240" s="100"/>
      <c r="GE240" s="100"/>
      <c r="GF240" s="100"/>
      <c r="GG240" s="100"/>
      <c r="GH240" s="100"/>
      <c r="GI240" s="100"/>
      <c r="GJ240" s="100"/>
      <c r="GK240" s="100"/>
      <c r="GL240" s="100"/>
      <c r="GM240" s="100"/>
      <c r="GN240" s="100"/>
      <c r="GO240" s="100"/>
      <c r="GP240" s="100"/>
      <c r="GQ240" s="100"/>
      <c r="GR240" s="100"/>
      <c r="GS240" s="100"/>
      <c r="GT240" s="100"/>
      <c r="GU240" s="100"/>
      <c r="GV240" s="100"/>
      <c r="GW240" s="100"/>
      <c r="GX240" s="100"/>
      <c r="GY240" s="100"/>
      <c r="GZ240" s="100"/>
      <c r="HA240" s="100"/>
      <c r="HB240" s="100"/>
      <c r="HC240" s="100"/>
      <c r="HD240" s="100"/>
      <c r="HE240" s="100"/>
      <c r="HF240" s="100"/>
      <c r="HG240" s="100"/>
      <c r="HH240" s="100"/>
      <c r="HI240" s="100"/>
      <c r="HJ240" s="100"/>
      <c r="HK240" s="100"/>
      <c r="HL240" s="100"/>
      <c r="HM240" s="100"/>
      <c r="HN240" s="100"/>
      <c r="HO240" s="100"/>
      <c r="HP240" s="100"/>
      <c r="HQ240" s="100"/>
      <c r="HR240" s="100"/>
      <c r="HS240" s="100"/>
      <c r="HT240" s="100"/>
      <c r="HU240" s="100"/>
      <c r="HV240" s="100"/>
      <c r="HW240" s="100"/>
      <c r="HX240" s="100"/>
      <c r="HY240" s="100"/>
      <c r="HZ240" s="100"/>
      <c r="IA240" s="100"/>
      <c r="IB240" s="100"/>
      <c r="IC240" s="100"/>
      <c r="ID240" s="100"/>
      <c r="IE240" s="100"/>
      <c r="IF240" s="100"/>
      <c r="IG240" s="100"/>
      <c r="IH240" s="100"/>
      <c r="II240" s="100"/>
      <c r="IJ240" s="100"/>
      <c r="IK240" s="100"/>
      <c r="IL240" s="100"/>
      <c r="IM240" s="100"/>
      <c r="IN240" s="100"/>
      <c r="IO240" s="100"/>
      <c r="IP240" s="100"/>
      <c r="IQ240" s="100"/>
      <c r="IR240" s="100"/>
      <c r="IS240" s="100"/>
      <c r="IT240" s="100"/>
      <c r="IU240" s="100"/>
      <c r="IV240" s="100"/>
      <c r="IW240" s="100"/>
      <c r="IX240" s="100"/>
      <c r="IY240" s="100"/>
      <c r="IZ240" s="100"/>
      <c r="JA240" s="100"/>
    </row>
    <row r="241" spans="1:261" s="70" customForma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2"/>
      <c r="M241" s="72"/>
      <c r="N241" s="72"/>
      <c r="O241" s="72"/>
      <c r="P241" s="72"/>
      <c r="Q241" s="73"/>
      <c r="R241" s="73"/>
      <c r="S241" s="72"/>
      <c r="T241" s="72"/>
      <c r="U241" s="72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EJ241" s="100"/>
      <c r="EK241" s="100"/>
      <c r="EL241" s="100"/>
      <c r="EM241" s="100"/>
      <c r="EN241" s="100"/>
      <c r="EO241" s="100"/>
      <c r="EP241" s="100"/>
      <c r="EQ241" s="100"/>
      <c r="ER241" s="100"/>
      <c r="ES241" s="100"/>
      <c r="ET241" s="100"/>
      <c r="EU241" s="100"/>
      <c r="EV241" s="100"/>
      <c r="EW241" s="100"/>
      <c r="EX241" s="100"/>
      <c r="EY241" s="100"/>
      <c r="EZ241" s="100"/>
      <c r="FA241" s="100"/>
      <c r="FB241" s="100"/>
      <c r="FC241" s="100"/>
      <c r="FD241" s="100"/>
      <c r="FE241" s="100"/>
      <c r="FF241" s="100"/>
      <c r="FG241" s="100"/>
      <c r="FH241" s="100"/>
      <c r="FI241" s="100"/>
      <c r="FJ241" s="100"/>
      <c r="FK241" s="100"/>
      <c r="FL241" s="100"/>
      <c r="FM241" s="100"/>
      <c r="FN241" s="100"/>
      <c r="FO241" s="100"/>
      <c r="FP241" s="100"/>
      <c r="FQ241" s="100"/>
      <c r="FR241" s="100"/>
      <c r="FS241" s="100"/>
      <c r="FT241" s="100"/>
      <c r="FU241" s="100"/>
      <c r="FV241" s="100"/>
      <c r="FW241" s="100"/>
      <c r="FX241" s="100"/>
      <c r="FY241" s="100"/>
      <c r="FZ241" s="100"/>
      <c r="GA241" s="100"/>
      <c r="GB241" s="100"/>
      <c r="GC241" s="100"/>
      <c r="GD241" s="100"/>
      <c r="GE241" s="100"/>
      <c r="GF241" s="100"/>
      <c r="GG241" s="100"/>
      <c r="GH241" s="100"/>
      <c r="GI241" s="100"/>
      <c r="GJ241" s="100"/>
      <c r="GK241" s="100"/>
      <c r="GL241" s="100"/>
      <c r="GM241" s="100"/>
      <c r="GN241" s="100"/>
      <c r="GO241" s="100"/>
      <c r="GP241" s="100"/>
      <c r="GQ241" s="100"/>
      <c r="GR241" s="100"/>
      <c r="GS241" s="100"/>
      <c r="GT241" s="100"/>
      <c r="GU241" s="100"/>
      <c r="GV241" s="100"/>
      <c r="GW241" s="100"/>
      <c r="GX241" s="100"/>
      <c r="GY241" s="100"/>
      <c r="GZ241" s="100"/>
      <c r="HA241" s="100"/>
      <c r="HB241" s="100"/>
      <c r="HC241" s="100"/>
      <c r="HD241" s="100"/>
      <c r="HE241" s="100"/>
      <c r="HF241" s="100"/>
      <c r="HG241" s="100"/>
      <c r="HH241" s="100"/>
      <c r="HI241" s="100"/>
      <c r="HJ241" s="100"/>
      <c r="HK241" s="100"/>
      <c r="HL241" s="100"/>
      <c r="HM241" s="100"/>
      <c r="HN241" s="100"/>
      <c r="HO241" s="100"/>
      <c r="HP241" s="100"/>
      <c r="HQ241" s="100"/>
      <c r="HR241" s="100"/>
      <c r="HS241" s="100"/>
      <c r="HT241" s="100"/>
      <c r="HU241" s="100"/>
      <c r="HV241" s="100"/>
      <c r="HW241" s="100"/>
      <c r="HX241" s="100"/>
      <c r="HY241" s="100"/>
      <c r="HZ241" s="100"/>
      <c r="IA241" s="100"/>
      <c r="IB241" s="100"/>
      <c r="IC241" s="100"/>
      <c r="ID241" s="100"/>
      <c r="IE241" s="100"/>
      <c r="IF241" s="100"/>
      <c r="IG241" s="100"/>
      <c r="IH241" s="100"/>
      <c r="II241" s="100"/>
      <c r="IJ241" s="100"/>
      <c r="IK241" s="100"/>
      <c r="IL241" s="100"/>
      <c r="IM241" s="100"/>
      <c r="IN241" s="100"/>
      <c r="IO241" s="100"/>
      <c r="IP241" s="100"/>
      <c r="IQ241" s="100"/>
      <c r="IR241" s="100"/>
      <c r="IS241" s="100"/>
      <c r="IT241" s="100"/>
      <c r="IU241" s="100"/>
      <c r="IV241" s="100"/>
      <c r="IW241" s="100"/>
      <c r="IX241" s="100"/>
      <c r="IY241" s="100"/>
      <c r="IZ241" s="100"/>
      <c r="JA241" s="100"/>
    </row>
    <row r="242" spans="1:261" s="70" customForma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2"/>
      <c r="M242" s="72"/>
      <c r="N242" s="72"/>
      <c r="O242" s="72"/>
      <c r="P242" s="72"/>
      <c r="Q242" s="73"/>
      <c r="R242" s="73"/>
      <c r="S242" s="72"/>
      <c r="T242" s="72"/>
      <c r="U242" s="72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EJ242" s="100"/>
      <c r="EK242" s="100"/>
      <c r="EL242" s="100"/>
      <c r="EM242" s="100"/>
      <c r="EN242" s="100"/>
      <c r="EO242" s="100"/>
      <c r="EP242" s="100"/>
      <c r="EQ242" s="100"/>
      <c r="ER242" s="100"/>
      <c r="ES242" s="100"/>
      <c r="ET242" s="100"/>
      <c r="EU242" s="100"/>
      <c r="EV242" s="100"/>
      <c r="EW242" s="100"/>
      <c r="EX242" s="100"/>
      <c r="EY242" s="100"/>
      <c r="EZ242" s="100"/>
      <c r="FA242" s="100"/>
      <c r="FB242" s="100"/>
      <c r="FC242" s="100"/>
      <c r="FD242" s="100"/>
      <c r="FE242" s="100"/>
      <c r="FF242" s="100"/>
      <c r="FG242" s="100"/>
      <c r="FH242" s="100"/>
      <c r="FI242" s="100"/>
      <c r="FJ242" s="100"/>
      <c r="FK242" s="100"/>
      <c r="FL242" s="100"/>
      <c r="FM242" s="100"/>
      <c r="FN242" s="100"/>
      <c r="FO242" s="100"/>
      <c r="FP242" s="100"/>
      <c r="FQ242" s="100"/>
      <c r="FR242" s="100"/>
      <c r="FS242" s="100"/>
      <c r="FT242" s="100"/>
      <c r="FU242" s="100"/>
      <c r="FV242" s="100"/>
      <c r="FW242" s="100"/>
      <c r="FX242" s="100"/>
      <c r="FY242" s="100"/>
      <c r="FZ242" s="100"/>
      <c r="GA242" s="100"/>
      <c r="GB242" s="100"/>
      <c r="GC242" s="100"/>
      <c r="GD242" s="100"/>
      <c r="GE242" s="100"/>
      <c r="GF242" s="100"/>
      <c r="GG242" s="100"/>
      <c r="GH242" s="100"/>
      <c r="GI242" s="100"/>
      <c r="GJ242" s="100"/>
      <c r="GK242" s="100"/>
      <c r="GL242" s="100"/>
      <c r="GM242" s="100"/>
      <c r="GN242" s="100"/>
      <c r="GO242" s="100"/>
      <c r="GP242" s="100"/>
      <c r="GQ242" s="100"/>
      <c r="GR242" s="100"/>
      <c r="GS242" s="100"/>
      <c r="GT242" s="100"/>
      <c r="GU242" s="100"/>
      <c r="GV242" s="100"/>
      <c r="GW242" s="100"/>
      <c r="GX242" s="100"/>
      <c r="GY242" s="100"/>
      <c r="GZ242" s="100"/>
      <c r="HA242" s="100"/>
      <c r="HB242" s="100"/>
      <c r="HC242" s="100"/>
      <c r="HD242" s="100"/>
      <c r="HE242" s="100"/>
      <c r="HF242" s="100"/>
      <c r="HG242" s="100"/>
      <c r="HH242" s="100"/>
      <c r="HI242" s="100"/>
      <c r="HJ242" s="100"/>
      <c r="HK242" s="100"/>
      <c r="HL242" s="100"/>
      <c r="HM242" s="100"/>
      <c r="HN242" s="100"/>
      <c r="HO242" s="100"/>
      <c r="HP242" s="100"/>
      <c r="HQ242" s="100"/>
      <c r="HR242" s="100"/>
      <c r="HS242" s="100"/>
      <c r="HT242" s="100"/>
      <c r="HU242" s="100"/>
      <c r="HV242" s="100"/>
      <c r="HW242" s="100"/>
      <c r="HX242" s="100"/>
      <c r="HY242" s="100"/>
      <c r="HZ242" s="100"/>
      <c r="IA242" s="100"/>
      <c r="IB242" s="100"/>
      <c r="IC242" s="100"/>
      <c r="ID242" s="100"/>
      <c r="IE242" s="100"/>
      <c r="IF242" s="100"/>
      <c r="IG242" s="100"/>
      <c r="IH242" s="100"/>
      <c r="II242" s="100"/>
      <c r="IJ242" s="100"/>
      <c r="IK242" s="100"/>
      <c r="IL242" s="100"/>
      <c r="IM242" s="100"/>
      <c r="IN242" s="100"/>
      <c r="IO242" s="100"/>
      <c r="IP242" s="100"/>
      <c r="IQ242" s="100"/>
      <c r="IR242" s="100"/>
      <c r="IS242" s="100"/>
      <c r="IT242" s="100"/>
      <c r="IU242" s="100"/>
      <c r="IV242" s="100"/>
      <c r="IW242" s="100"/>
      <c r="IX242" s="100"/>
      <c r="IY242" s="100"/>
      <c r="IZ242" s="100"/>
      <c r="JA242" s="100"/>
    </row>
    <row r="243" spans="1:261" s="70" customForma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2"/>
      <c r="M243" s="72"/>
      <c r="N243" s="72"/>
      <c r="O243" s="72"/>
      <c r="P243" s="72"/>
      <c r="Q243" s="73"/>
      <c r="R243" s="73"/>
      <c r="S243" s="72"/>
      <c r="T243" s="72"/>
      <c r="U243" s="72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EJ243" s="100"/>
      <c r="EK243" s="100"/>
      <c r="EL243" s="100"/>
      <c r="EM243" s="100"/>
      <c r="EN243" s="100"/>
      <c r="EO243" s="100"/>
      <c r="EP243" s="100"/>
      <c r="EQ243" s="100"/>
      <c r="ER243" s="100"/>
      <c r="ES243" s="100"/>
      <c r="ET243" s="100"/>
      <c r="EU243" s="100"/>
      <c r="EV243" s="100"/>
      <c r="EW243" s="100"/>
      <c r="EX243" s="100"/>
      <c r="EY243" s="100"/>
      <c r="EZ243" s="100"/>
      <c r="FA243" s="100"/>
      <c r="FB243" s="100"/>
      <c r="FC243" s="100"/>
      <c r="FD243" s="100"/>
      <c r="FE243" s="100"/>
      <c r="FF243" s="100"/>
      <c r="FG243" s="100"/>
      <c r="FH243" s="100"/>
      <c r="FI243" s="100"/>
      <c r="FJ243" s="100"/>
      <c r="FK243" s="100"/>
      <c r="FL243" s="100"/>
      <c r="FM243" s="100"/>
      <c r="FN243" s="100"/>
      <c r="FO243" s="100"/>
      <c r="FP243" s="100"/>
      <c r="FQ243" s="100"/>
      <c r="FR243" s="100"/>
      <c r="FS243" s="100"/>
      <c r="FT243" s="100"/>
      <c r="FU243" s="100"/>
      <c r="FV243" s="100"/>
      <c r="FW243" s="100"/>
      <c r="FX243" s="100"/>
      <c r="FY243" s="100"/>
      <c r="FZ243" s="100"/>
      <c r="GA243" s="100"/>
      <c r="GB243" s="100"/>
      <c r="GC243" s="100"/>
      <c r="GD243" s="100"/>
      <c r="GE243" s="100"/>
      <c r="GF243" s="100"/>
      <c r="GG243" s="100"/>
      <c r="GH243" s="100"/>
      <c r="GI243" s="100"/>
      <c r="GJ243" s="100"/>
      <c r="GK243" s="100"/>
      <c r="GL243" s="100"/>
      <c r="GM243" s="100"/>
      <c r="GN243" s="100"/>
      <c r="GO243" s="100"/>
      <c r="GP243" s="100"/>
      <c r="GQ243" s="100"/>
      <c r="GR243" s="100"/>
      <c r="GS243" s="100"/>
      <c r="GT243" s="100"/>
      <c r="GU243" s="100"/>
      <c r="GV243" s="100"/>
      <c r="GW243" s="100"/>
      <c r="GX243" s="100"/>
      <c r="GY243" s="100"/>
      <c r="GZ243" s="100"/>
      <c r="HA243" s="100"/>
      <c r="HB243" s="100"/>
      <c r="HC243" s="100"/>
      <c r="HD243" s="100"/>
      <c r="HE243" s="100"/>
      <c r="HF243" s="100"/>
      <c r="HG243" s="100"/>
      <c r="HH243" s="100"/>
      <c r="HI243" s="100"/>
      <c r="HJ243" s="100"/>
      <c r="HK243" s="100"/>
      <c r="HL243" s="100"/>
      <c r="HM243" s="100"/>
      <c r="HN243" s="100"/>
      <c r="HO243" s="100"/>
      <c r="HP243" s="100"/>
      <c r="HQ243" s="100"/>
      <c r="HR243" s="100"/>
      <c r="HS243" s="100"/>
      <c r="HT243" s="100"/>
      <c r="HU243" s="100"/>
      <c r="HV243" s="100"/>
      <c r="HW243" s="100"/>
      <c r="HX243" s="100"/>
      <c r="HY243" s="100"/>
      <c r="HZ243" s="100"/>
      <c r="IA243" s="100"/>
      <c r="IB243" s="100"/>
      <c r="IC243" s="100"/>
      <c r="ID243" s="100"/>
      <c r="IE243" s="100"/>
      <c r="IF243" s="100"/>
      <c r="IG243" s="100"/>
      <c r="IH243" s="100"/>
      <c r="II243" s="100"/>
      <c r="IJ243" s="100"/>
      <c r="IK243" s="100"/>
      <c r="IL243" s="100"/>
      <c r="IM243" s="100"/>
      <c r="IN243" s="100"/>
      <c r="IO243" s="100"/>
      <c r="IP243" s="100"/>
      <c r="IQ243" s="100"/>
      <c r="IR243" s="100"/>
      <c r="IS243" s="100"/>
      <c r="IT243" s="100"/>
      <c r="IU243" s="100"/>
      <c r="IV243" s="100"/>
      <c r="IW243" s="100"/>
      <c r="IX243" s="100"/>
      <c r="IY243" s="100"/>
      <c r="IZ243" s="100"/>
      <c r="JA243" s="100"/>
    </row>
    <row r="244" spans="1:261" s="70" customForma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2"/>
      <c r="M244" s="72"/>
      <c r="N244" s="72"/>
      <c r="O244" s="72"/>
      <c r="P244" s="72"/>
      <c r="Q244" s="73"/>
      <c r="R244" s="73"/>
      <c r="S244" s="72"/>
      <c r="T244" s="72"/>
      <c r="U244" s="72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  <c r="EM244" s="100"/>
      <c r="EN244" s="100"/>
      <c r="EO244" s="100"/>
      <c r="EP244" s="100"/>
      <c r="EQ244" s="100"/>
      <c r="ER244" s="100"/>
      <c r="ES244" s="100"/>
      <c r="ET244" s="100"/>
      <c r="EU244" s="100"/>
      <c r="EV244" s="100"/>
      <c r="EW244" s="100"/>
      <c r="EX244" s="100"/>
      <c r="EY244" s="100"/>
      <c r="EZ244" s="100"/>
      <c r="FA244" s="100"/>
      <c r="FB244" s="100"/>
      <c r="FC244" s="100"/>
      <c r="FD244" s="100"/>
      <c r="FE244" s="100"/>
      <c r="FF244" s="100"/>
      <c r="FG244" s="100"/>
      <c r="FH244" s="100"/>
      <c r="FI244" s="100"/>
      <c r="FJ244" s="100"/>
      <c r="FK244" s="100"/>
      <c r="FL244" s="100"/>
      <c r="FM244" s="100"/>
      <c r="FN244" s="100"/>
      <c r="FO244" s="100"/>
      <c r="FP244" s="100"/>
      <c r="FQ244" s="100"/>
      <c r="FR244" s="100"/>
      <c r="FS244" s="100"/>
      <c r="FT244" s="100"/>
      <c r="FU244" s="100"/>
      <c r="FV244" s="100"/>
      <c r="FW244" s="100"/>
      <c r="FX244" s="100"/>
      <c r="FY244" s="100"/>
      <c r="FZ244" s="100"/>
      <c r="GA244" s="100"/>
      <c r="GB244" s="100"/>
      <c r="GC244" s="100"/>
      <c r="GD244" s="100"/>
      <c r="GE244" s="100"/>
      <c r="GF244" s="100"/>
      <c r="GG244" s="100"/>
      <c r="GH244" s="100"/>
      <c r="GI244" s="100"/>
      <c r="GJ244" s="100"/>
      <c r="GK244" s="100"/>
      <c r="GL244" s="100"/>
      <c r="GM244" s="100"/>
      <c r="GN244" s="100"/>
      <c r="GO244" s="100"/>
      <c r="GP244" s="100"/>
      <c r="GQ244" s="100"/>
      <c r="GR244" s="100"/>
      <c r="GS244" s="100"/>
      <c r="GT244" s="100"/>
      <c r="GU244" s="100"/>
      <c r="GV244" s="100"/>
      <c r="GW244" s="100"/>
      <c r="GX244" s="100"/>
      <c r="GY244" s="100"/>
      <c r="GZ244" s="100"/>
      <c r="HA244" s="100"/>
      <c r="HB244" s="100"/>
      <c r="HC244" s="100"/>
      <c r="HD244" s="100"/>
      <c r="HE244" s="100"/>
      <c r="HF244" s="100"/>
      <c r="HG244" s="100"/>
      <c r="HH244" s="100"/>
      <c r="HI244" s="100"/>
      <c r="HJ244" s="100"/>
      <c r="HK244" s="100"/>
      <c r="HL244" s="100"/>
      <c r="HM244" s="100"/>
      <c r="HN244" s="100"/>
      <c r="HO244" s="100"/>
      <c r="HP244" s="100"/>
      <c r="HQ244" s="100"/>
      <c r="HR244" s="100"/>
      <c r="HS244" s="100"/>
      <c r="HT244" s="100"/>
      <c r="HU244" s="100"/>
      <c r="HV244" s="100"/>
      <c r="HW244" s="100"/>
      <c r="HX244" s="100"/>
      <c r="HY244" s="100"/>
      <c r="HZ244" s="100"/>
      <c r="IA244" s="100"/>
      <c r="IB244" s="100"/>
      <c r="IC244" s="100"/>
      <c r="ID244" s="100"/>
      <c r="IE244" s="100"/>
      <c r="IF244" s="100"/>
      <c r="IG244" s="100"/>
      <c r="IH244" s="100"/>
      <c r="II244" s="100"/>
      <c r="IJ244" s="100"/>
      <c r="IK244" s="100"/>
      <c r="IL244" s="100"/>
      <c r="IM244" s="100"/>
      <c r="IN244" s="100"/>
      <c r="IO244" s="100"/>
      <c r="IP244" s="100"/>
      <c r="IQ244" s="100"/>
      <c r="IR244" s="100"/>
      <c r="IS244" s="100"/>
      <c r="IT244" s="100"/>
      <c r="IU244" s="100"/>
      <c r="IV244" s="100"/>
      <c r="IW244" s="100"/>
      <c r="IX244" s="100"/>
      <c r="IY244" s="100"/>
      <c r="IZ244" s="100"/>
      <c r="JA244" s="100"/>
    </row>
    <row r="245" spans="1:261" s="70" customForma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2"/>
      <c r="M245" s="72"/>
      <c r="N245" s="72"/>
      <c r="O245" s="72"/>
      <c r="P245" s="72"/>
      <c r="Q245" s="73"/>
      <c r="R245" s="73"/>
      <c r="S245" s="72"/>
      <c r="T245" s="72"/>
      <c r="U245" s="72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EJ245" s="100"/>
      <c r="EK245" s="100"/>
      <c r="EL245" s="100"/>
      <c r="EM245" s="100"/>
      <c r="EN245" s="100"/>
      <c r="EO245" s="100"/>
      <c r="EP245" s="100"/>
      <c r="EQ245" s="100"/>
      <c r="ER245" s="100"/>
      <c r="ES245" s="100"/>
      <c r="ET245" s="100"/>
      <c r="EU245" s="100"/>
      <c r="EV245" s="100"/>
      <c r="EW245" s="100"/>
      <c r="EX245" s="100"/>
      <c r="EY245" s="100"/>
      <c r="EZ245" s="100"/>
      <c r="FA245" s="100"/>
      <c r="FB245" s="100"/>
      <c r="FC245" s="100"/>
      <c r="FD245" s="100"/>
      <c r="FE245" s="100"/>
      <c r="FF245" s="100"/>
      <c r="FG245" s="100"/>
      <c r="FH245" s="100"/>
      <c r="FI245" s="100"/>
      <c r="FJ245" s="100"/>
      <c r="FK245" s="100"/>
      <c r="FL245" s="100"/>
      <c r="FM245" s="100"/>
      <c r="FN245" s="100"/>
      <c r="FO245" s="100"/>
      <c r="FP245" s="100"/>
      <c r="FQ245" s="100"/>
      <c r="FR245" s="100"/>
      <c r="FS245" s="100"/>
      <c r="FT245" s="100"/>
      <c r="FU245" s="100"/>
      <c r="FV245" s="100"/>
      <c r="FW245" s="100"/>
      <c r="FX245" s="100"/>
      <c r="FY245" s="100"/>
      <c r="FZ245" s="100"/>
      <c r="GA245" s="100"/>
      <c r="GB245" s="100"/>
      <c r="GC245" s="100"/>
      <c r="GD245" s="100"/>
      <c r="GE245" s="100"/>
      <c r="GF245" s="100"/>
      <c r="GG245" s="100"/>
      <c r="GH245" s="100"/>
      <c r="GI245" s="100"/>
      <c r="GJ245" s="100"/>
      <c r="GK245" s="100"/>
      <c r="GL245" s="100"/>
      <c r="GM245" s="100"/>
      <c r="GN245" s="100"/>
      <c r="GO245" s="100"/>
      <c r="GP245" s="100"/>
      <c r="GQ245" s="100"/>
      <c r="GR245" s="100"/>
      <c r="GS245" s="100"/>
      <c r="GT245" s="100"/>
      <c r="GU245" s="100"/>
      <c r="GV245" s="100"/>
      <c r="GW245" s="100"/>
      <c r="GX245" s="100"/>
      <c r="GY245" s="100"/>
      <c r="GZ245" s="100"/>
      <c r="HA245" s="100"/>
      <c r="HB245" s="100"/>
      <c r="HC245" s="100"/>
      <c r="HD245" s="100"/>
      <c r="HE245" s="100"/>
      <c r="HF245" s="100"/>
      <c r="HG245" s="100"/>
      <c r="HH245" s="100"/>
      <c r="HI245" s="100"/>
      <c r="HJ245" s="100"/>
      <c r="HK245" s="100"/>
      <c r="HL245" s="100"/>
      <c r="HM245" s="100"/>
      <c r="HN245" s="100"/>
      <c r="HO245" s="100"/>
      <c r="HP245" s="100"/>
      <c r="HQ245" s="100"/>
      <c r="HR245" s="100"/>
      <c r="HS245" s="100"/>
      <c r="HT245" s="100"/>
      <c r="HU245" s="100"/>
      <c r="HV245" s="100"/>
      <c r="HW245" s="100"/>
      <c r="HX245" s="100"/>
      <c r="HY245" s="100"/>
      <c r="HZ245" s="100"/>
      <c r="IA245" s="100"/>
      <c r="IB245" s="100"/>
      <c r="IC245" s="100"/>
      <c r="ID245" s="100"/>
      <c r="IE245" s="100"/>
      <c r="IF245" s="100"/>
      <c r="IG245" s="100"/>
      <c r="IH245" s="100"/>
      <c r="II245" s="100"/>
      <c r="IJ245" s="100"/>
      <c r="IK245" s="100"/>
      <c r="IL245" s="100"/>
      <c r="IM245" s="100"/>
      <c r="IN245" s="100"/>
      <c r="IO245" s="100"/>
      <c r="IP245" s="100"/>
      <c r="IQ245" s="100"/>
      <c r="IR245" s="100"/>
      <c r="IS245" s="100"/>
      <c r="IT245" s="100"/>
      <c r="IU245" s="100"/>
      <c r="IV245" s="100"/>
      <c r="IW245" s="100"/>
      <c r="IX245" s="100"/>
      <c r="IY245" s="100"/>
      <c r="IZ245" s="100"/>
      <c r="JA245" s="100"/>
    </row>
    <row r="246" spans="1:261" s="70" customForma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2"/>
      <c r="M246" s="72"/>
      <c r="N246" s="72"/>
      <c r="O246" s="72"/>
      <c r="P246" s="72"/>
      <c r="Q246" s="73"/>
      <c r="R246" s="73"/>
      <c r="S246" s="72"/>
      <c r="T246" s="72"/>
      <c r="U246" s="72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  <c r="EM246" s="100"/>
      <c r="EN246" s="100"/>
      <c r="EO246" s="100"/>
      <c r="EP246" s="100"/>
      <c r="EQ246" s="100"/>
      <c r="ER246" s="100"/>
      <c r="ES246" s="100"/>
      <c r="ET246" s="100"/>
      <c r="EU246" s="100"/>
      <c r="EV246" s="100"/>
      <c r="EW246" s="100"/>
      <c r="EX246" s="100"/>
      <c r="EY246" s="100"/>
      <c r="EZ246" s="100"/>
      <c r="FA246" s="100"/>
      <c r="FB246" s="100"/>
      <c r="FC246" s="100"/>
      <c r="FD246" s="100"/>
      <c r="FE246" s="100"/>
      <c r="FF246" s="100"/>
      <c r="FG246" s="100"/>
      <c r="FH246" s="100"/>
      <c r="FI246" s="100"/>
      <c r="FJ246" s="100"/>
      <c r="FK246" s="100"/>
      <c r="FL246" s="100"/>
      <c r="FM246" s="100"/>
      <c r="FN246" s="100"/>
      <c r="FO246" s="100"/>
      <c r="FP246" s="100"/>
      <c r="FQ246" s="100"/>
      <c r="FR246" s="100"/>
      <c r="FS246" s="100"/>
      <c r="FT246" s="100"/>
      <c r="FU246" s="100"/>
      <c r="FV246" s="100"/>
      <c r="FW246" s="100"/>
      <c r="FX246" s="100"/>
      <c r="FY246" s="100"/>
      <c r="FZ246" s="100"/>
      <c r="GA246" s="100"/>
      <c r="GB246" s="100"/>
      <c r="GC246" s="100"/>
      <c r="GD246" s="100"/>
      <c r="GE246" s="100"/>
      <c r="GF246" s="100"/>
      <c r="GG246" s="100"/>
      <c r="GH246" s="100"/>
      <c r="GI246" s="100"/>
      <c r="GJ246" s="100"/>
      <c r="GK246" s="100"/>
      <c r="GL246" s="100"/>
      <c r="GM246" s="100"/>
      <c r="GN246" s="100"/>
      <c r="GO246" s="100"/>
      <c r="GP246" s="100"/>
      <c r="GQ246" s="100"/>
      <c r="GR246" s="100"/>
      <c r="GS246" s="100"/>
      <c r="GT246" s="100"/>
      <c r="GU246" s="100"/>
      <c r="GV246" s="100"/>
      <c r="GW246" s="100"/>
      <c r="GX246" s="100"/>
      <c r="GY246" s="100"/>
      <c r="GZ246" s="100"/>
      <c r="HA246" s="100"/>
      <c r="HB246" s="100"/>
      <c r="HC246" s="100"/>
      <c r="HD246" s="100"/>
      <c r="HE246" s="100"/>
      <c r="HF246" s="100"/>
      <c r="HG246" s="100"/>
      <c r="HH246" s="100"/>
      <c r="HI246" s="100"/>
      <c r="HJ246" s="100"/>
      <c r="HK246" s="100"/>
      <c r="HL246" s="100"/>
      <c r="HM246" s="100"/>
      <c r="HN246" s="100"/>
      <c r="HO246" s="100"/>
      <c r="HP246" s="100"/>
      <c r="HQ246" s="100"/>
      <c r="HR246" s="100"/>
      <c r="HS246" s="100"/>
      <c r="HT246" s="100"/>
      <c r="HU246" s="100"/>
      <c r="HV246" s="100"/>
      <c r="HW246" s="100"/>
      <c r="HX246" s="100"/>
      <c r="HY246" s="100"/>
      <c r="HZ246" s="100"/>
      <c r="IA246" s="100"/>
      <c r="IB246" s="100"/>
      <c r="IC246" s="100"/>
      <c r="ID246" s="100"/>
      <c r="IE246" s="100"/>
      <c r="IF246" s="100"/>
      <c r="IG246" s="100"/>
      <c r="IH246" s="100"/>
      <c r="II246" s="100"/>
      <c r="IJ246" s="100"/>
      <c r="IK246" s="100"/>
      <c r="IL246" s="100"/>
      <c r="IM246" s="100"/>
      <c r="IN246" s="100"/>
      <c r="IO246" s="100"/>
      <c r="IP246" s="100"/>
      <c r="IQ246" s="100"/>
      <c r="IR246" s="100"/>
      <c r="IS246" s="100"/>
      <c r="IT246" s="100"/>
      <c r="IU246" s="100"/>
      <c r="IV246" s="100"/>
      <c r="IW246" s="100"/>
      <c r="IX246" s="100"/>
      <c r="IY246" s="100"/>
      <c r="IZ246" s="100"/>
      <c r="JA246" s="100"/>
    </row>
    <row r="247" spans="1:261" s="70" customForma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2"/>
      <c r="M247" s="72"/>
      <c r="N247" s="72"/>
      <c r="O247" s="72"/>
      <c r="P247" s="72"/>
      <c r="Q247" s="73"/>
      <c r="R247" s="73"/>
      <c r="S247" s="72"/>
      <c r="T247" s="72"/>
      <c r="U247" s="72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EJ247" s="100"/>
      <c r="EK247" s="100"/>
      <c r="EL247" s="100"/>
      <c r="EM247" s="100"/>
      <c r="EN247" s="100"/>
      <c r="EO247" s="100"/>
      <c r="EP247" s="100"/>
      <c r="EQ247" s="100"/>
      <c r="ER247" s="100"/>
      <c r="ES247" s="100"/>
      <c r="ET247" s="100"/>
      <c r="EU247" s="100"/>
      <c r="EV247" s="100"/>
      <c r="EW247" s="100"/>
      <c r="EX247" s="100"/>
      <c r="EY247" s="100"/>
      <c r="EZ247" s="100"/>
      <c r="FA247" s="100"/>
      <c r="FB247" s="100"/>
      <c r="FC247" s="100"/>
      <c r="FD247" s="100"/>
      <c r="FE247" s="100"/>
      <c r="FF247" s="100"/>
      <c r="FG247" s="100"/>
      <c r="FH247" s="100"/>
      <c r="FI247" s="100"/>
      <c r="FJ247" s="100"/>
      <c r="FK247" s="100"/>
      <c r="FL247" s="100"/>
      <c r="FM247" s="100"/>
      <c r="FN247" s="100"/>
      <c r="FO247" s="100"/>
      <c r="FP247" s="100"/>
      <c r="FQ247" s="100"/>
      <c r="FR247" s="100"/>
      <c r="FS247" s="100"/>
      <c r="FT247" s="100"/>
      <c r="FU247" s="100"/>
      <c r="FV247" s="100"/>
      <c r="FW247" s="100"/>
      <c r="FX247" s="100"/>
      <c r="FY247" s="100"/>
      <c r="FZ247" s="100"/>
      <c r="GA247" s="100"/>
      <c r="GB247" s="100"/>
      <c r="GC247" s="100"/>
      <c r="GD247" s="100"/>
      <c r="GE247" s="100"/>
      <c r="GF247" s="100"/>
      <c r="GG247" s="100"/>
      <c r="GH247" s="100"/>
      <c r="GI247" s="100"/>
      <c r="GJ247" s="100"/>
      <c r="GK247" s="100"/>
      <c r="GL247" s="100"/>
      <c r="GM247" s="100"/>
      <c r="GN247" s="100"/>
      <c r="GO247" s="100"/>
      <c r="GP247" s="100"/>
      <c r="GQ247" s="100"/>
      <c r="GR247" s="100"/>
      <c r="GS247" s="100"/>
      <c r="GT247" s="100"/>
      <c r="GU247" s="100"/>
      <c r="GV247" s="100"/>
      <c r="GW247" s="100"/>
      <c r="GX247" s="100"/>
      <c r="GY247" s="100"/>
      <c r="GZ247" s="100"/>
      <c r="HA247" s="100"/>
      <c r="HB247" s="100"/>
      <c r="HC247" s="100"/>
      <c r="HD247" s="100"/>
      <c r="HE247" s="100"/>
      <c r="HF247" s="100"/>
      <c r="HG247" s="100"/>
      <c r="HH247" s="100"/>
      <c r="HI247" s="100"/>
      <c r="HJ247" s="100"/>
      <c r="HK247" s="100"/>
      <c r="HL247" s="100"/>
      <c r="HM247" s="100"/>
      <c r="HN247" s="100"/>
      <c r="HO247" s="100"/>
      <c r="HP247" s="100"/>
      <c r="HQ247" s="100"/>
      <c r="HR247" s="100"/>
      <c r="HS247" s="100"/>
      <c r="HT247" s="100"/>
      <c r="HU247" s="100"/>
      <c r="HV247" s="100"/>
      <c r="HW247" s="100"/>
      <c r="HX247" s="100"/>
      <c r="HY247" s="100"/>
      <c r="HZ247" s="100"/>
      <c r="IA247" s="100"/>
      <c r="IB247" s="100"/>
      <c r="IC247" s="100"/>
      <c r="ID247" s="100"/>
      <c r="IE247" s="100"/>
      <c r="IF247" s="100"/>
      <c r="IG247" s="100"/>
      <c r="IH247" s="100"/>
      <c r="II247" s="100"/>
      <c r="IJ247" s="100"/>
      <c r="IK247" s="100"/>
      <c r="IL247" s="100"/>
      <c r="IM247" s="100"/>
      <c r="IN247" s="100"/>
      <c r="IO247" s="100"/>
      <c r="IP247" s="100"/>
      <c r="IQ247" s="100"/>
      <c r="IR247" s="100"/>
      <c r="IS247" s="100"/>
      <c r="IT247" s="100"/>
      <c r="IU247" s="100"/>
      <c r="IV247" s="100"/>
      <c r="IW247" s="100"/>
      <c r="IX247" s="100"/>
      <c r="IY247" s="100"/>
      <c r="IZ247" s="100"/>
      <c r="JA247" s="100"/>
    </row>
    <row r="248" spans="1:261" s="70" customForma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2"/>
      <c r="M248" s="72"/>
      <c r="N248" s="72"/>
      <c r="O248" s="72"/>
      <c r="P248" s="72"/>
      <c r="Q248" s="73"/>
      <c r="R248" s="73"/>
      <c r="S248" s="72"/>
      <c r="T248" s="72"/>
      <c r="U248" s="72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EJ248" s="100"/>
      <c r="EK248" s="100"/>
      <c r="EL248" s="100"/>
      <c r="EM248" s="100"/>
      <c r="EN248" s="100"/>
      <c r="EO248" s="100"/>
      <c r="EP248" s="100"/>
      <c r="EQ248" s="100"/>
      <c r="ER248" s="100"/>
      <c r="ES248" s="100"/>
      <c r="ET248" s="100"/>
      <c r="EU248" s="100"/>
      <c r="EV248" s="100"/>
      <c r="EW248" s="100"/>
      <c r="EX248" s="100"/>
      <c r="EY248" s="100"/>
      <c r="EZ248" s="100"/>
      <c r="FA248" s="100"/>
      <c r="FB248" s="100"/>
      <c r="FC248" s="100"/>
      <c r="FD248" s="100"/>
      <c r="FE248" s="100"/>
      <c r="FF248" s="100"/>
      <c r="FG248" s="100"/>
      <c r="FH248" s="100"/>
      <c r="FI248" s="100"/>
      <c r="FJ248" s="100"/>
      <c r="FK248" s="100"/>
      <c r="FL248" s="100"/>
      <c r="FM248" s="100"/>
      <c r="FN248" s="100"/>
      <c r="FO248" s="100"/>
      <c r="FP248" s="100"/>
      <c r="FQ248" s="100"/>
      <c r="FR248" s="100"/>
      <c r="FS248" s="100"/>
      <c r="FT248" s="100"/>
      <c r="FU248" s="100"/>
      <c r="FV248" s="100"/>
      <c r="FW248" s="100"/>
      <c r="FX248" s="100"/>
      <c r="FY248" s="100"/>
      <c r="FZ248" s="100"/>
      <c r="GA248" s="100"/>
      <c r="GB248" s="100"/>
      <c r="GC248" s="100"/>
      <c r="GD248" s="100"/>
      <c r="GE248" s="100"/>
      <c r="GF248" s="100"/>
      <c r="GG248" s="100"/>
      <c r="GH248" s="100"/>
      <c r="GI248" s="100"/>
      <c r="GJ248" s="100"/>
      <c r="GK248" s="100"/>
      <c r="GL248" s="100"/>
      <c r="GM248" s="100"/>
      <c r="GN248" s="100"/>
      <c r="GO248" s="100"/>
      <c r="GP248" s="100"/>
      <c r="GQ248" s="100"/>
      <c r="GR248" s="100"/>
      <c r="GS248" s="100"/>
      <c r="GT248" s="100"/>
      <c r="GU248" s="100"/>
      <c r="GV248" s="100"/>
      <c r="GW248" s="100"/>
      <c r="GX248" s="100"/>
      <c r="GY248" s="100"/>
      <c r="GZ248" s="100"/>
      <c r="HA248" s="100"/>
      <c r="HB248" s="100"/>
      <c r="HC248" s="100"/>
      <c r="HD248" s="100"/>
      <c r="HE248" s="100"/>
      <c r="HF248" s="100"/>
      <c r="HG248" s="100"/>
      <c r="HH248" s="100"/>
      <c r="HI248" s="100"/>
      <c r="HJ248" s="100"/>
      <c r="HK248" s="100"/>
      <c r="HL248" s="100"/>
      <c r="HM248" s="100"/>
      <c r="HN248" s="100"/>
      <c r="HO248" s="100"/>
      <c r="HP248" s="100"/>
      <c r="HQ248" s="100"/>
      <c r="HR248" s="100"/>
      <c r="HS248" s="100"/>
      <c r="HT248" s="100"/>
      <c r="HU248" s="100"/>
      <c r="HV248" s="100"/>
      <c r="HW248" s="100"/>
      <c r="HX248" s="100"/>
      <c r="HY248" s="100"/>
      <c r="HZ248" s="100"/>
      <c r="IA248" s="100"/>
      <c r="IB248" s="100"/>
      <c r="IC248" s="100"/>
      <c r="ID248" s="100"/>
      <c r="IE248" s="100"/>
      <c r="IF248" s="100"/>
      <c r="IG248" s="100"/>
      <c r="IH248" s="100"/>
      <c r="II248" s="100"/>
      <c r="IJ248" s="100"/>
      <c r="IK248" s="100"/>
      <c r="IL248" s="100"/>
      <c r="IM248" s="100"/>
      <c r="IN248" s="100"/>
      <c r="IO248" s="100"/>
      <c r="IP248" s="100"/>
      <c r="IQ248" s="100"/>
      <c r="IR248" s="100"/>
      <c r="IS248" s="100"/>
      <c r="IT248" s="100"/>
      <c r="IU248" s="100"/>
      <c r="IV248" s="100"/>
      <c r="IW248" s="100"/>
      <c r="IX248" s="100"/>
      <c r="IY248" s="100"/>
      <c r="IZ248" s="100"/>
      <c r="JA248" s="100"/>
    </row>
    <row r="249" spans="1:261" s="70" customForma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2"/>
      <c r="M249" s="72"/>
      <c r="N249" s="72"/>
      <c r="O249" s="72"/>
      <c r="P249" s="72"/>
      <c r="Q249" s="73"/>
      <c r="R249" s="73"/>
      <c r="S249" s="72"/>
      <c r="T249" s="72"/>
      <c r="U249" s="72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 s="100"/>
      <c r="EK249" s="100"/>
      <c r="EL249" s="100"/>
      <c r="EM249" s="100"/>
      <c r="EN249" s="100"/>
      <c r="EO249" s="100"/>
      <c r="EP249" s="100"/>
      <c r="EQ249" s="100"/>
      <c r="ER249" s="100"/>
      <c r="ES249" s="100"/>
      <c r="ET249" s="100"/>
      <c r="EU249" s="100"/>
      <c r="EV249" s="100"/>
      <c r="EW249" s="100"/>
      <c r="EX249" s="100"/>
      <c r="EY249" s="100"/>
      <c r="EZ249" s="100"/>
      <c r="FA249" s="100"/>
      <c r="FB249" s="100"/>
      <c r="FC249" s="100"/>
      <c r="FD249" s="100"/>
      <c r="FE249" s="100"/>
      <c r="FF249" s="100"/>
      <c r="FG249" s="100"/>
      <c r="FH249" s="100"/>
      <c r="FI249" s="100"/>
      <c r="FJ249" s="100"/>
      <c r="FK249" s="100"/>
      <c r="FL249" s="100"/>
      <c r="FM249" s="100"/>
      <c r="FN249" s="100"/>
      <c r="FO249" s="100"/>
      <c r="FP249" s="100"/>
      <c r="FQ249" s="100"/>
      <c r="FR249" s="100"/>
      <c r="FS249" s="100"/>
      <c r="FT249" s="100"/>
      <c r="FU249" s="100"/>
      <c r="FV249" s="100"/>
      <c r="FW249" s="100"/>
      <c r="FX249" s="100"/>
      <c r="FY249" s="100"/>
      <c r="FZ249" s="100"/>
      <c r="GA249" s="100"/>
      <c r="GB249" s="100"/>
      <c r="GC249" s="100"/>
      <c r="GD249" s="100"/>
      <c r="GE249" s="100"/>
      <c r="GF249" s="100"/>
      <c r="GG249" s="100"/>
      <c r="GH249" s="100"/>
      <c r="GI249" s="100"/>
      <c r="GJ249" s="100"/>
      <c r="GK249" s="100"/>
      <c r="GL249" s="100"/>
      <c r="GM249" s="100"/>
      <c r="GN249" s="100"/>
      <c r="GO249" s="100"/>
      <c r="GP249" s="100"/>
      <c r="GQ249" s="100"/>
      <c r="GR249" s="100"/>
      <c r="GS249" s="100"/>
      <c r="GT249" s="100"/>
      <c r="GU249" s="100"/>
      <c r="GV249" s="100"/>
      <c r="GW249" s="100"/>
      <c r="GX249" s="100"/>
      <c r="GY249" s="100"/>
      <c r="GZ249" s="100"/>
      <c r="HA249" s="100"/>
      <c r="HB249" s="100"/>
      <c r="HC249" s="100"/>
      <c r="HD249" s="100"/>
      <c r="HE249" s="100"/>
      <c r="HF249" s="100"/>
      <c r="HG249" s="100"/>
      <c r="HH249" s="100"/>
      <c r="HI249" s="100"/>
      <c r="HJ249" s="100"/>
      <c r="HK249" s="100"/>
      <c r="HL249" s="100"/>
      <c r="HM249" s="100"/>
      <c r="HN249" s="100"/>
      <c r="HO249" s="100"/>
      <c r="HP249" s="100"/>
      <c r="HQ249" s="100"/>
      <c r="HR249" s="100"/>
      <c r="HS249" s="100"/>
      <c r="HT249" s="100"/>
      <c r="HU249" s="100"/>
      <c r="HV249" s="100"/>
      <c r="HW249" s="100"/>
      <c r="HX249" s="100"/>
      <c r="HY249" s="100"/>
      <c r="HZ249" s="100"/>
      <c r="IA249" s="100"/>
      <c r="IB249" s="100"/>
      <c r="IC249" s="100"/>
      <c r="ID249" s="100"/>
      <c r="IE249" s="100"/>
      <c r="IF249" s="100"/>
      <c r="IG249" s="100"/>
      <c r="IH249" s="100"/>
      <c r="II249" s="100"/>
      <c r="IJ249" s="100"/>
      <c r="IK249" s="100"/>
      <c r="IL249" s="100"/>
      <c r="IM249" s="100"/>
      <c r="IN249" s="100"/>
      <c r="IO249" s="100"/>
      <c r="IP249" s="100"/>
      <c r="IQ249" s="100"/>
      <c r="IR249" s="100"/>
      <c r="IS249" s="100"/>
      <c r="IT249" s="100"/>
      <c r="IU249" s="100"/>
      <c r="IV249" s="100"/>
      <c r="IW249" s="100"/>
      <c r="IX249" s="100"/>
      <c r="IY249" s="100"/>
      <c r="IZ249" s="100"/>
      <c r="JA249" s="100"/>
    </row>
    <row r="250" spans="1:261" s="70" customForma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2"/>
      <c r="M250" s="72"/>
      <c r="N250" s="72"/>
      <c r="O250" s="72"/>
      <c r="P250" s="72"/>
      <c r="Q250" s="73"/>
      <c r="R250" s="73"/>
      <c r="S250" s="72"/>
      <c r="T250" s="72"/>
      <c r="U250" s="72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0"/>
      <c r="ES250" s="100"/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0"/>
      <c r="FF250" s="100"/>
      <c r="FG250" s="100"/>
      <c r="FH250" s="100"/>
      <c r="FI250" s="100"/>
      <c r="FJ250" s="100"/>
      <c r="FK250" s="100"/>
      <c r="FL250" s="100"/>
      <c r="FM250" s="100"/>
      <c r="FN250" s="100"/>
      <c r="FO250" s="100"/>
      <c r="FP250" s="100"/>
      <c r="FQ250" s="100"/>
      <c r="FR250" s="100"/>
      <c r="FS250" s="100"/>
      <c r="FT250" s="100"/>
      <c r="FU250" s="100"/>
      <c r="FV250" s="100"/>
      <c r="FW250" s="100"/>
      <c r="FX250" s="100"/>
      <c r="FY250" s="100"/>
      <c r="FZ250" s="100"/>
      <c r="GA250" s="100"/>
      <c r="GB250" s="100"/>
      <c r="GC250" s="100"/>
      <c r="GD250" s="100"/>
      <c r="GE250" s="100"/>
      <c r="GF250" s="100"/>
      <c r="GG250" s="100"/>
      <c r="GH250" s="100"/>
      <c r="GI250" s="100"/>
      <c r="GJ250" s="100"/>
      <c r="GK250" s="100"/>
      <c r="GL250" s="100"/>
      <c r="GM250" s="100"/>
      <c r="GN250" s="100"/>
      <c r="GO250" s="100"/>
      <c r="GP250" s="100"/>
      <c r="GQ250" s="100"/>
      <c r="GR250" s="100"/>
      <c r="GS250" s="100"/>
      <c r="GT250" s="100"/>
      <c r="GU250" s="100"/>
      <c r="GV250" s="100"/>
      <c r="GW250" s="100"/>
      <c r="GX250" s="100"/>
      <c r="GY250" s="100"/>
      <c r="GZ250" s="100"/>
      <c r="HA250" s="100"/>
      <c r="HB250" s="100"/>
      <c r="HC250" s="100"/>
      <c r="HD250" s="100"/>
      <c r="HE250" s="100"/>
      <c r="HF250" s="100"/>
      <c r="HG250" s="100"/>
      <c r="HH250" s="100"/>
      <c r="HI250" s="100"/>
      <c r="HJ250" s="100"/>
      <c r="HK250" s="100"/>
      <c r="HL250" s="100"/>
      <c r="HM250" s="100"/>
      <c r="HN250" s="100"/>
      <c r="HO250" s="100"/>
      <c r="HP250" s="100"/>
      <c r="HQ250" s="100"/>
      <c r="HR250" s="100"/>
      <c r="HS250" s="100"/>
      <c r="HT250" s="100"/>
      <c r="HU250" s="100"/>
      <c r="HV250" s="100"/>
      <c r="HW250" s="100"/>
      <c r="HX250" s="100"/>
      <c r="HY250" s="100"/>
      <c r="HZ250" s="100"/>
      <c r="IA250" s="100"/>
      <c r="IB250" s="100"/>
      <c r="IC250" s="100"/>
      <c r="ID250" s="100"/>
      <c r="IE250" s="100"/>
      <c r="IF250" s="100"/>
      <c r="IG250" s="100"/>
      <c r="IH250" s="100"/>
      <c r="II250" s="100"/>
      <c r="IJ250" s="100"/>
      <c r="IK250" s="100"/>
      <c r="IL250" s="100"/>
      <c r="IM250" s="100"/>
      <c r="IN250" s="100"/>
      <c r="IO250" s="100"/>
      <c r="IP250" s="100"/>
      <c r="IQ250" s="100"/>
      <c r="IR250" s="100"/>
      <c r="IS250" s="100"/>
      <c r="IT250" s="100"/>
      <c r="IU250" s="100"/>
      <c r="IV250" s="100"/>
      <c r="IW250" s="100"/>
      <c r="IX250" s="100"/>
      <c r="IY250" s="100"/>
      <c r="IZ250" s="100"/>
      <c r="JA250" s="100"/>
    </row>
    <row r="251" spans="1:261" s="70" customForma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2"/>
      <c r="M251" s="72"/>
      <c r="N251" s="72"/>
      <c r="O251" s="72"/>
      <c r="P251" s="72"/>
      <c r="Q251" s="73"/>
      <c r="R251" s="73"/>
      <c r="S251" s="72"/>
      <c r="T251" s="72"/>
      <c r="U251" s="72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  <c r="EM251" s="100"/>
      <c r="EN251" s="100"/>
      <c r="EO251" s="100"/>
      <c r="EP251" s="100"/>
      <c r="EQ251" s="100"/>
      <c r="ER251" s="100"/>
      <c r="ES251" s="100"/>
      <c r="ET251" s="100"/>
      <c r="EU251" s="100"/>
      <c r="EV251" s="100"/>
      <c r="EW251" s="100"/>
      <c r="EX251" s="100"/>
      <c r="EY251" s="100"/>
      <c r="EZ251" s="100"/>
      <c r="FA251" s="100"/>
      <c r="FB251" s="100"/>
      <c r="FC251" s="100"/>
      <c r="FD251" s="100"/>
      <c r="FE251" s="100"/>
      <c r="FF251" s="100"/>
      <c r="FG251" s="100"/>
      <c r="FH251" s="100"/>
      <c r="FI251" s="100"/>
      <c r="FJ251" s="100"/>
      <c r="FK251" s="100"/>
      <c r="FL251" s="100"/>
      <c r="FM251" s="100"/>
      <c r="FN251" s="100"/>
      <c r="FO251" s="100"/>
      <c r="FP251" s="100"/>
      <c r="FQ251" s="100"/>
      <c r="FR251" s="100"/>
      <c r="FS251" s="100"/>
      <c r="FT251" s="100"/>
      <c r="FU251" s="100"/>
      <c r="FV251" s="100"/>
      <c r="FW251" s="100"/>
      <c r="FX251" s="100"/>
      <c r="FY251" s="100"/>
      <c r="FZ251" s="100"/>
      <c r="GA251" s="100"/>
      <c r="GB251" s="100"/>
      <c r="GC251" s="100"/>
      <c r="GD251" s="100"/>
      <c r="GE251" s="100"/>
      <c r="GF251" s="100"/>
      <c r="GG251" s="100"/>
      <c r="GH251" s="100"/>
      <c r="GI251" s="100"/>
      <c r="GJ251" s="100"/>
      <c r="GK251" s="100"/>
      <c r="GL251" s="100"/>
      <c r="GM251" s="100"/>
      <c r="GN251" s="100"/>
      <c r="GO251" s="100"/>
      <c r="GP251" s="100"/>
      <c r="GQ251" s="100"/>
      <c r="GR251" s="100"/>
      <c r="GS251" s="100"/>
      <c r="GT251" s="100"/>
      <c r="GU251" s="100"/>
      <c r="GV251" s="100"/>
      <c r="GW251" s="100"/>
      <c r="GX251" s="100"/>
      <c r="GY251" s="100"/>
      <c r="GZ251" s="100"/>
      <c r="HA251" s="100"/>
      <c r="HB251" s="100"/>
      <c r="HC251" s="100"/>
      <c r="HD251" s="100"/>
      <c r="HE251" s="100"/>
      <c r="HF251" s="100"/>
      <c r="HG251" s="100"/>
      <c r="HH251" s="100"/>
      <c r="HI251" s="100"/>
      <c r="HJ251" s="100"/>
      <c r="HK251" s="100"/>
      <c r="HL251" s="100"/>
      <c r="HM251" s="100"/>
      <c r="HN251" s="100"/>
      <c r="HO251" s="100"/>
      <c r="HP251" s="100"/>
      <c r="HQ251" s="100"/>
      <c r="HR251" s="100"/>
      <c r="HS251" s="100"/>
      <c r="HT251" s="100"/>
      <c r="HU251" s="100"/>
      <c r="HV251" s="100"/>
      <c r="HW251" s="100"/>
      <c r="HX251" s="100"/>
      <c r="HY251" s="100"/>
      <c r="HZ251" s="100"/>
      <c r="IA251" s="100"/>
      <c r="IB251" s="100"/>
      <c r="IC251" s="100"/>
      <c r="ID251" s="100"/>
      <c r="IE251" s="100"/>
      <c r="IF251" s="100"/>
      <c r="IG251" s="100"/>
      <c r="IH251" s="100"/>
      <c r="II251" s="100"/>
      <c r="IJ251" s="100"/>
      <c r="IK251" s="100"/>
      <c r="IL251" s="100"/>
      <c r="IM251" s="100"/>
      <c r="IN251" s="100"/>
      <c r="IO251" s="100"/>
      <c r="IP251" s="100"/>
      <c r="IQ251" s="100"/>
      <c r="IR251" s="100"/>
      <c r="IS251" s="100"/>
      <c r="IT251" s="100"/>
      <c r="IU251" s="100"/>
      <c r="IV251" s="100"/>
      <c r="IW251" s="100"/>
      <c r="IX251" s="100"/>
      <c r="IY251" s="100"/>
      <c r="IZ251" s="100"/>
      <c r="JA251" s="100"/>
    </row>
    <row r="252" spans="1:261" s="70" customForma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2"/>
      <c r="M252" s="72"/>
      <c r="N252" s="72"/>
      <c r="O252" s="72"/>
      <c r="P252" s="72"/>
      <c r="Q252" s="73"/>
      <c r="R252" s="73"/>
      <c r="S252" s="72"/>
      <c r="T252" s="72"/>
      <c r="U252" s="72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  <c r="EM252" s="100"/>
      <c r="EN252" s="100"/>
      <c r="EO252" s="100"/>
      <c r="EP252" s="100"/>
      <c r="EQ252" s="100"/>
      <c r="ER252" s="100"/>
      <c r="ES252" s="100"/>
      <c r="ET252" s="100"/>
      <c r="EU252" s="100"/>
      <c r="EV252" s="100"/>
      <c r="EW252" s="100"/>
      <c r="EX252" s="100"/>
      <c r="EY252" s="100"/>
      <c r="EZ252" s="100"/>
      <c r="FA252" s="100"/>
      <c r="FB252" s="100"/>
      <c r="FC252" s="100"/>
      <c r="FD252" s="100"/>
      <c r="FE252" s="100"/>
      <c r="FF252" s="100"/>
      <c r="FG252" s="100"/>
      <c r="FH252" s="100"/>
      <c r="FI252" s="100"/>
      <c r="FJ252" s="100"/>
      <c r="FK252" s="100"/>
      <c r="FL252" s="100"/>
      <c r="FM252" s="100"/>
      <c r="FN252" s="100"/>
      <c r="FO252" s="100"/>
      <c r="FP252" s="100"/>
      <c r="FQ252" s="100"/>
      <c r="FR252" s="100"/>
      <c r="FS252" s="100"/>
      <c r="FT252" s="100"/>
      <c r="FU252" s="100"/>
      <c r="FV252" s="100"/>
      <c r="FW252" s="100"/>
      <c r="FX252" s="100"/>
      <c r="FY252" s="100"/>
      <c r="FZ252" s="100"/>
      <c r="GA252" s="100"/>
      <c r="GB252" s="100"/>
      <c r="GC252" s="100"/>
      <c r="GD252" s="100"/>
      <c r="GE252" s="100"/>
      <c r="GF252" s="100"/>
      <c r="GG252" s="100"/>
      <c r="GH252" s="100"/>
      <c r="GI252" s="100"/>
      <c r="GJ252" s="100"/>
      <c r="GK252" s="100"/>
      <c r="GL252" s="100"/>
      <c r="GM252" s="100"/>
      <c r="GN252" s="100"/>
      <c r="GO252" s="100"/>
      <c r="GP252" s="100"/>
      <c r="GQ252" s="100"/>
      <c r="GR252" s="100"/>
      <c r="GS252" s="100"/>
      <c r="GT252" s="100"/>
      <c r="GU252" s="100"/>
      <c r="GV252" s="100"/>
      <c r="GW252" s="100"/>
      <c r="GX252" s="100"/>
      <c r="GY252" s="100"/>
      <c r="GZ252" s="100"/>
      <c r="HA252" s="100"/>
      <c r="HB252" s="100"/>
      <c r="HC252" s="100"/>
      <c r="HD252" s="100"/>
      <c r="HE252" s="100"/>
      <c r="HF252" s="100"/>
      <c r="HG252" s="100"/>
      <c r="HH252" s="100"/>
      <c r="HI252" s="100"/>
      <c r="HJ252" s="100"/>
      <c r="HK252" s="100"/>
      <c r="HL252" s="100"/>
      <c r="HM252" s="100"/>
      <c r="HN252" s="100"/>
      <c r="HO252" s="100"/>
      <c r="HP252" s="100"/>
      <c r="HQ252" s="100"/>
      <c r="HR252" s="100"/>
      <c r="HS252" s="100"/>
      <c r="HT252" s="100"/>
      <c r="HU252" s="100"/>
      <c r="HV252" s="100"/>
      <c r="HW252" s="100"/>
      <c r="HX252" s="100"/>
      <c r="HY252" s="100"/>
      <c r="HZ252" s="100"/>
      <c r="IA252" s="100"/>
      <c r="IB252" s="100"/>
      <c r="IC252" s="100"/>
      <c r="ID252" s="100"/>
      <c r="IE252" s="100"/>
      <c r="IF252" s="100"/>
      <c r="IG252" s="100"/>
      <c r="IH252" s="100"/>
      <c r="II252" s="100"/>
      <c r="IJ252" s="100"/>
      <c r="IK252" s="100"/>
      <c r="IL252" s="100"/>
      <c r="IM252" s="100"/>
      <c r="IN252" s="100"/>
      <c r="IO252" s="100"/>
      <c r="IP252" s="100"/>
      <c r="IQ252" s="100"/>
      <c r="IR252" s="100"/>
      <c r="IS252" s="100"/>
      <c r="IT252" s="100"/>
      <c r="IU252" s="100"/>
      <c r="IV252" s="100"/>
      <c r="IW252" s="100"/>
      <c r="IX252" s="100"/>
      <c r="IY252" s="100"/>
      <c r="IZ252" s="100"/>
      <c r="JA252" s="100"/>
    </row>
    <row r="253" spans="1:261" s="70" customForma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EJ253" s="100"/>
      <c r="EK253" s="100"/>
      <c r="EL253" s="100"/>
      <c r="EM253" s="100"/>
      <c r="EN253" s="100"/>
      <c r="EO253" s="100"/>
      <c r="EP253" s="100"/>
      <c r="EQ253" s="100"/>
      <c r="ER253" s="100"/>
      <c r="ES253" s="100"/>
      <c r="ET253" s="100"/>
      <c r="EU253" s="100"/>
      <c r="EV253" s="100"/>
      <c r="EW253" s="100"/>
      <c r="EX253" s="100"/>
      <c r="EY253" s="100"/>
      <c r="EZ253" s="100"/>
      <c r="FA253" s="100"/>
      <c r="FB253" s="100"/>
      <c r="FC253" s="100"/>
      <c r="FD253" s="100"/>
      <c r="FE253" s="100"/>
      <c r="FF253" s="100"/>
      <c r="FG253" s="100"/>
      <c r="FH253" s="100"/>
      <c r="FI253" s="100"/>
      <c r="FJ253" s="100"/>
      <c r="FK253" s="100"/>
      <c r="FL253" s="100"/>
      <c r="FM253" s="100"/>
      <c r="FN253" s="100"/>
      <c r="FO253" s="100"/>
      <c r="FP253" s="100"/>
      <c r="FQ253" s="100"/>
      <c r="FR253" s="100"/>
      <c r="FS253" s="100"/>
      <c r="FT253" s="100"/>
      <c r="FU253" s="100"/>
      <c r="FV253" s="100"/>
      <c r="FW253" s="100"/>
      <c r="FX253" s="100"/>
      <c r="FY253" s="100"/>
      <c r="FZ253" s="100"/>
      <c r="GA253" s="100"/>
      <c r="GB253" s="100"/>
      <c r="GC253" s="100"/>
      <c r="GD253" s="100"/>
      <c r="GE253" s="100"/>
      <c r="GF253" s="100"/>
      <c r="GG253" s="100"/>
      <c r="GH253" s="100"/>
      <c r="GI253" s="100"/>
      <c r="GJ253" s="100"/>
      <c r="GK253" s="100"/>
      <c r="GL253" s="100"/>
      <c r="GM253" s="100"/>
      <c r="GN253" s="100"/>
      <c r="GO253" s="100"/>
      <c r="GP253" s="100"/>
      <c r="GQ253" s="100"/>
      <c r="GR253" s="100"/>
      <c r="GS253" s="100"/>
      <c r="GT253" s="100"/>
      <c r="GU253" s="100"/>
      <c r="GV253" s="100"/>
      <c r="GW253" s="100"/>
      <c r="GX253" s="100"/>
      <c r="GY253" s="100"/>
      <c r="GZ253" s="100"/>
      <c r="HA253" s="100"/>
      <c r="HB253" s="100"/>
      <c r="HC253" s="100"/>
      <c r="HD253" s="100"/>
      <c r="HE253" s="100"/>
      <c r="HF253" s="100"/>
      <c r="HG253" s="100"/>
      <c r="HH253" s="100"/>
      <c r="HI253" s="100"/>
      <c r="HJ253" s="100"/>
      <c r="HK253" s="100"/>
      <c r="HL253" s="100"/>
      <c r="HM253" s="100"/>
      <c r="HN253" s="100"/>
      <c r="HO253" s="100"/>
      <c r="HP253" s="100"/>
      <c r="HQ253" s="100"/>
      <c r="HR253" s="100"/>
      <c r="HS253" s="100"/>
      <c r="HT253" s="100"/>
      <c r="HU253" s="100"/>
      <c r="HV253" s="100"/>
      <c r="HW253" s="100"/>
      <c r="HX253" s="100"/>
      <c r="HY253" s="100"/>
      <c r="HZ253" s="100"/>
      <c r="IA253" s="100"/>
      <c r="IB253" s="100"/>
      <c r="IC253" s="100"/>
      <c r="ID253" s="100"/>
      <c r="IE253" s="100"/>
      <c r="IF253" s="100"/>
      <c r="IG253" s="100"/>
      <c r="IH253" s="100"/>
      <c r="II253" s="100"/>
      <c r="IJ253" s="100"/>
      <c r="IK253" s="100"/>
      <c r="IL253" s="100"/>
      <c r="IM253" s="100"/>
      <c r="IN253" s="100"/>
      <c r="IO253" s="100"/>
      <c r="IP253" s="100"/>
      <c r="IQ253" s="100"/>
      <c r="IR253" s="100"/>
      <c r="IS253" s="100"/>
      <c r="IT253" s="100"/>
      <c r="IU253" s="100"/>
      <c r="IV253" s="100"/>
      <c r="IW253" s="100"/>
      <c r="IX253" s="100"/>
      <c r="IY253" s="100"/>
      <c r="IZ253" s="100"/>
      <c r="JA253" s="100"/>
    </row>
    <row r="254" spans="1:261">
      <c r="A254" s="149" t="s">
        <v>209</v>
      </c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EJ254" s="100"/>
      <c r="EK254" s="100"/>
      <c r="EL254" s="100"/>
      <c r="EM254" s="100"/>
      <c r="EN254" s="100"/>
      <c r="EO254" s="100"/>
      <c r="EP254" s="100"/>
      <c r="EQ254" s="100"/>
      <c r="ER254" s="100"/>
      <c r="ES254" s="100"/>
      <c r="ET254" s="100"/>
      <c r="EU254" s="100"/>
      <c r="EV254" s="100"/>
      <c r="EW254" s="100"/>
      <c r="EX254" s="100"/>
      <c r="EY254" s="100"/>
      <c r="EZ254" s="100"/>
      <c r="FA254" s="100"/>
      <c r="FB254" s="100"/>
      <c r="FC254" s="100"/>
      <c r="FD254" s="100"/>
      <c r="FE254" s="100"/>
      <c r="FF254" s="100"/>
      <c r="FG254" s="100"/>
      <c r="FH254" s="100"/>
      <c r="FI254" s="100"/>
      <c r="FJ254" s="100"/>
      <c r="FK254" s="100"/>
      <c r="FL254" s="100"/>
      <c r="FM254" s="100"/>
      <c r="FN254" s="100"/>
      <c r="FO254" s="100"/>
      <c r="FP254" s="100"/>
      <c r="FQ254" s="100"/>
      <c r="FR254" s="100"/>
      <c r="FS254" s="100"/>
      <c r="FT254" s="100"/>
      <c r="FU254" s="100"/>
      <c r="FV254" s="100"/>
      <c r="FW254" s="100"/>
      <c r="FX254" s="100"/>
      <c r="FY254" s="100"/>
      <c r="FZ254" s="100"/>
      <c r="GA254" s="100"/>
      <c r="GB254" s="100"/>
      <c r="GC254" s="100"/>
      <c r="GD254" s="100"/>
      <c r="GE254" s="100"/>
      <c r="GF254" s="100"/>
      <c r="GG254" s="100"/>
      <c r="GH254" s="100"/>
      <c r="GI254" s="100"/>
      <c r="GJ254" s="100"/>
      <c r="GK254" s="100"/>
      <c r="GL254" s="100"/>
      <c r="GM254" s="100"/>
      <c r="GN254" s="100"/>
      <c r="GO254" s="100"/>
      <c r="GP254" s="100"/>
      <c r="GQ254" s="100"/>
      <c r="GR254" s="100"/>
      <c r="GS254" s="100"/>
      <c r="GT254" s="100"/>
      <c r="GU254" s="100"/>
      <c r="GV254" s="100"/>
      <c r="GW254" s="100"/>
      <c r="GX254" s="100"/>
      <c r="GY254" s="100"/>
      <c r="GZ254" s="100"/>
      <c r="HA254" s="100"/>
      <c r="HB254" s="100"/>
      <c r="HC254" s="100"/>
      <c r="HD254" s="100"/>
      <c r="HE254" s="100"/>
      <c r="HF254" s="100"/>
      <c r="HG254" s="100"/>
      <c r="HH254" s="100"/>
      <c r="HI254" s="100"/>
      <c r="HJ254" s="100"/>
      <c r="HK254" s="100"/>
      <c r="HL254" s="100"/>
      <c r="HM254" s="100"/>
      <c r="HN254" s="100"/>
      <c r="HO254" s="100"/>
      <c r="HP254" s="100"/>
      <c r="HQ254" s="100"/>
      <c r="HR254" s="100"/>
      <c r="HS254" s="100"/>
      <c r="HT254" s="100"/>
      <c r="HU254" s="100"/>
      <c r="HV254" s="100"/>
      <c r="HW254" s="100"/>
      <c r="HX254" s="100"/>
      <c r="HY254" s="100"/>
      <c r="HZ254" s="100"/>
      <c r="IA254" s="100"/>
      <c r="IB254" s="100"/>
      <c r="IC254" s="100"/>
      <c r="ID254" s="100"/>
      <c r="IE254" s="100"/>
      <c r="IF254" s="100"/>
      <c r="IG254" s="100"/>
      <c r="IH254" s="100"/>
      <c r="II254" s="100"/>
      <c r="IJ254" s="100"/>
      <c r="IK254" s="100"/>
      <c r="IL254" s="100"/>
      <c r="IM254" s="100"/>
      <c r="IN254" s="100"/>
      <c r="IO254" s="100"/>
      <c r="IP254" s="100"/>
      <c r="IQ254" s="100"/>
      <c r="IR254" s="100"/>
      <c r="IS254" s="100"/>
      <c r="IT254" s="100"/>
      <c r="IU254" s="100"/>
      <c r="IV254" s="100"/>
      <c r="IW254" s="100"/>
      <c r="IX254" s="100"/>
      <c r="IY254" s="100"/>
      <c r="IZ254" s="100"/>
      <c r="JA254" s="100"/>
    </row>
    <row r="255" spans="1:261" ht="28.5" customHeight="1">
      <c r="A255" s="150" t="s">
        <v>210</v>
      </c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EJ255" s="100"/>
      <c r="EK255" s="100"/>
      <c r="EL255" s="100"/>
      <c r="EM255" s="100"/>
      <c r="EN255" s="100"/>
      <c r="EO255" s="100"/>
      <c r="EP255" s="100"/>
      <c r="EQ255" s="100"/>
      <c r="ER255" s="100"/>
      <c r="ES255" s="100"/>
      <c r="ET255" s="100"/>
      <c r="EU255" s="100"/>
      <c r="EV255" s="100"/>
      <c r="EW255" s="100"/>
      <c r="EX255" s="100"/>
      <c r="EY255" s="100"/>
      <c r="EZ255" s="100"/>
      <c r="FA255" s="100"/>
      <c r="FB255" s="100"/>
      <c r="FC255" s="100"/>
      <c r="FD255" s="100"/>
      <c r="FE255" s="100"/>
      <c r="FF255" s="100"/>
      <c r="FG255" s="100"/>
      <c r="FH255" s="100"/>
      <c r="FI255" s="100"/>
      <c r="FJ255" s="100"/>
      <c r="FK255" s="100"/>
      <c r="FL255" s="100"/>
      <c r="FM255" s="100"/>
      <c r="FN255" s="100"/>
      <c r="FO255" s="100"/>
      <c r="FP255" s="100"/>
      <c r="FQ255" s="100"/>
      <c r="FR255" s="100"/>
      <c r="FS255" s="100"/>
      <c r="FT255" s="100"/>
      <c r="FU255" s="100"/>
      <c r="FV255" s="100"/>
      <c r="FW255" s="100"/>
      <c r="FX255" s="100"/>
      <c r="FY255" s="100"/>
      <c r="FZ255" s="100"/>
      <c r="GA255" s="100"/>
      <c r="GB255" s="100"/>
      <c r="GC255" s="100"/>
      <c r="GD255" s="100"/>
      <c r="GE255" s="100"/>
      <c r="GF255" s="100"/>
      <c r="GG255" s="100"/>
      <c r="GH255" s="100"/>
      <c r="GI255" s="100"/>
      <c r="GJ255" s="100"/>
      <c r="GK255" s="100"/>
      <c r="GL255" s="100"/>
      <c r="GM255" s="100"/>
      <c r="GN255" s="100"/>
      <c r="GO255" s="100"/>
      <c r="GP255" s="100"/>
      <c r="GQ255" s="100"/>
      <c r="GR255" s="100"/>
      <c r="GS255" s="100"/>
      <c r="GT255" s="100"/>
      <c r="GU255" s="100"/>
      <c r="GV255" s="100"/>
      <c r="GW255" s="100"/>
      <c r="GX255" s="100"/>
      <c r="GY255" s="100"/>
      <c r="GZ255" s="100"/>
      <c r="HA255" s="100"/>
      <c r="HB255" s="100"/>
      <c r="HC255" s="100"/>
      <c r="HD255" s="100"/>
      <c r="HE255" s="100"/>
      <c r="HF255" s="100"/>
      <c r="HG255" s="100"/>
      <c r="HH255" s="100"/>
      <c r="HI255" s="100"/>
      <c r="HJ255" s="100"/>
      <c r="HK255" s="100"/>
      <c r="HL255" s="100"/>
      <c r="HM255" s="100"/>
      <c r="HN255" s="100"/>
      <c r="HO255" s="100"/>
      <c r="HP255" s="100"/>
      <c r="HQ255" s="100"/>
      <c r="HR255" s="100"/>
      <c r="HS255" s="100"/>
      <c r="HT255" s="100"/>
      <c r="HU255" s="100"/>
      <c r="HV255" s="100"/>
      <c r="HW255" s="100"/>
      <c r="HX255" s="100"/>
      <c r="HY255" s="100"/>
      <c r="HZ255" s="100"/>
      <c r="IA255" s="100"/>
      <c r="IB255" s="100"/>
      <c r="IC255" s="100"/>
      <c r="ID255" s="100"/>
      <c r="IE255" s="100"/>
      <c r="IF255" s="100"/>
      <c r="IG255" s="100"/>
      <c r="IH255" s="100"/>
      <c r="II255" s="100"/>
      <c r="IJ255" s="100"/>
      <c r="IK255" s="100"/>
      <c r="IL255" s="100"/>
      <c r="IM255" s="100"/>
      <c r="IN255" s="100"/>
      <c r="IO255" s="100"/>
      <c r="IP255" s="100"/>
      <c r="IQ255" s="100"/>
      <c r="IR255" s="100"/>
      <c r="IS255" s="100"/>
      <c r="IT255" s="100"/>
      <c r="IU255" s="100"/>
      <c r="IV255" s="100"/>
      <c r="IW255" s="100"/>
      <c r="IX255" s="100"/>
      <c r="IY255" s="100"/>
      <c r="IZ255" s="100"/>
      <c r="JA255" s="100"/>
    </row>
    <row r="256" spans="1:261">
      <c r="A256" s="153" t="s">
        <v>47</v>
      </c>
      <c r="B256" s="155" t="s">
        <v>48</v>
      </c>
      <c r="C256" s="156"/>
      <c r="D256" s="156"/>
      <c r="E256" s="156"/>
      <c r="F256" s="156"/>
      <c r="G256" s="156"/>
      <c r="H256" s="156"/>
      <c r="I256" s="157"/>
      <c r="J256" s="161" t="s">
        <v>49</v>
      </c>
      <c r="K256" s="151" t="s">
        <v>50</v>
      </c>
      <c r="L256" s="151"/>
      <c r="M256" s="151"/>
      <c r="N256" s="151" t="s">
        <v>51</v>
      </c>
      <c r="O256" s="152"/>
      <c r="P256" s="152"/>
      <c r="Q256" s="151" t="s">
        <v>52</v>
      </c>
      <c r="R256" s="151"/>
      <c r="S256" s="151"/>
      <c r="T256" s="151" t="s">
        <v>53</v>
      </c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  <c r="GD256" s="100"/>
      <c r="GE256" s="100"/>
      <c r="GF256" s="100"/>
      <c r="GG256" s="100"/>
      <c r="GH256" s="100"/>
      <c r="GI256" s="100"/>
      <c r="GJ256" s="100"/>
      <c r="GK256" s="100"/>
      <c r="GL256" s="100"/>
      <c r="GM256" s="100"/>
      <c r="GN256" s="100"/>
      <c r="GO256" s="100"/>
      <c r="GP256" s="100"/>
      <c r="GQ256" s="100"/>
      <c r="GR256" s="100"/>
      <c r="GS256" s="100"/>
      <c r="GT256" s="100"/>
      <c r="GU256" s="100"/>
      <c r="GV256" s="100"/>
      <c r="GW256" s="100"/>
      <c r="GX256" s="100"/>
      <c r="GY256" s="100"/>
      <c r="GZ256" s="100"/>
      <c r="HA256" s="100"/>
      <c r="HB256" s="100"/>
      <c r="HC256" s="100"/>
      <c r="HD256" s="100"/>
      <c r="HE256" s="100"/>
      <c r="HF256" s="100"/>
      <c r="HG256" s="100"/>
      <c r="HH256" s="100"/>
      <c r="HI256" s="100"/>
      <c r="HJ256" s="100"/>
      <c r="HK256" s="100"/>
      <c r="HL256" s="100"/>
      <c r="HM256" s="100"/>
      <c r="HN256" s="100"/>
      <c r="HO256" s="100"/>
      <c r="HP256" s="100"/>
      <c r="HQ256" s="100"/>
      <c r="HR256" s="100"/>
      <c r="HS256" s="100"/>
      <c r="HT256" s="100"/>
      <c r="HU256" s="100"/>
      <c r="HV256" s="100"/>
      <c r="HW256" s="100"/>
      <c r="HX256" s="100"/>
      <c r="HY256" s="100"/>
      <c r="HZ256" s="100"/>
      <c r="IA256" s="100"/>
      <c r="IB256" s="100"/>
      <c r="IC256" s="100"/>
      <c r="ID256" s="100"/>
      <c r="IE256" s="100"/>
      <c r="IF256" s="100"/>
      <c r="IG256" s="100"/>
      <c r="IH256" s="100"/>
      <c r="II256" s="100"/>
      <c r="IJ256" s="100"/>
      <c r="IK256" s="100"/>
      <c r="IL256" s="100"/>
      <c r="IM256" s="100"/>
      <c r="IN256" s="100"/>
      <c r="IO256" s="100"/>
      <c r="IP256" s="100"/>
      <c r="IQ256" s="100"/>
      <c r="IR256" s="100"/>
      <c r="IS256" s="100"/>
      <c r="IT256" s="100"/>
      <c r="IU256" s="100"/>
      <c r="IV256" s="100"/>
      <c r="IW256" s="100"/>
      <c r="IX256" s="100"/>
      <c r="IY256" s="100"/>
      <c r="IZ256" s="100"/>
      <c r="JA256" s="100"/>
    </row>
    <row r="257" spans="1:261">
      <c r="A257" s="154"/>
      <c r="B257" s="158"/>
      <c r="C257" s="159"/>
      <c r="D257" s="159"/>
      <c r="E257" s="159"/>
      <c r="F257" s="159"/>
      <c r="G257" s="159"/>
      <c r="H257" s="159"/>
      <c r="I257" s="160"/>
      <c r="J257" s="162"/>
      <c r="K257" s="4" t="s">
        <v>54</v>
      </c>
      <c r="L257" s="4" t="s">
        <v>55</v>
      </c>
      <c r="M257" s="4" t="s">
        <v>56</v>
      </c>
      <c r="N257" s="4" t="s">
        <v>58</v>
      </c>
      <c r="O257" s="4" t="s">
        <v>32</v>
      </c>
      <c r="P257" s="4" t="s">
        <v>59</v>
      </c>
      <c r="Q257" s="4" t="s">
        <v>60</v>
      </c>
      <c r="R257" s="4" t="s">
        <v>54</v>
      </c>
      <c r="S257" s="4" t="s">
        <v>61</v>
      </c>
      <c r="T257" s="151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  <c r="EO257" s="100"/>
      <c r="EP257" s="100"/>
      <c r="EQ257" s="100"/>
      <c r="ER257" s="100"/>
      <c r="ES257" s="100"/>
      <c r="ET257" s="100"/>
      <c r="EU257" s="100"/>
      <c r="EV257" s="100"/>
      <c r="EW257" s="100"/>
      <c r="EX257" s="100"/>
      <c r="EY257" s="100"/>
      <c r="EZ257" s="100"/>
      <c r="FA257" s="100"/>
      <c r="FB257" s="100"/>
      <c r="FC257" s="100"/>
      <c r="FD257" s="100"/>
      <c r="FE257" s="100"/>
      <c r="FF257" s="100"/>
      <c r="FG257" s="100"/>
      <c r="FH257" s="100"/>
      <c r="FI257" s="100"/>
      <c r="FJ257" s="100"/>
      <c r="FK257" s="100"/>
      <c r="FL257" s="100"/>
      <c r="FM257" s="100"/>
      <c r="FN257" s="100"/>
      <c r="FO257" s="100"/>
      <c r="FP257" s="100"/>
      <c r="FQ257" s="100"/>
      <c r="FR257" s="100"/>
      <c r="FS257" s="100"/>
      <c r="FT257" s="100"/>
      <c r="FU257" s="100"/>
      <c r="FV257" s="100"/>
      <c r="FW257" s="100"/>
      <c r="FX257" s="100"/>
      <c r="FY257" s="100"/>
      <c r="FZ257" s="100"/>
      <c r="GA257" s="100"/>
      <c r="GB257" s="100"/>
      <c r="GC257" s="100"/>
      <c r="GD257" s="100"/>
      <c r="GE257" s="100"/>
      <c r="GF257" s="100"/>
      <c r="GG257" s="100"/>
      <c r="GH257" s="100"/>
      <c r="GI257" s="100"/>
      <c r="GJ257" s="100"/>
      <c r="GK257" s="100"/>
      <c r="GL257" s="100"/>
      <c r="GM257" s="100"/>
      <c r="GN257" s="100"/>
      <c r="GO257" s="100"/>
      <c r="GP257" s="100"/>
      <c r="GQ257" s="100"/>
      <c r="GR257" s="100"/>
      <c r="GS257" s="100"/>
      <c r="GT257" s="100"/>
      <c r="GU257" s="100"/>
      <c r="GV257" s="100"/>
      <c r="GW257" s="100"/>
      <c r="GX257" s="100"/>
      <c r="GY257" s="100"/>
      <c r="GZ257" s="100"/>
      <c r="HA257" s="100"/>
      <c r="HB257" s="100"/>
      <c r="HC257" s="100"/>
      <c r="HD257" s="100"/>
      <c r="HE257" s="100"/>
      <c r="HF257" s="100"/>
      <c r="HG257" s="100"/>
      <c r="HH257" s="100"/>
      <c r="HI257" s="100"/>
      <c r="HJ257" s="100"/>
      <c r="HK257" s="100"/>
      <c r="HL257" s="100"/>
      <c r="HM257" s="100"/>
      <c r="HN257" s="100"/>
      <c r="HO257" s="100"/>
      <c r="HP257" s="100"/>
      <c r="HQ257" s="100"/>
      <c r="HR257" s="100"/>
      <c r="HS257" s="100"/>
      <c r="HT257" s="100"/>
      <c r="HU257" s="100"/>
      <c r="HV257" s="100"/>
      <c r="HW257" s="100"/>
      <c r="HX257" s="100"/>
      <c r="HY257" s="100"/>
      <c r="HZ257" s="100"/>
      <c r="IA257" s="100"/>
      <c r="IB257" s="100"/>
      <c r="IC257" s="100"/>
      <c r="ID257" s="100"/>
      <c r="IE257" s="100"/>
      <c r="IF257" s="100"/>
      <c r="IG257" s="100"/>
      <c r="IH257" s="100"/>
      <c r="II257" s="100"/>
      <c r="IJ257" s="100"/>
      <c r="IK257" s="100"/>
      <c r="IL257" s="100"/>
      <c r="IM257" s="100"/>
      <c r="IN257" s="100"/>
      <c r="IO257" s="100"/>
      <c r="IP257" s="100"/>
      <c r="IQ257" s="100"/>
      <c r="IR257" s="100"/>
      <c r="IS257" s="100"/>
      <c r="IT257" s="100"/>
      <c r="IU257" s="100"/>
      <c r="IV257" s="100"/>
      <c r="IW257" s="100"/>
      <c r="IX257" s="100"/>
      <c r="IY257" s="100"/>
      <c r="IZ257" s="100"/>
      <c r="JA257" s="100"/>
    </row>
    <row r="258" spans="1:261">
      <c r="A258" s="107" t="s">
        <v>175</v>
      </c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  <c r="EN258" s="100"/>
      <c r="EO258" s="100"/>
      <c r="EP258" s="100"/>
      <c r="EQ258" s="100"/>
      <c r="ER258" s="100"/>
      <c r="ES258" s="100"/>
      <c r="ET258" s="100"/>
      <c r="EU258" s="100"/>
      <c r="EV258" s="100"/>
      <c r="EW258" s="100"/>
      <c r="EX258" s="100"/>
      <c r="EY258" s="100"/>
      <c r="EZ258" s="100"/>
      <c r="FA258" s="100"/>
      <c r="FB258" s="100"/>
      <c r="FC258" s="100"/>
      <c r="FD258" s="100"/>
      <c r="FE258" s="100"/>
      <c r="FF258" s="100"/>
      <c r="FG258" s="100"/>
      <c r="FH258" s="100"/>
      <c r="FI258" s="100"/>
      <c r="FJ258" s="100"/>
      <c r="FK258" s="100"/>
      <c r="FL258" s="100"/>
      <c r="FM258" s="100"/>
      <c r="FN258" s="100"/>
      <c r="FO258" s="100"/>
      <c r="FP258" s="100"/>
      <c r="FQ258" s="100"/>
      <c r="FR258" s="100"/>
      <c r="FS258" s="100"/>
      <c r="FT258" s="100"/>
      <c r="FU258" s="100"/>
      <c r="FV258" s="100"/>
      <c r="FW258" s="100"/>
      <c r="FX258" s="100"/>
      <c r="FY258" s="100"/>
      <c r="FZ258" s="100"/>
      <c r="GA258" s="100"/>
      <c r="GB258" s="100"/>
      <c r="GC258" s="100"/>
      <c r="GD258" s="100"/>
      <c r="GE258" s="100"/>
      <c r="GF258" s="100"/>
      <c r="GG258" s="100"/>
      <c r="GH258" s="100"/>
      <c r="GI258" s="100"/>
      <c r="GJ258" s="100"/>
      <c r="GK258" s="100"/>
      <c r="GL258" s="100"/>
      <c r="GM258" s="100"/>
      <c r="GN258" s="100"/>
      <c r="GO258" s="100"/>
      <c r="GP258" s="100"/>
      <c r="GQ258" s="100"/>
      <c r="GR258" s="100"/>
      <c r="GS258" s="100"/>
      <c r="GT258" s="100"/>
      <c r="GU258" s="100"/>
      <c r="GV258" s="100"/>
      <c r="GW258" s="100"/>
      <c r="GX258" s="100"/>
      <c r="GY258" s="100"/>
      <c r="GZ258" s="100"/>
      <c r="HA258" s="100"/>
      <c r="HB258" s="100"/>
      <c r="HC258" s="100"/>
      <c r="HD258" s="100"/>
      <c r="HE258" s="100"/>
      <c r="HF258" s="100"/>
      <c r="HG258" s="100"/>
      <c r="HH258" s="100"/>
      <c r="HI258" s="100"/>
      <c r="HJ258" s="100"/>
      <c r="HK258" s="100"/>
      <c r="HL258" s="100"/>
      <c r="HM258" s="100"/>
      <c r="HN258" s="100"/>
      <c r="HO258" s="100"/>
      <c r="HP258" s="100"/>
      <c r="HQ258" s="100"/>
      <c r="HR258" s="100"/>
      <c r="HS258" s="100"/>
      <c r="HT258" s="100"/>
      <c r="HU258" s="100"/>
      <c r="HV258" s="100"/>
      <c r="HW258" s="100"/>
      <c r="HX258" s="100"/>
      <c r="HY258" s="100"/>
      <c r="HZ258" s="100"/>
      <c r="IA258" s="100"/>
      <c r="IB258" s="100"/>
      <c r="IC258" s="100"/>
      <c r="ID258" s="100"/>
      <c r="IE258" s="100"/>
      <c r="IF258" s="100"/>
      <c r="IG258" s="100"/>
      <c r="IH258" s="100"/>
      <c r="II258" s="100"/>
      <c r="IJ258" s="100"/>
      <c r="IK258" s="100"/>
      <c r="IL258" s="100"/>
      <c r="IM258" s="100"/>
      <c r="IN258" s="100"/>
      <c r="IO258" s="100"/>
      <c r="IP258" s="100"/>
      <c r="IQ258" s="100"/>
      <c r="IR258" s="100"/>
      <c r="IS258" s="100"/>
      <c r="IT258" s="100"/>
      <c r="IU258" s="100"/>
      <c r="IV258" s="100"/>
      <c r="IW258" s="100"/>
      <c r="IX258" s="100"/>
      <c r="IY258" s="100"/>
      <c r="IZ258" s="100"/>
      <c r="JA258" s="100"/>
    </row>
    <row r="259" spans="1:261">
      <c r="A259" s="56" t="s">
        <v>211</v>
      </c>
      <c r="B259" s="108" t="s">
        <v>212</v>
      </c>
      <c r="C259" s="108"/>
      <c r="D259" s="108"/>
      <c r="E259" s="108"/>
      <c r="F259" s="108"/>
      <c r="G259" s="108"/>
      <c r="H259" s="108"/>
      <c r="I259" s="108"/>
      <c r="J259" s="57">
        <v>5</v>
      </c>
      <c r="K259" s="57">
        <v>2</v>
      </c>
      <c r="L259" s="57">
        <v>2</v>
      </c>
      <c r="M259" s="57">
        <v>0</v>
      </c>
      <c r="N259" s="58">
        <f>K259+L259+M259</f>
        <v>4</v>
      </c>
      <c r="O259" s="58">
        <f>P259-N259</f>
        <v>5</v>
      </c>
      <c r="P259" s="58">
        <f>ROUND(PRODUCT(J259,25)/14,0)</f>
        <v>9</v>
      </c>
      <c r="Q259" s="57" t="s">
        <v>60</v>
      </c>
      <c r="R259" s="57"/>
      <c r="S259" s="59"/>
      <c r="T259" s="59" t="s">
        <v>213</v>
      </c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  <c r="EN259" s="100"/>
      <c r="EO259" s="100"/>
      <c r="EP259" s="100"/>
      <c r="EQ259" s="100"/>
      <c r="ER259" s="100"/>
      <c r="ES259" s="100"/>
      <c r="ET259" s="100"/>
      <c r="EU259" s="100"/>
      <c r="EV259" s="100"/>
      <c r="EW259" s="100"/>
      <c r="EX259" s="100"/>
      <c r="EY259" s="100"/>
      <c r="EZ259" s="100"/>
      <c r="FA259" s="100"/>
      <c r="FB259" s="100"/>
      <c r="FC259" s="100"/>
      <c r="FD259" s="100"/>
      <c r="FE259" s="100"/>
      <c r="FF259" s="100"/>
      <c r="FG259" s="100"/>
      <c r="FH259" s="100"/>
      <c r="FI259" s="100"/>
      <c r="FJ259" s="100"/>
      <c r="FK259" s="100"/>
      <c r="FL259" s="100"/>
      <c r="FM259" s="100"/>
      <c r="FN259" s="100"/>
      <c r="FO259" s="100"/>
      <c r="FP259" s="100"/>
      <c r="FQ259" s="100"/>
      <c r="FR259" s="100"/>
      <c r="FS259" s="100"/>
      <c r="FT259" s="100"/>
      <c r="FU259" s="100"/>
      <c r="FV259" s="100"/>
      <c r="FW259" s="100"/>
      <c r="FX259" s="100"/>
      <c r="FY259" s="100"/>
      <c r="FZ259" s="100"/>
      <c r="GA259" s="100"/>
      <c r="GB259" s="100"/>
      <c r="GC259" s="100"/>
      <c r="GD259" s="100"/>
      <c r="GE259" s="100"/>
      <c r="GF259" s="100"/>
      <c r="GG259" s="100"/>
      <c r="GH259" s="100"/>
      <c r="GI259" s="100"/>
      <c r="GJ259" s="100"/>
      <c r="GK259" s="100"/>
      <c r="GL259" s="100"/>
      <c r="GM259" s="100"/>
      <c r="GN259" s="100"/>
      <c r="GO259" s="100"/>
      <c r="GP259" s="100"/>
      <c r="GQ259" s="100"/>
      <c r="GR259" s="100"/>
      <c r="GS259" s="100"/>
      <c r="GT259" s="100"/>
      <c r="GU259" s="100"/>
      <c r="GV259" s="100"/>
      <c r="GW259" s="100"/>
      <c r="GX259" s="100"/>
      <c r="GY259" s="100"/>
      <c r="GZ259" s="100"/>
      <c r="HA259" s="100"/>
      <c r="HB259" s="100"/>
      <c r="HC259" s="100"/>
      <c r="HD259" s="100"/>
      <c r="HE259" s="100"/>
      <c r="HF259" s="100"/>
      <c r="HG259" s="100"/>
      <c r="HH259" s="100"/>
      <c r="HI259" s="100"/>
      <c r="HJ259" s="100"/>
      <c r="HK259" s="100"/>
      <c r="HL259" s="100"/>
      <c r="HM259" s="100"/>
      <c r="HN259" s="100"/>
      <c r="HO259" s="100"/>
      <c r="HP259" s="100"/>
      <c r="HQ259" s="100"/>
      <c r="HR259" s="100"/>
      <c r="HS259" s="100"/>
      <c r="HT259" s="100"/>
      <c r="HU259" s="100"/>
      <c r="HV259" s="100"/>
      <c r="HW259" s="100"/>
      <c r="HX259" s="100"/>
      <c r="HY259" s="100"/>
      <c r="HZ259" s="100"/>
      <c r="IA259" s="100"/>
      <c r="IB259" s="100"/>
      <c r="IC259" s="100"/>
      <c r="ID259" s="100"/>
      <c r="IE259" s="100"/>
      <c r="IF259" s="100"/>
      <c r="IG259" s="100"/>
      <c r="IH259" s="100"/>
      <c r="II259" s="100"/>
      <c r="IJ259" s="100"/>
      <c r="IK259" s="100"/>
      <c r="IL259" s="100"/>
      <c r="IM259" s="100"/>
      <c r="IN259" s="100"/>
      <c r="IO259" s="100"/>
      <c r="IP259" s="100"/>
      <c r="IQ259" s="100"/>
      <c r="IR259" s="100"/>
      <c r="IS259" s="100"/>
      <c r="IT259" s="100"/>
      <c r="IU259" s="100"/>
      <c r="IV259" s="100"/>
      <c r="IW259" s="100"/>
      <c r="IX259" s="100"/>
      <c r="IY259" s="100"/>
      <c r="IZ259" s="100"/>
      <c r="JA259" s="100"/>
    </row>
    <row r="260" spans="1:261" ht="12.75" customHeight="1">
      <c r="A260" s="109" t="s">
        <v>180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1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  <c r="EN260" s="100"/>
      <c r="EO260" s="100"/>
      <c r="EP260" s="100"/>
      <c r="EQ260" s="100"/>
      <c r="ER260" s="100"/>
      <c r="ES260" s="100"/>
      <c r="ET260" s="100"/>
      <c r="EU260" s="100"/>
      <c r="EV260" s="100"/>
      <c r="EW260" s="100"/>
      <c r="EX260" s="100"/>
      <c r="EY260" s="100"/>
      <c r="EZ260" s="100"/>
      <c r="FA260" s="100"/>
      <c r="FB260" s="100"/>
      <c r="FC260" s="100"/>
      <c r="FD260" s="100"/>
      <c r="FE260" s="100"/>
      <c r="FF260" s="100"/>
      <c r="FG260" s="100"/>
      <c r="FH260" s="100"/>
      <c r="FI260" s="100"/>
      <c r="FJ260" s="100"/>
      <c r="FK260" s="100"/>
      <c r="FL260" s="100"/>
      <c r="FM260" s="100"/>
      <c r="FN260" s="100"/>
      <c r="FO260" s="100"/>
      <c r="FP260" s="100"/>
      <c r="FQ260" s="100"/>
      <c r="FR260" s="100"/>
      <c r="FS260" s="100"/>
      <c r="FT260" s="100"/>
      <c r="FU260" s="100"/>
      <c r="FV260" s="100"/>
      <c r="FW260" s="100"/>
      <c r="FX260" s="100"/>
      <c r="FY260" s="100"/>
      <c r="FZ260" s="100"/>
      <c r="GA260" s="100"/>
      <c r="GB260" s="100"/>
      <c r="GC260" s="100"/>
      <c r="GD260" s="100"/>
      <c r="GE260" s="100"/>
      <c r="GF260" s="100"/>
      <c r="GG260" s="100"/>
      <c r="GH260" s="100"/>
      <c r="GI260" s="100"/>
      <c r="GJ260" s="100"/>
      <c r="GK260" s="100"/>
      <c r="GL260" s="100"/>
      <c r="GM260" s="100"/>
      <c r="GN260" s="100"/>
      <c r="GO260" s="100"/>
      <c r="GP260" s="100"/>
      <c r="GQ260" s="100"/>
      <c r="GR260" s="100"/>
      <c r="GS260" s="100"/>
      <c r="GT260" s="100"/>
      <c r="GU260" s="100"/>
      <c r="GV260" s="100"/>
      <c r="GW260" s="100"/>
      <c r="GX260" s="100"/>
      <c r="GY260" s="100"/>
      <c r="GZ260" s="100"/>
      <c r="HA260" s="100"/>
      <c r="HB260" s="100"/>
      <c r="HC260" s="100"/>
      <c r="HD260" s="100"/>
      <c r="HE260" s="100"/>
      <c r="HF260" s="100"/>
      <c r="HG260" s="100"/>
      <c r="HH260" s="100"/>
      <c r="HI260" s="100"/>
      <c r="HJ260" s="100"/>
      <c r="HK260" s="100"/>
      <c r="HL260" s="100"/>
      <c r="HM260" s="100"/>
      <c r="HN260" s="100"/>
      <c r="HO260" s="100"/>
      <c r="HP260" s="100"/>
      <c r="HQ260" s="100"/>
      <c r="HR260" s="100"/>
      <c r="HS260" s="100"/>
      <c r="HT260" s="100"/>
      <c r="HU260" s="100"/>
      <c r="HV260" s="100"/>
      <c r="HW260" s="100"/>
      <c r="HX260" s="100"/>
      <c r="HY260" s="100"/>
      <c r="HZ260" s="100"/>
      <c r="IA260" s="100"/>
      <c r="IB260" s="100"/>
      <c r="IC260" s="100"/>
      <c r="ID260" s="100"/>
      <c r="IE260" s="100"/>
      <c r="IF260" s="100"/>
      <c r="IG260" s="100"/>
      <c r="IH260" s="100"/>
      <c r="II260" s="100"/>
      <c r="IJ260" s="100"/>
      <c r="IK260" s="100"/>
      <c r="IL260" s="100"/>
      <c r="IM260" s="100"/>
      <c r="IN260" s="100"/>
      <c r="IO260" s="100"/>
      <c r="IP260" s="100"/>
      <c r="IQ260" s="100"/>
      <c r="IR260" s="100"/>
      <c r="IS260" s="100"/>
      <c r="IT260" s="100"/>
      <c r="IU260" s="100"/>
      <c r="IV260" s="100"/>
      <c r="IW260" s="100"/>
      <c r="IX260" s="100"/>
      <c r="IY260" s="100"/>
      <c r="IZ260" s="100"/>
      <c r="JA260" s="100"/>
    </row>
    <row r="261" spans="1:261" ht="22.5" customHeight="1">
      <c r="A261" s="56" t="s">
        <v>214</v>
      </c>
      <c r="B261" s="112" t="s">
        <v>215</v>
      </c>
      <c r="C261" s="113"/>
      <c r="D261" s="113"/>
      <c r="E261" s="113"/>
      <c r="F261" s="113"/>
      <c r="G261" s="113"/>
      <c r="H261" s="113"/>
      <c r="I261" s="114"/>
      <c r="J261" s="57">
        <v>5</v>
      </c>
      <c r="K261" s="57">
        <v>2</v>
      </c>
      <c r="L261" s="57">
        <v>2</v>
      </c>
      <c r="M261" s="57">
        <v>0</v>
      </c>
      <c r="N261" s="58">
        <f>K261+L261+M261</f>
        <v>4</v>
      </c>
      <c r="O261" s="58">
        <f>P261-N261</f>
        <v>5</v>
      </c>
      <c r="P261" s="58">
        <f>ROUND(PRODUCT(J261,25)/14,0)</f>
        <v>9</v>
      </c>
      <c r="Q261" s="57" t="s">
        <v>60</v>
      </c>
      <c r="R261" s="57"/>
      <c r="S261" s="59"/>
      <c r="T261" s="59" t="s">
        <v>213</v>
      </c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  <c r="EN261" s="100"/>
      <c r="EO261" s="100"/>
      <c r="EP261" s="100"/>
      <c r="EQ261" s="100"/>
      <c r="ER261" s="100"/>
      <c r="ES261" s="100"/>
      <c r="ET261" s="100"/>
      <c r="EU261" s="100"/>
      <c r="EV261" s="100"/>
      <c r="EW261" s="100"/>
      <c r="EX261" s="100"/>
      <c r="EY261" s="100"/>
      <c r="EZ261" s="100"/>
      <c r="FA261" s="100"/>
      <c r="FB261" s="100"/>
      <c r="FC261" s="100"/>
      <c r="FD261" s="100"/>
      <c r="FE261" s="100"/>
      <c r="FF261" s="100"/>
      <c r="FG261" s="100"/>
      <c r="FH261" s="100"/>
      <c r="FI261" s="100"/>
      <c r="FJ261" s="100"/>
      <c r="FK261" s="100"/>
      <c r="FL261" s="100"/>
      <c r="FM261" s="100"/>
      <c r="FN261" s="100"/>
      <c r="FO261" s="100"/>
      <c r="FP261" s="100"/>
      <c r="FQ261" s="100"/>
      <c r="FR261" s="100"/>
      <c r="FS261" s="100"/>
      <c r="FT261" s="100"/>
      <c r="FU261" s="100"/>
      <c r="FV261" s="100"/>
      <c r="FW261" s="100"/>
      <c r="FX261" s="100"/>
      <c r="FY261" s="100"/>
      <c r="FZ261" s="100"/>
      <c r="GA261" s="100"/>
      <c r="GB261" s="100"/>
      <c r="GC261" s="100"/>
      <c r="GD261" s="100"/>
      <c r="GE261" s="100"/>
      <c r="GF261" s="100"/>
      <c r="GG261" s="100"/>
      <c r="GH261" s="100"/>
      <c r="GI261" s="100"/>
      <c r="GJ261" s="100"/>
      <c r="GK261" s="100"/>
      <c r="GL261" s="100"/>
      <c r="GM261" s="100"/>
      <c r="GN261" s="100"/>
      <c r="GO261" s="100"/>
      <c r="GP261" s="100"/>
      <c r="GQ261" s="100"/>
      <c r="GR261" s="100"/>
      <c r="GS261" s="100"/>
      <c r="GT261" s="100"/>
      <c r="GU261" s="100"/>
      <c r="GV261" s="100"/>
      <c r="GW261" s="100"/>
      <c r="GX261" s="100"/>
      <c r="GY261" s="100"/>
      <c r="GZ261" s="100"/>
      <c r="HA261" s="100"/>
      <c r="HB261" s="100"/>
      <c r="HC261" s="100"/>
      <c r="HD261" s="100"/>
      <c r="HE261" s="100"/>
      <c r="HF261" s="100"/>
      <c r="HG261" s="100"/>
      <c r="HH261" s="100"/>
      <c r="HI261" s="100"/>
      <c r="HJ261" s="100"/>
      <c r="HK261" s="100"/>
      <c r="HL261" s="100"/>
      <c r="HM261" s="100"/>
      <c r="HN261" s="100"/>
      <c r="HO261" s="100"/>
      <c r="HP261" s="100"/>
      <c r="HQ261" s="100"/>
      <c r="HR261" s="100"/>
      <c r="HS261" s="100"/>
      <c r="HT261" s="100"/>
      <c r="HU261" s="100"/>
      <c r="HV261" s="100"/>
      <c r="HW261" s="100"/>
      <c r="HX261" s="100"/>
      <c r="HY261" s="100"/>
      <c r="HZ261" s="100"/>
      <c r="IA261" s="100"/>
      <c r="IB261" s="100"/>
      <c r="IC261" s="100"/>
      <c r="ID261" s="100"/>
      <c r="IE261" s="100"/>
      <c r="IF261" s="100"/>
      <c r="IG261" s="100"/>
      <c r="IH261" s="100"/>
      <c r="II261" s="100"/>
      <c r="IJ261" s="100"/>
      <c r="IK261" s="100"/>
      <c r="IL261" s="100"/>
      <c r="IM261" s="100"/>
      <c r="IN261" s="100"/>
      <c r="IO261" s="100"/>
      <c r="IP261" s="100"/>
      <c r="IQ261" s="100"/>
      <c r="IR261" s="100"/>
      <c r="IS261" s="100"/>
      <c r="IT261" s="100"/>
      <c r="IU261" s="100"/>
      <c r="IV261" s="100"/>
      <c r="IW261" s="100"/>
      <c r="IX261" s="100"/>
      <c r="IY261" s="100"/>
      <c r="IZ261" s="100"/>
      <c r="JA261" s="100"/>
    </row>
    <row r="262" spans="1:261" ht="27.75" customHeight="1">
      <c r="A262" s="109" t="s">
        <v>216</v>
      </c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1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  <c r="EN262" s="100"/>
      <c r="EO262" s="100"/>
      <c r="EP262" s="100"/>
      <c r="EQ262" s="100"/>
      <c r="ER262" s="100"/>
      <c r="ES262" s="100"/>
      <c r="ET262" s="100"/>
      <c r="EU262" s="100"/>
      <c r="EV262" s="100"/>
      <c r="EW262" s="100"/>
      <c r="EX262" s="100"/>
      <c r="EY262" s="100"/>
      <c r="EZ262" s="100"/>
      <c r="FA262" s="100"/>
      <c r="FB262" s="100"/>
      <c r="FC262" s="100"/>
      <c r="FD262" s="100"/>
      <c r="FE262" s="100"/>
      <c r="FF262" s="100"/>
      <c r="FG262" s="100"/>
      <c r="FH262" s="100"/>
      <c r="FI262" s="100"/>
      <c r="FJ262" s="100"/>
      <c r="FK262" s="100"/>
      <c r="FL262" s="100"/>
      <c r="FM262" s="100"/>
      <c r="FN262" s="100"/>
      <c r="FO262" s="100"/>
      <c r="FP262" s="100"/>
      <c r="FQ262" s="100"/>
      <c r="FR262" s="100"/>
      <c r="FS262" s="100"/>
      <c r="FT262" s="100"/>
      <c r="FU262" s="100"/>
      <c r="FV262" s="100"/>
      <c r="FW262" s="100"/>
      <c r="FX262" s="100"/>
      <c r="FY262" s="100"/>
      <c r="FZ262" s="100"/>
      <c r="GA262" s="100"/>
      <c r="GB262" s="100"/>
      <c r="GC262" s="100"/>
      <c r="GD262" s="100"/>
      <c r="GE262" s="100"/>
      <c r="GF262" s="100"/>
      <c r="GG262" s="100"/>
      <c r="GH262" s="100"/>
      <c r="GI262" s="100"/>
      <c r="GJ262" s="100"/>
      <c r="GK262" s="100"/>
      <c r="GL262" s="100"/>
      <c r="GM262" s="100"/>
      <c r="GN262" s="100"/>
      <c r="GO262" s="100"/>
      <c r="GP262" s="100"/>
      <c r="GQ262" s="100"/>
      <c r="GR262" s="100"/>
      <c r="GS262" s="100"/>
      <c r="GT262" s="100"/>
      <c r="GU262" s="100"/>
      <c r="GV262" s="100"/>
      <c r="GW262" s="100"/>
      <c r="GX262" s="100"/>
      <c r="GY262" s="100"/>
      <c r="GZ262" s="100"/>
      <c r="HA262" s="100"/>
      <c r="HB262" s="100"/>
      <c r="HC262" s="100"/>
      <c r="HD262" s="100"/>
      <c r="HE262" s="100"/>
      <c r="HF262" s="100"/>
      <c r="HG262" s="100"/>
      <c r="HH262" s="100"/>
      <c r="HI262" s="100"/>
      <c r="HJ262" s="100"/>
      <c r="HK262" s="100"/>
      <c r="HL262" s="100"/>
      <c r="HM262" s="100"/>
      <c r="HN262" s="100"/>
      <c r="HO262" s="100"/>
      <c r="HP262" s="100"/>
      <c r="HQ262" s="100"/>
      <c r="HR262" s="100"/>
      <c r="HS262" s="100"/>
      <c r="HT262" s="100"/>
      <c r="HU262" s="100"/>
      <c r="HV262" s="100"/>
      <c r="HW262" s="100"/>
      <c r="HX262" s="100"/>
      <c r="HY262" s="100"/>
      <c r="HZ262" s="100"/>
      <c r="IA262" s="100"/>
      <c r="IB262" s="100"/>
      <c r="IC262" s="100"/>
      <c r="ID262" s="100"/>
      <c r="IE262" s="100"/>
      <c r="IF262" s="100"/>
      <c r="IG262" s="100"/>
      <c r="IH262" s="100"/>
      <c r="II262" s="100"/>
      <c r="IJ262" s="100"/>
      <c r="IK262" s="100"/>
      <c r="IL262" s="100"/>
      <c r="IM262" s="100"/>
      <c r="IN262" s="100"/>
      <c r="IO262" s="100"/>
      <c r="IP262" s="100"/>
      <c r="IQ262" s="100"/>
      <c r="IR262" s="100"/>
      <c r="IS262" s="100"/>
      <c r="IT262" s="100"/>
      <c r="IU262" s="100"/>
      <c r="IV262" s="100"/>
      <c r="IW262" s="100"/>
      <c r="IX262" s="100"/>
      <c r="IY262" s="100"/>
      <c r="IZ262" s="100"/>
      <c r="JA262" s="100"/>
    </row>
    <row r="263" spans="1:261">
      <c r="A263" s="56" t="s">
        <v>217</v>
      </c>
      <c r="B263" s="112" t="s">
        <v>218</v>
      </c>
      <c r="C263" s="113"/>
      <c r="D263" s="113"/>
      <c r="E263" s="113"/>
      <c r="F263" s="113"/>
      <c r="G263" s="113"/>
      <c r="H263" s="113"/>
      <c r="I263" s="114"/>
      <c r="J263" s="57">
        <v>5</v>
      </c>
      <c r="K263" s="57">
        <v>2</v>
      </c>
      <c r="L263" s="57">
        <v>2</v>
      </c>
      <c r="M263" s="57">
        <v>0</v>
      </c>
      <c r="N263" s="58">
        <f>K263+L263+M263</f>
        <v>4</v>
      </c>
      <c r="O263" s="58">
        <f>P263-N263</f>
        <v>5</v>
      </c>
      <c r="P263" s="58">
        <f>ROUND(PRODUCT(J263,25)/14,0)</f>
        <v>9</v>
      </c>
      <c r="Q263" s="57" t="s">
        <v>60</v>
      </c>
      <c r="R263" s="57"/>
      <c r="S263" s="59"/>
      <c r="T263" s="59" t="s">
        <v>213</v>
      </c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  <c r="EN263" s="100"/>
      <c r="EO263" s="100"/>
      <c r="EP263" s="100"/>
      <c r="EQ263" s="100"/>
      <c r="ER263" s="100"/>
      <c r="ES263" s="100"/>
      <c r="ET263" s="100"/>
      <c r="EU263" s="100"/>
      <c r="EV263" s="100"/>
      <c r="EW263" s="100"/>
      <c r="EX263" s="100"/>
      <c r="EY263" s="100"/>
      <c r="EZ263" s="100"/>
      <c r="FA263" s="100"/>
      <c r="FB263" s="100"/>
      <c r="FC263" s="100"/>
      <c r="FD263" s="100"/>
      <c r="FE263" s="100"/>
      <c r="FF263" s="100"/>
      <c r="FG263" s="100"/>
      <c r="FH263" s="100"/>
      <c r="FI263" s="100"/>
      <c r="FJ263" s="100"/>
      <c r="FK263" s="100"/>
      <c r="FL263" s="100"/>
      <c r="FM263" s="100"/>
      <c r="FN263" s="100"/>
      <c r="FO263" s="100"/>
      <c r="FP263" s="100"/>
      <c r="FQ263" s="100"/>
      <c r="FR263" s="100"/>
      <c r="FS263" s="100"/>
      <c r="FT263" s="100"/>
      <c r="FU263" s="100"/>
      <c r="FV263" s="100"/>
      <c r="FW263" s="100"/>
      <c r="FX263" s="100"/>
      <c r="FY263" s="100"/>
      <c r="FZ263" s="100"/>
      <c r="GA263" s="100"/>
      <c r="GB263" s="100"/>
      <c r="GC263" s="100"/>
      <c r="GD263" s="100"/>
      <c r="GE263" s="100"/>
      <c r="GF263" s="100"/>
      <c r="GG263" s="100"/>
      <c r="GH263" s="100"/>
      <c r="GI263" s="100"/>
      <c r="GJ263" s="100"/>
      <c r="GK263" s="100"/>
      <c r="GL263" s="100"/>
      <c r="GM263" s="100"/>
      <c r="GN263" s="100"/>
      <c r="GO263" s="100"/>
      <c r="GP263" s="100"/>
      <c r="GQ263" s="100"/>
      <c r="GR263" s="100"/>
      <c r="GS263" s="100"/>
      <c r="GT263" s="100"/>
      <c r="GU263" s="100"/>
      <c r="GV263" s="100"/>
      <c r="GW263" s="100"/>
      <c r="GX263" s="100"/>
      <c r="GY263" s="100"/>
      <c r="GZ263" s="100"/>
      <c r="HA263" s="100"/>
      <c r="HB263" s="100"/>
      <c r="HC263" s="100"/>
      <c r="HD263" s="100"/>
      <c r="HE263" s="100"/>
      <c r="HF263" s="100"/>
      <c r="HG263" s="100"/>
      <c r="HH263" s="100"/>
      <c r="HI263" s="100"/>
      <c r="HJ263" s="100"/>
      <c r="HK263" s="100"/>
      <c r="HL263" s="100"/>
      <c r="HM263" s="100"/>
      <c r="HN263" s="100"/>
      <c r="HO263" s="100"/>
      <c r="HP263" s="100"/>
      <c r="HQ263" s="100"/>
      <c r="HR263" s="100"/>
      <c r="HS263" s="100"/>
      <c r="HT263" s="100"/>
      <c r="HU263" s="100"/>
      <c r="HV263" s="100"/>
      <c r="HW263" s="100"/>
      <c r="HX263" s="100"/>
      <c r="HY263" s="100"/>
      <c r="HZ263" s="100"/>
      <c r="IA263" s="100"/>
      <c r="IB263" s="100"/>
      <c r="IC263" s="100"/>
      <c r="ID263" s="100"/>
      <c r="IE263" s="100"/>
      <c r="IF263" s="100"/>
      <c r="IG263" s="100"/>
      <c r="IH263" s="100"/>
      <c r="II263" s="100"/>
      <c r="IJ263" s="100"/>
      <c r="IK263" s="100"/>
      <c r="IL263" s="100"/>
      <c r="IM263" s="100"/>
      <c r="IN263" s="100"/>
      <c r="IO263" s="100"/>
      <c r="IP263" s="100"/>
      <c r="IQ263" s="100"/>
      <c r="IR263" s="100"/>
      <c r="IS263" s="100"/>
      <c r="IT263" s="100"/>
      <c r="IU263" s="100"/>
      <c r="IV263" s="100"/>
      <c r="IW263" s="100"/>
      <c r="IX263" s="100"/>
      <c r="IY263" s="100"/>
      <c r="IZ263" s="100"/>
      <c r="JA263" s="100"/>
    </row>
    <row r="264" spans="1:261">
      <c r="A264" s="115" t="s">
        <v>219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7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  <c r="EN264" s="100"/>
      <c r="EO264" s="100"/>
      <c r="EP264" s="100"/>
      <c r="EQ264" s="100"/>
      <c r="ER264" s="100"/>
      <c r="ES264" s="100"/>
      <c r="ET264" s="100"/>
      <c r="EU264" s="100"/>
      <c r="EV264" s="100"/>
      <c r="EW264" s="100"/>
      <c r="EX264" s="100"/>
      <c r="EY264" s="100"/>
      <c r="EZ264" s="100"/>
      <c r="FA264" s="100"/>
      <c r="FB264" s="100"/>
      <c r="FC264" s="100"/>
      <c r="FD264" s="100"/>
      <c r="FE264" s="100"/>
      <c r="FF264" s="100"/>
      <c r="FG264" s="100"/>
      <c r="FH264" s="100"/>
      <c r="FI264" s="100"/>
      <c r="FJ264" s="100"/>
      <c r="FK264" s="100"/>
      <c r="FL264" s="100"/>
      <c r="FM264" s="100"/>
      <c r="FN264" s="100"/>
      <c r="FO264" s="100"/>
      <c r="FP264" s="100"/>
      <c r="FQ264" s="100"/>
      <c r="FR264" s="100"/>
      <c r="FS264" s="100"/>
      <c r="FT264" s="100"/>
      <c r="FU264" s="100"/>
      <c r="FV264" s="100"/>
      <c r="FW264" s="100"/>
      <c r="FX264" s="100"/>
      <c r="FY264" s="100"/>
      <c r="FZ264" s="100"/>
      <c r="GA264" s="100"/>
      <c r="GB264" s="100"/>
      <c r="GC264" s="100"/>
      <c r="GD264" s="100"/>
      <c r="GE264" s="100"/>
      <c r="GF264" s="100"/>
      <c r="GG264" s="100"/>
      <c r="GH264" s="100"/>
      <c r="GI264" s="100"/>
      <c r="GJ264" s="100"/>
      <c r="GK264" s="100"/>
      <c r="GL264" s="100"/>
      <c r="GM264" s="100"/>
      <c r="GN264" s="100"/>
      <c r="GO264" s="100"/>
      <c r="GP264" s="100"/>
      <c r="GQ264" s="100"/>
      <c r="GR264" s="100"/>
      <c r="GS264" s="100"/>
      <c r="GT264" s="100"/>
      <c r="GU264" s="100"/>
      <c r="GV264" s="100"/>
      <c r="GW264" s="100"/>
      <c r="GX264" s="100"/>
      <c r="GY264" s="100"/>
      <c r="GZ264" s="100"/>
      <c r="HA264" s="100"/>
      <c r="HB264" s="100"/>
      <c r="HC264" s="100"/>
      <c r="HD264" s="100"/>
      <c r="HE264" s="100"/>
      <c r="HF264" s="100"/>
      <c r="HG264" s="100"/>
      <c r="HH264" s="100"/>
      <c r="HI264" s="100"/>
      <c r="HJ264" s="100"/>
      <c r="HK264" s="100"/>
      <c r="HL264" s="100"/>
      <c r="HM264" s="100"/>
      <c r="HN264" s="100"/>
      <c r="HO264" s="100"/>
      <c r="HP264" s="100"/>
      <c r="HQ264" s="100"/>
      <c r="HR264" s="100"/>
      <c r="HS264" s="100"/>
      <c r="HT264" s="100"/>
      <c r="HU264" s="100"/>
      <c r="HV264" s="100"/>
      <c r="HW264" s="100"/>
      <c r="HX264" s="100"/>
      <c r="HY264" s="100"/>
      <c r="HZ264" s="100"/>
      <c r="IA264" s="100"/>
      <c r="IB264" s="100"/>
      <c r="IC264" s="100"/>
      <c r="ID264" s="100"/>
      <c r="IE264" s="100"/>
      <c r="IF264" s="100"/>
      <c r="IG264" s="100"/>
      <c r="IH264" s="100"/>
      <c r="II264" s="100"/>
      <c r="IJ264" s="100"/>
      <c r="IK264" s="100"/>
      <c r="IL264" s="100"/>
      <c r="IM264" s="100"/>
      <c r="IN264" s="100"/>
      <c r="IO264" s="100"/>
      <c r="IP264" s="100"/>
      <c r="IQ264" s="100"/>
      <c r="IR264" s="100"/>
      <c r="IS264" s="100"/>
      <c r="IT264" s="100"/>
      <c r="IU264" s="100"/>
      <c r="IV264" s="100"/>
      <c r="IW264" s="100"/>
      <c r="IX264" s="100"/>
      <c r="IY264" s="100"/>
      <c r="IZ264" s="100"/>
      <c r="JA264" s="100"/>
    </row>
    <row r="265" spans="1:261">
      <c r="A265" s="56" t="s">
        <v>220</v>
      </c>
      <c r="B265" s="118" t="s">
        <v>221</v>
      </c>
      <c r="C265" s="119"/>
      <c r="D265" s="119"/>
      <c r="E265" s="119"/>
      <c r="F265" s="119"/>
      <c r="G265" s="119"/>
      <c r="H265" s="119"/>
      <c r="I265" s="120"/>
      <c r="J265" s="57">
        <v>5</v>
      </c>
      <c r="K265" s="57">
        <v>2</v>
      </c>
      <c r="L265" s="57">
        <v>2</v>
      </c>
      <c r="M265" s="57">
        <v>0</v>
      </c>
      <c r="N265" s="58">
        <f>K265+L265+M265</f>
        <v>4</v>
      </c>
      <c r="O265" s="58">
        <f>P265-N265</f>
        <v>5</v>
      </c>
      <c r="P265" s="58">
        <f>ROUND(PRODUCT(J265,25)/14,0)</f>
        <v>9</v>
      </c>
      <c r="Q265" s="57" t="s">
        <v>60</v>
      </c>
      <c r="R265" s="57"/>
      <c r="S265" s="59"/>
      <c r="T265" s="60" t="s">
        <v>222</v>
      </c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  <c r="EN265" s="100"/>
      <c r="EO265" s="100"/>
      <c r="EP265" s="100"/>
      <c r="EQ265" s="100"/>
      <c r="ER265" s="100"/>
      <c r="ES265" s="100"/>
      <c r="ET265" s="100"/>
      <c r="EU265" s="100"/>
      <c r="EV265" s="100"/>
      <c r="EW265" s="100"/>
      <c r="EX265" s="100"/>
      <c r="EY265" s="100"/>
      <c r="EZ265" s="100"/>
      <c r="FA265" s="100"/>
      <c r="FB265" s="100"/>
      <c r="FC265" s="100"/>
      <c r="FD265" s="100"/>
      <c r="FE265" s="100"/>
      <c r="FF265" s="100"/>
      <c r="FG265" s="100"/>
      <c r="FH265" s="100"/>
      <c r="FI265" s="100"/>
      <c r="FJ265" s="100"/>
      <c r="FK265" s="100"/>
      <c r="FL265" s="100"/>
      <c r="FM265" s="100"/>
      <c r="FN265" s="100"/>
      <c r="FO265" s="100"/>
      <c r="FP265" s="100"/>
      <c r="FQ265" s="100"/>
      <c r="FR265" s="100"/>
      <c r="FS265" s="100"/>
      <c r="FT265" s="100"/>
      <c r="FU265" s="100"/>
      <c r="FV265" s="100"/>
      <c r="FW265" s="100"/>
      <c r="FX265" s="100"/>
      <c r="FY265" s="100"/>
      <c r="FZ265" s="100"/>
      <c r="GA265" s="100"/>
      <c r="GB265" s="100"/>
      <c r="GC265" s="100"/>
      <c r="GD265" s="100"/>
      <c r="GE265" s="100"/>
      <c r="GF265" s="100"/>
      <c r="GG265" s="100"/>
      <c r="GH265" s="100"/>
      <c r="GI265" s="100"/>
      <c r="GJ265" s="100"/>
      <c r="GK265" s="100"/>
      <c r="GL265" s="100"/>
      <c r="GM265" s="100"/>
      <c r="GN265" s="100"/>
      <c r="GO265" s="100"/>
      <c r="GP265" s="100"/>
      <c r="GQ265" s="100"/>
      <c r="GR265" s="100"/>
      <c r="GS265" s="100"/>
      <c r="GT265" s="100"/>
      <c r="GU265" s="100"/>
      <c r="GV265" s="100"/>
      <c r="GW265" s="100"/>
      <c r="GX265" s="100"/>
      <c r="GY265" s="100"/>
      <c r="GZ265" s="100"/>
      <c r="HA265" s="100"/>
      <c r="HB265" s="100"/>
      <c r="HC265" s="100"/>
      <c r="HD265" s="100"/>
      <c r="HE265" s="100"/>
      <c r="HF265" s="100"/>
      <c r="HG265" s="100"/>
      <c r="HH265" s="100"/>
      <c r="HI265" s="100"/>
      <c r="HJ265" s="100"/>
      <c r="HK265" s="100"/>
      <c r="HL265" s="100"/>
      <c r="HM265" s="100"/>
      <c r="HN265" s="100"/>
      <c r="HO265" s="100"/>
      <c r="HP265" s="100"/>
      <c r="HQ265" s="100"/>
      <c r="HR265" s="100"/>
      <c r="HS265" s="100"/>
      <c r="HT265" s="100"/>
      <c r="HU265" s="100"/>
      <c r="HV265" s="100"/>
      <c r="HW265" s="100"/>
      <c r="HX265" s="100"/>
      <c r="HY265" s="100"/>
      <c r="HZ265" s="100"/>
      <c r="IA265" s="100"/>
      <c r="IB265" s="100"/>
      <c r="IC265" s="100"/>
      <c r="ID265" s="100"/>
      <c r="IE265" s="100"/>
      <c r="IF265" s="100"/>
      <c r="IG265" s="100"/>
      <c r="IH265" s="100"/>
      <c r="II265" s="100"/>
      <c r="IJ265" s="100"/>
      <c r="IK265" s="100"/>
      <c r="IL265" s="100"/>
      <c r="IM265" s="100"/>
      <c r="IN265" s="100"/>
      <c r="IO265" s="100"/>
      <c r="IP265" s="100"/>
      <c r="IQ265" s="100"/>
      <c r="IR265" s="100"/>
      <c r="IS265" s="100"/>
      <c r="IT265" s="100"/>
      <c r="IU265" s="100"/>
      <c r="IV265" s="100"/>
      <c r="IW265" s="100"/>
      <c r="IX265" s="100"/>
      <c r="IY265" s="100"/>
      <c r="IZ265" s="100"/>
      <c r="JA265" s="100"/>
    </row>
    <row r="266" spans="1:261">
      <c r="A266" s="115" t="s">
        <v>185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7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  <c r="EN266" s="100"/>
      <c r="EO266" s="100"/>
      <c r="EP266" s="100"/>
      <c r="EQ266" s="100"/>
      <c r="ER266" s="100"/>
      <c r="ES266" s="100"/>
      <c r="ET266" s="100"/>
      <c r="EU266" s="100"/>
      <c r="EV266" s="100"/>
      <c r="EW266" s="100"/>
      <c r="EX266" s="100"/>
      <c r="EY266" s="100"/>
      <c r="EZ266" s="100"/>
      <c r="FA266" s="100"/>
      <c r="FB266" s="100"/>
      <c r="FC266" s="100"/>
      <c r="FD266" s="100"/>
      <c r="FE266" s="100"/>
      <c r="FF266" s="100"/>
      <c r="FG266" s="100"/>
      <c r="FH266" s="100"/>
      <c r="FI266" s="100"/>
      <c r="FJ266" s="100"/>
      <c r="FK266" s="100"/>
      <c r="FL266" s="100"/>
      <c r="FM266" s="100"/>
      <c r="FN266" s="100"/>
      <c r="FO266" s="100"/>
      <c r="FP266" s="100"/>
      <c r="FQ266" s="100"/>
      <c r="FR266" s="100"/>
      <c r="FS266" s="100"/>
      <c r="FT266" s="100"/>
      <c r="FU266" s="100"/>
      <c r="FV266" s="100"/>
      <c r="FW266" s="100"/>
      <c r="FX266" s="100"/>
      <c r="FY266" s="100"/>
      <c r="FZ266" s="100"/>
      <c r="GA266" s="100"/>
      <c r="GB266" s="100"/>
      <c r="GC266" s="100"/>
      <c r="GD266" s="100"/>
      <c r="GE266" s="100"/>
      <c r="GF266" s="100"/>
      <c r="GG266" s="100"/>
      <c r="GH266" s="100"/>
      <c r="GI266" s="100"/>
      <c r="GJ266" s="100"/>
      <c r="GK266" s="100"/>
      <c r="GL266" s="100"/>
      <c r="GM266" s="100"/>
      <c r="GN266" s="100"/>
      <c r="GO266" s="100"/>
      <c r="GP266" s="100"/>
      <c r="GQ266" s="100"/>
      <c r="GR266" s="100"/>
      <c r="GS266" s="100"/>
      <c r="GT266" s="100"/>
      <c r="GU266" s="100"/>
      <c r="GV266" s="100"/>
      <c r="GW266" s="100"/>
      <c r="GX266" s="100"/>
      <c r="GY266" s="100"/>
      <c r="GZ266" s="100"/>
      <c r="HA266" s="100"/>
      <c r="HB266" s="100"/>
      <c r="HC266" s="100"/>
      <c r="HD266" s="100"/>
      <c r="HE266" s="100"/>
      <c r="HF266" s="100"/>
      <c r="HG266" s="100"/>
      <c r="HH266" s="100"/>
      <c r="HI266" s="100"/>
      <c r="HJ266" s="100"/>
      <c r="HK266" s="100"/>
      <c r="HL266" s="100"/>
      <c r="HM266" s="100"/>
      <c r="HN266" s="100"/>
      <c r="HO266" s="100"/>
      <c r="HP266" s="100"/>
      <c r="HQ266" s="100"/>
      <c r="HR266" s="100"/>
      <c r="HS266" s="100"/>
      <c r="HT266" s="100"/>
      <c r="HU266" s="100"/>
      <c r="HV266" s="100"/>
      <c r="HW266" s="100"/>
      <c r="HX266" s="100"/>
      <c r="HY266" s="100"/>
      <c r="HZ266" s="100"/>
      <c r="IA266" s="100"/>
      <c r="IB266" s="100"/>
      <c r="IC266" s="100"/>
      <c r="ID266" s="100"/>
      <c r="IE266" s="100"/>
      <c r="IF266" s="100"/>
      <c r="IG266" s="100"/>
      <c r="IH266" s="100"/>
      <c r="II266" s="100"/>
      <c r="IJ266" s="100"/>
      <c r="IK266" s="100"/>
      <c r="IL266" s="100"/>
      <c r="IM266" s="100"/>
      <c r="IN266" s="100"/>
      <c r="IO266" s="100"/>
      <c r="IP266" s="100"/>
      <c r="IQ266" s="100"/>
      <c r="IR266" s="100"/>
      <c r="IS266" s="100"/>
      <c r="IT266" s="100"/>
      <c r="IU266" s="100"/>
      <c r="IV266" s="100"/>
      <c r="IW266" s="100"/>
      <c r="IX266" s="100"/>
      <c r="IY266" s="100"/>
      <c r="IZ266" s="100"/>
      <c r="JA266" s="100"/>
    </row>
    <row r="267" spans="1:261">
      <c r="A267" s="56" t="s">
        <v>223</v>
      </c>
      <c r="B267" s="122" t="s">
        <v>224</v>
      </c>
      <c r="C267" s="113"/>
      <c r="D267" s="113"/>
      <c r="E267" s="113"/>
      <c r="F267" s="113"/>
      <c r="G267" s="113"/>
      <c r="H267" s="113"/>
      <c r="I267" s="114"/>
      <c r="J267" s="57">
        <v>2</v>
      </c>
      <c r="K267" s="57">
        <v>1</v>
      </c>
      <c r="L267" s="57">
        <v>1</v>
      </c>
      <c r="M267" s="57">
        <v>0</v>
      </c>
      <c r="N267" s="58">
        <f>K267+L267+M267</f>
        <v>2</v>
      </c>
      <c r="O267" s="58">
        <f>P267-N267</f>
        <v>2</v>
      </c>
      <c r="P267" s="58">
        <f>ROUND(PRODUCT(J267,25)/14,0)</f>
        <v>4</v>
      </c>
      <c r="Q267" s="57"/>
      <c r="R267" s="57" t="s">
        <v>54</v>
      </c>
      <c r="S267" s="59"/>
      <c r="T267" s="60" t="s">
        <v>222</v>
      </c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  <c r="EN267" s="100"/>
      <c r="EO267" s="100"/>
      <c r="EP267" s="100"/>
      <c r="EQ267" s="100"/>
      <c r="ER267" s="100"/>
      <c r="ES267" s="100"/>
      <c r="ET267" s="100"/>
      <c r="EU267" s="100"/>
      <c r="EV267" s="100"/>
      <c r="EW267" s="100"/>
      <c r="EX267" s="100"/>
      <c r="EY267" s="100"/>
      <c r="EZ267" s="100"/>
      <c r="FA267" s="100"/>
      <c r="FB267" s="100"/>
      <c r="FC267" s="100"/>
      <c r="FD267" s="100"/>
      <c r="FE267" s="100"/>
      <c r="FF267" s="100"/>
      <c r="FG267" s="100"/>
      <c r="FH267" s="100"/>
      <c r="FI267" s="100"/>
      <c r="FJ267" s="100"/>
      <c r="FK267" s="100"/>
      <c r="FL267" s="100"/>
      <c r="FM267" s="100"/>
      <c r="FN267" s="100"/>
      <c r="FO267" s="100"/>
      <c r="FP267" s="100"/>
      <c r="FQ267" s="100"/>
      <c r="FR267" s="100"/>
      <c r="FS267" s="100"/>
      <c r="FT267" s="100"/>
      <c r="FU267" s="100"/>
      <c r="FV267" s="100"/>
      <c r="FW267" s="100"/>
      <c r="FX267" s="100"/>
      <c r="FY267" s="100"/>
      <c r="FZ267" s="100"/>
      <c r="GA267" s="100"/>
      <c r="GB267" s="100"/>
      <c r="GC267" s="100"/>
      <c r="GD267" s="100"/>
      <c r="GE267" s="100"/>
      <c r="GF267" s="100"/>
      <c r="GG267" s="100"/>
      <c r="GH267" s="100"/>
      <c r="GI267" s="100"/>
      <c r="GJ267" s="100"/>
      <c r="GK267" s="100"/>
      <c r="GL267" s="100"/>
      <c r="GM267" s="100"/>
      <c r="GN267" s="100"/>
      <c r="GO267" s="100"/>
      <c r="GP267" s="100"/>
      <c r="GQ267" s="100"/>
      <c r="GR267" s="100"/>
      <c r="GS267" s="100"/>
      <c r="GT267" s="100"/>
      <c r="GU267" s="100"/>
      <c r="GV267" s="100"/>
      <c r="GW267" s="100"/>
      <c r="GX267" s="100"/>
      <c r="GY267" s="100"/>
      <c r="GZ267" s="100"/>
      <c r="HA267" s="100"/>
      <c r="HB267" s="100"/>
      <c r="HC267" s="100"/>
      <c r="HD267" s="100"/>
      <c r="HE267" s="100"/>
      <c r="HF267" s="100"/>
      <c r="HG267" s="100"/>
      <c r="HH267" s="100"/>
      <c r="HI267" s="100"/>
      <c r="HJ267" s="100"/>
      <c r="HK267" s="100"/>
      <c r="HL267" s="100"/>
      <c r="HM267" s="100"/>
      <c r="HN267" s="100"/>
      <c r="HO267" s="100"/>
      <c r="HP267" s="100"/>
      <c r="HQ267" s="100"/>
      <c r="HR267" s="100"/>
      <c r="HS267" s="100"/>
      <c r="HT267" s="100"/>
      <c r="HU267" s="100"/>
      <c r="HV267" s="100"/>
      <c r="HW267" s="100"/>
      <c r="HX267" s="100"/>
      <c r="HY267" s="100"/>
      <c r="HZ267" s="100"/>
      <c r="IA267" s="100"/>
      <c r="IB267" s="100"/>
      <c r="IC267" s="100"/>
      <c r="ID267" s="100"/>
      <c r="IE267" s="100"/>
      <c r="IF267" s="100"/>
      <c r="IG267" s="100"/>
      <c r="IH267" s="100"/>
      <c r="II267" s="100"/>
      <c r="IJ267" s="100"/>
      <c r="IK267" s="100"/>
      <c r="IL267" s="100"/>
      <c r="IM267" s="100"/>
      <c r="IN267" s="100"/>
      <c r="IO267" s="100"/>
      <c r="IP267" s="100"/>
      <c r="IQ267" s="100"/>
      <c r="IR267" s="100"/>
      <c r="IS267" s="100"/>
      <c r="IT267" s="100"/>
      <c r="IU267" s="100"/>
      <c r="IV267" s="100"/>
      <c r="IW267" s="100"/>
      <c r="IX267" s="100"/>
      <c r="IY267" s="100"/>
      <c r="IZ267" s="100"/>
      <c r="JA267" s="100"/>
    </row>
    <row r="268" spans="1:261">
      <c r="A268" s="56" t="s">
        <v>225</v>
      </c>
      <c r="B268" s="122" t="s">
        <v>226</v>
      </c>
      <c r="C268" s="113"/>
      <c r="D268" s="113"/>
      <c r="E268" s="113"/>
      <c r="F268" s="113"/>
      <c r="G268" s="113"/>
      <c r="H268" s="113"/>
      <c r="I268" s="114"/>
      <c r="J268" s="57">
        <v>3</v>
      </c>
      <c r="K268" s="57">
        <v>0</v>
      </c>
      <c r="L268" s="57">
        <v>0</v>
      </c>
      <c r="M268" s="57">
        <v>3</v>
      </c>
      <c r="N268" s="58">
        <f>K268+L268+M268</f>
        <v>3</v>
      </c>
      <c r="O268" s="58">
        <f>P268-N268</f>
        <v>2</v>
      </c>
      <c r="P268" s="58">
        <f>ROUND(PRODUCT(J268,25)/14,0)</f>
        <v>5</v>
      </c>
      <c r="Q268" s="57"/>
      <c r="R268" s="57" t="s">
        <v>54</v>
      </c>
      <c r="S268" s="59"/>
      <c r="T268" s="60" t="s">
        <v>222</v>
      </c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  <c r="EN268" s="100"/>
      <c r="EO268" s="100"/>
      <c r="EP268" s="100"/>
      <c r="EQ268" s="100"/>
      <c r="ER268" s="100"/>
      <c r="ES268" s="100"/>
      <c r="ET268" s="100"/>
      <c r="EU268" s="100"/>
      <c r="EV268" s="100"/>
      <c r="EW268" s="100"/>
      <c r="EX268" s="100"/>
      <c r="EY268" s="100"/>
      <c r="EZ268" s="100"/>
      <c r="FA268" s="100"/>
      <c r="FB268" s="100"/>
      <c r="FC268" s="100"/>
      <c r="FD268" s="100"/>
      <c r="FE268" s="100"/>
      <c r="FF268" s="100"/>
      <c r="FG268" s="100"/>
      <c r="FH268" s="100"/>
      <c r="FI268" s="100"/>
      <c r="FJ268" s="100"/>
      <c r="FK268" s="100"/>
      <c r="FL268" s="100"/>
      <c r="FM268" s="100"/>
      <c r="FN268" s="100"/>
      <c r="FO268" s="100"/>
      <c r="FP268" s="100"/>
      <c r="FQ268" s="100"/>
      <c r="FR268" s="100"/>
      <c r="FS268" s="100"/>
      <c r="FT268" s="100"/>
      <c r="FU268" s="100"/>
      <c r="FV268" s="100"/>
      <c r="FW268" s="100"/>
      <c r="FX268" s="100"/>
      <c r="FY268" s="100"/>
      <c r="FZ268" s="100"/>
      <c r="GA268" s="100"/>
      <c r="GB268" s="100"/>
      <c r="GC268" s="100"/>
      <c r="GD268" s="100"/>
      <c r="GE268" s="100"/>
      <c r="GF268" s="100"/>
      <c r="GG268" s="100"/>
      <c r="GH268" s="100"/>
      <c r="GI268" s="100"/>
      <c r="GJ268" s="100"/>
      <c r="GK268" s="100"/>
      <c r="GL268" s="100"/>
      <c r="GM268" s="100"/>
      <c r="GN268" s="100"/>
      <c r="GO268" s="100"/>
      <c r="GP268" s="100"/>
      <c r="GQ268" s="100"/>
      <c r="GR268" s="100"/>
      <c r="GS268" s="100"/>
      <c r="GT268" s="100"/>
      <c r="GU268" s="100"/>
      <c r="GV268" s="100"/>
      <c r="GW268" s="100"/>
      <c r="GX268" s="100"/>
      <c r="GY268" s="100"/>
      <c r="GZ268" s="100"/>
      <c r="HA268" s="100"/>
      <c r="HB268" s="100"/>
      <c r="HC268" s="100"/>
      <c r="HD268" s="100"/>
      <c r="HE268" s="100"/>
      <c r="HF268" s="100"/>
      <c r="HG268" s="100"/>
      <c r="HH268" s="100"/>
      <c r="HI268" s="100"/>
      <c r="HJ268" s="100"/>
      <c r="HK268" s="100"/>
      <c r="HL268" s="100"/>
      <c r="HM268" s="100"/>
      <c r="HN268" s="100"/>
      <c r="HO268" s="100"/>
      <c r="HP268" s="100"/>
      <c r="HQ268" s="100"/>
      <c r="HR268" s="100"/>
      <c r="HS268" s="100"/>
      <c r="HT268" s="100"/>
      <c r="HU268" s="100"/>
      <c r="HV268" s="100"/>
      <c r="HW268" s="100"/>
      <c r="HX268" s="100"/>
      <c r="HY268" s="100"/>
      <c r="HZ268" s="100"/>
      <c r="IA268" s="100"/>
      <c r="IB268" s="100"/>
      <c r="IC268" s="100"/>
      <c r="ID268" s="100"/>
      <c r="IE268" s="100"/>
      <c r="IF268" s="100"/>
      <c r="IG268" s="100"/>
      <c r="IH268" s="100"/>
      <c r="II268" s="100"/>
      <c r="IJ268" s="100"/>
      <c r="IK268" s="100"/>
      <c r="IL268" s="100"/>
      <c r="IM268" s="100"/>
      <c r="IN268" s="100"/>
      <c r="IO268" s="100"/>
      <c r="IP268" s="100"/>
      <c r="IQ268" s="100"/>
      <c r="IR268" s="100"/>
      <c r="IS268" s="100"/>
      <c r="IT268" s="100"/>
      <c r="IU268" s="100"/>
      <c r="IV268" s="100"/>
      <c r="IW268" s="100"/>
      <c r="IX268" s="100"/>
      <c r="IY268" s="100"/>
      <c r="IZ268" s="100"/>
      <c r="JA268" s="100"/>
    </row>
    <row r="269" spans="1:261">
      <c r="A269" s="109" t="s">
        <v>227</v>
      </c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1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  <c r="EN269" s="100"/>
      <c r="EO269" s="100"/>
      <c r="EP269" s="100"/>
      <c r="EQ269" s="100"/>
      <c r="ER269" s="100"/>
      <c r="ES269" s="100"/>
      <c r="ET269" s="100"/>
      <c r="EU269" s="100"/>
      <c r="EV269" s="100"/>
      <c r="EW269" s="100"/>
      <c r="EX269" s="100"/>
      <c r="EY269" s="100"/>
      <c r="EZ269" s="100"/>
      <c r="FA269" s="100"/>
      <c r="FB269" s="100"/>
      <c r="FC269" s="100"/>
      <c r="FD269" s="100"/>
      <c r="FE269" s="100"/>
      <c r="FF269" s="100"/>
      <c r="FG269" s="100"/>
      <c r="FH269" s="100"/>
      <c r="FI269" s="100"/>
      <c r="FJ269" s="100"/>
      <c r="FK269" s="100"/>
      <c r="FL269" s="100"/>
      <c r="FM269" s="100"/>
      <c r="FN269" s="100"/>
      <c r="FO269" s="100"/>
      <c r="FP269" s="100"/>
      <c r="FQ269" s="100"/>
      <c r="FR269" s="100"/>
      <c r="FS269" s="100"/>
      <c r="FT269" s="100"/>
      <c r="FU269" s="100"/>
      <c r="FV269" s="100"/>
      <c r="FW269" s="100"/>
      <c r="FX269" s="100"/>
      <c r="FY269" s="100"/>
      <c r="FZ269" s="100"/>
      <c r="GA269" s="100"/>
      <c r="GB269" s="100"/>
      <c r="GC269" s="100"/>
      <c r="GD269" s="100"/>
      <c r="GE269" s="100"/>
      <c r="GF269" s="100"/>
      <c r="GG269" s="100"/>
      <c r="GH269" s="100"/>
      <c r="GI269" s="100"/>
      <c r="GJ269" s="100"/>
      <c r="GK269" s="100"/>
      <c r="GL269" s="100"/>
      <c r="GM269" s="100"/>
      <c r="GN269" s="100"/>
      <c r="GO269" s="100"/>
      <c r="GP269" s="100"/>
      <c r="GQ269" s="100"/>
      <c r="GR269" s="100"/>
      <c r="GS269" s="100"/>
      <c r="GT269" s="100"/>
      <c r="GU269" s="100"/>
      <c r="GV269" s="100"/>
      <c r="GW269" s="100"/>
      <c r="GX269" s="100"/>
      <c r="GY269" s="100"/>
      <c r="GZ269" s="100"/>
      <c r="HA269" s="100"/>
      <c r="HB269" s="100"/>
      <c r="HC269" s="100"/>
      <c r="HD269" s="100"/>
      <c r="HE269" s="100"/>
      <c r="HF269" s="100"/>
      <c r="HG269" s="100"/>
      <c r="HH269" s="100"/>
      <c r="HI269" s="100"/>
      <c r="HJ269" s="100"/>
      <c r="HK269" s="100"/>
      <c r="HL269" s="100"/>
      <c r="HM269" s="100"/>
      <c r="HN269" s="100"/>
      <c r="HO269" s="100"/>
      <c r="HP269" s="100"/>
      <c r="HQ269" s="100"/>
      <c r="HR269" s="100"/>
      <c r="HS269" s="100"/>
      <c r="HT269" s="100"/>
      <c r="HU269" s="100"/>
      <c r="HV269" s="100"/>
      <c r="HW269" s="100"/>
      <c r="HX269" s="100"/>
      <c r="HY269" s="100"/>
      <c r="HZ269" s="100"/>
      <c r="IA269" s="100"/>
      <c r="IB269" s="100"/>
      <c r="IC269" s="100"/>
      <c r="ID269" s="100"/>
      <c r="IE269" s="100"/>
      <c r="IF269" s="100"/>
      <c r="IG269" s="100"/>
      <c r="IH269" s="100"/>
      <c r="II269" s="100"/>
      <c r="IJ269" s="100"/>
      <c r="IK269" s="100"/>
      <c r="IL269" s="100"/>
      <c r="IM269" s="100"/>
      <c r="IN269" s="100"/>
      <c r="IO269" s="100"/>
      <c r="IP269" s="100"/>
      <c r="IQ269" s="100"/>
      <c r="IR269" s="100"/>
      <c r="IS269" s="100"/>
      <c r="IT269" s="100"/>
      <c r="IU269" s="100"/>
      <c r="IV269" s="100"/>
      <c r="IW269" s="100"/>
      <c r="IX269" s="100"/>
      <c r="IY269" s="100"/>
      <c r="IZ269" s="100"/>
      <c r="JA269" s="100"/>
    </row>
    <row r="270" spans="1:261">
      <c r="A270" s="56" t="s">
        <v>228</v>
      </c>
      <c r="B270" s="122" t="s">
        <v>229</v>
      </c>
      <c r="C270" s="113"/>
      <c r="D270" s="113"/>
      <c r="E270" s="113"/>
      <c r="F270" s="113"/>
      <c r="G270" s="113"/>
      <c r="H270" s="113"/>
      <c r="I270" s="114"/>
      <c r="J270" s="57">
        <v>3</v>
      </c>
      <c r="K270" s="57">
        <v>1</v>
      </c>
      <c r="L270" s="57">
        <v>1</v>
      </c>
      <c r="M270" s="57">
        <v>0</v>
      </c>
      <c r="N270" s="58">
        <f>K270+L270+M270</f>
        <v>2</v>
      </c>
      <c r="O270" s="58">
        <f>P270-N270</f>
        <v>4</v>
      </c>
      <c r="P270" s="58">
        <f>ROUND(PRODUCT(J270,25)/12,0)</f>
        <v>6</v>
      </c>
      <c r="Q270" s="57" t="s">
        <v>60</v>
      </c>
      <c r="R270" s="57"/>
      <c r="S270" s="59"/>
      <c r="T270" s="59" t="s">
        <v>213</v>
      </c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  <c r="EN270" s="100"/>
      <c r="EO270" s="100"/>
      <c r="EP270" s="100"/>
      <c r="EQ270" s="100"/>
      <c r="ER270" s="100"/>
      <c r="ES270" s="100"/>
      <c r="ET270" s="100"/>
      <c r="EU270" s="100"/>
      <c r="EV270" s="100"/>
      <c r="EW270" s="100"/>
      <c r="EX270" s="100"/>
      <c r="EY270" s="100"/>
      <c r="EZ270" s="100"/>
      <c r="FA270" s="100"/>
      <c r="FB270" s="100"/>
      <c r="FC270" s="100"/>
      <c r="FD270" s="100"/>
      <c r="FE270" s="100"/>
      <c r="FF270" s="100"/>
      <c r="FG270" s="100"/>
      <c r="FH270" s="100"/>
      <c r="FI270" s="100"/>
      <c r="FJ270" s="100"/>
      <c r="FK270" s="100"/>
      <c r="FL270" s="100"/>
      <c r="FM270" s="100"/>
      <c r="FN270" s="100"/>
      <c r="FO270" s="100"/>
      <c r="FP270" s="100"/>
      <c r="FQ270" s="100"/>
      <c r="FR270" s="100"/>
      <c r="FS270" s="100"/>
      <c r="FT270" s="100"/>
      <c r="FU270" s="100"/>
      <c r="FV270" s="100"/>
      <c r="FW270" s="100"/>
      <c r="FX270" s="100"/>
      <c r="FY270" s="100"/>
      <c r="FZ270" s="100"/>
      <c r="GA270" s="100"/>
      <c r="GB270" s="100"/>
      <c r="GC270" s="100"/>
      <c r="GD270" s="100"/>
      <c r="GE270" s="100"/>
      <c r="GF270" s="100"/>
      <c r="GG270" s="100"/>
      <c r="GH270" s="100"/>
      <c r="GI270" s="100"/>
      <c r="GJ270" s="100"/>
      <c r="GK270" s="100"/>
      <c r="GL270" s="100"/>
      <c r="GM270" s="100"/>
      <c r="GN270" s="100"/>
      <c r="GO270" s="100"/>
      <c r="GP270" s="100"/>
      <c r="GQ270" s="100"/>
      <c r="GR270" s="100"/>
      <c r="GS270" s="100"/>
      <c r="GT270" s="100"/>
      <c r="GU270" s="100"/>
      <c r="GV270" s="100"/>
      <c r="GW270" s="100"/>
      <c r="GX270" s="100"/>
      <c r="GY270" s="100"/>
      <c r="GZ270" s="100"/>
      <c r="HA270" s="100"/>
      <c r="HB270" s="100"/>
      <c r="HC270" s="100"/>
      <c r="HD270" s="100"/>
      <c r="HE270" s="100"/>
      <c r="HF270" s="100"/>
      <c r="HG270" s="100"/>
      <c r="HH270" s="100"/>
      <c r="HI270" s="100"/>
      <c r="HJ270" s="100"/>
      <c r="HK270" s="100"/>
      <c r="HL270" s="100"/>
      <c r="HM270" s="100"/>
      <c r="HN270" s="100"/>
      <c r="HO270" s="100"/>
      <c r="HP270" s="100"/>
      <c r="HQ270" s="100"/>
      <c r="HR270" s="100"/>
      <c r="HS270" s="100"/>
      <c r="HT270" s="100"/>
      <c r="HU270" s="100"/>
      <c r="HV270" s="100"/>
      <c r="HW270" s="100"/>
      <c r="HX270" s="100"/>
      <c r="HY270" s="100"/>
      <c r="HZ270" s="100"/>
      <c r="IA270" s="100"/>
      <c r="IB270" s="100"/>
      <c r="IC270" s="100"/>
      <c r="ID270" s="100"/>
      <c r="IE270" s="100"/>
      <c r="IF270" s="100"/>
      <c r="IG270" s="100"/>
      <c r="IH270" s="100"/>
      <c r="II270" s="100"/>
      <c r="IJ270" s="100"/>
      <c r="IK270" s="100"/>
      <c r="IL270" s="100"/>
      <c r="IM270" s="100"/>
      <c r="IN270" s="100"/>
      <c r="IO270" s="100"/>
      <c r="IP270" s="100"/>
      <c r="IQ270" s="100"/>
      <c r="IR270" s="100"/>
      <c r="IS270" s="100"/>
      <c r="IT270" s="100"/>
      <c r="IU270" s="100"/>
      <c r="IV270" s="100"/>
      <c r="IW270" s="100"/>
      <c r="IX270" s="100"/>
      <c r="IY270" s="100"/>
      <c r="IZ270" s="100"/>
      <c r="JA270" s="100"/>
    </row>
    <row r="271" spans="1:261">
      <c r="A271" s="56" t="s">
        <v>230</v>
      </c>
      <c r="B271" s="122" t="s">
        <v>231</v>
      </c>
      <c r="C271" s="113"/>
      <c r="D271" s="113"/>
      <c r="E271" s="113"/>
      <c r="F271" s="113"/>
      <c r="G271" s="113"/>
      <c r="H271" s="113"/>
      <c r="I271" s="114"/>
      <c r="J271" s="57">
        <v>2</v>
      </c>
      <c r="K271" s="57">
        <v>0</v>
      </c>
      <c r="L271" s="57">
        <v>0</v>
      </c>
      <c r="M271" s="57">
        <v>3</v>
      </c>
      <c r="N271" s="58">
        <f>K271+L271+M271</f>
        <v>3</v>
      </c>
      <c r="O271" s="58">
        <f>P271-N271</f>
        <v>1</v>
      </c>
      <c r="P271" s="58">
        <f>ROUND(PRODUCT(J271,25)/12,0)</f>
        <v>4</v>
      </c>
      <c r="Q271" s="57"/>
      <c r="R271" s="57" t="s">
        <v>54</v>
      </c>
      <c r="S271" s="59"/>
      <c r="T271" s="60" t="s">
        <v>222</v>
      </c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  <c r="EN271" s="100"/>
      <c r="EO271" s="100"/>
      <c r="EP271" s="100"/>
      <c r="EQ271" s="100"/>
      <c r="ER271" s="100"/>
      <c r="ES271" s="100"/>
      <c r="ET271" s="100"/>
      <c r="EU271" s="100"/>
      <c r="EV271" s="100"/>
      <c r="EW271" s="100"/>
      <c r="EX271" s="100"/>
      <c r="EY271" s="100"/>
      <c r="EZ271" s="100"/>
      <c r="FA271" s="100"/>
      <c r="FB271" s="100"/>
      <c r="FC271" s="100"/>
      <c r="FD271" s="100"/>
      <c r="FE271" s="100"/>
      <c r="FF271" s="100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0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0"/>
      <c r="GC271" s="100"/>
      <c r="GD271" s="100"/>
      <c r="GE271" s="100"/>
      <c r="GF271" s="100"/>
      <c r="GG271" s="100"/>
      <c r="GH271" s="100"/>
      <c r="GI271" s="100"/>
      <c r="GJ271" s="100"/>
      <c r="GK271" s="100"/>
      <c r="GL271" s="100"/>
      <c r="GM271" s="100"/>
      <c r="GN271" s="100"/>
      <c r="GO271" s="100"/>
      <c r="GP271" s="100"/>
      <c r="GQ271" s="100"/>
      <c r="GR271" s="100"/>
      <c r="GS271" s="100"/>
      <c r="GT271" s="100"/>
      <c r="GU271" s="100"/>
      <c r="GV271" s="100"/>
      <c r="GW271" s="100"/>
      <c r="GX271" s="100"/>
      <c r="GY271" s="100"/>
      <c r="GZ271" s="100"/>
      <c r="HA271" s="100"/>
      <c r="HB271" s="100"/>
      <c r="HC271" s="100"/>
      <c r="HD271" s="100"/>
      <c r="HE271" s="100"/>
      <c r="HF271" s="100"/>
      <c r="HG271" s="100"/>
      <c r="HH271" s="100"/>
      <c r="HI271" s="100"/>
      <c r="HJ271" s="100"/>
      <c r="HK271" s="100"/>
      <c r="HL271" s="100"/>
      <c r="HM271" s="100"/>
      <c r="HN271" s="100"/>
      <c r="HO271" s="100"/>
      <c r="HP271" s="100"/>
      <c r="HQ271" s="100"/>
      <c r="HR271" s="100"/>
      <c r="HS271" s="100"/>
      <c r="HT271" s="100"/>
      <c r="HU271" s="100"/>
      <c r="HV271" s="100"/>
      <c r="HW271" s="100"/>
      <c r="HX271" s="100"/>
      <c r="HY271" s="100"/>
      <c r="HZ271" s="100"/>
      <c r="IA271" s="100"/>
      <c r="IB271" s="100"/>
      <c r="IC271" s="100"/>
      <c r="ID271" s="100"/>
      <c r="IE271" s="100"/>
      <c r="IF271" s="100"/>
      <c r="IG271" s="100"/>
      <c r="IH271" s="100"/>
      <c r="II271" s="100"/>
      <c r="IJ271" s="100"/>
      <c r="IK271" s="100"/>
      <c r="IL271" s="100"/>
      <c r="IM271" s="100"/>
      <c r="IN271" s="100"/>
      <c r="IO271" s="100"/>
      <c r="IP271" s="100"/>
      <c r="IQ271" s="100"/>
      <c r="IR271" s="100"/>
      <c r="IS271" s="100"/>
      <c r="IT271" s="100"/>
      <c r="IU271" s="100"/>
      <c r="IV271" s="100"/>
      <c r="IW271" s="100"/>
      <c r="IX271" s="100"/>
      <c r="IY271" s="100"/>
      <c r="IZ271" s="100"/>
      <c r="JA271" s="100"/>
    </row>
    <row r="272" spans="1:261">
      <c r="A272" s="123" t="s">
        <v>232</v>
      </c>
      <c r="B272" s="124"/>
      <c r="C272" s="124"/>
      <c r="D272" s="124"/>
      <c r="E272" s="124"/>
      <c r="F272" s="124"/>
      <c r="G272" s="124"/>
      <c r="H272" s="124"/>
      <c r="I272" s="125"/>
      <c r="J272" s="61">
        <f t="shared" ref="J272:P272" si="69">SUM(J259,J261,J263,J265,J267:J268,J270:J271)</f>
        <v>30</v>
      </c>
      <c r="K272" s="61">
        <f t="shared" si="69"/>
        <v>10</v>
      </c>
      <c r="L272" s="61">
        <f t="shared" si="69"/>
        <v>10</v>
      </c>
      <c r="M272" s="61">
        <f t="shared" si="69"/>
        <v>6</v>
      </c>
      <c r="N272" s="61">
        <f t="shared" si="69"/>
        <v>26</v>
      </c>
      <c r="O272" s="61">
        <f t="shared" si="69"/>
        <v>29</v>
      </c>
      <c r="P272" s="61">
        <f t="shared" si="69"/>
        <v>55</v>
      </c>
      <c r="Q272" s="61">
        <f>COUNTIF(Q259,"E")+COUNTIF(Q261,"E")+COUNTIF(Q263,"E")+COUNTIF(Q265,"E")+COUNTIF(Q267:Q268,"E")+COUNTIF(Q270:Q271,"E")</f>
        <v>5</v>
      </c>
      <c r="R272" s="61">
        <f>COUNTIF(R259,"C")+COUNTIF(R261,"C")+COUNTIF(R263,"C")+COUNTIF(R265,"C")+COUNTIF(R267:R268,"C")+COUNTIF(R270:R271,"C")</f>
        <v>3</v>
      </c>
      <c r="S272" s="61">
        <f>COUNTIF(S259,"VP")+COUNTIF(S261,"VP")+COUNTIF(S263,"VP")+COUNTIF(S265,"VP")+COUNTIF(S267:S268,"VP")+COUNTIF(S270:S271,"VP")</f>
        <v>0</v>
      </c>
      <c r="T272" s="62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  <c r="EN272" s="100"/>
      <c r="EO272" s="100"/>
      <c r="EP272" s="100"/>
      <c r="EQ272" s="100"/>
      <c r="ER272" s="100"/>
      <c r="ES272" s="100"/>
      <c r="ET272" s="100"/>
      <c r="EU272" s="100"/>
      <c r="EV272" s="100"/>
      <c r="EW272" s="100"/>
      <c r="EX272" s="100"/>
      <c r="EY272" s="100"/>
      <c r="EZ272" s="100"/>
      <c r="FA272" s="100"/>
      <c r="FB272" s="100"/>
      <c r="FC272" s="100"/>
      <c r="FD272" s="100"/>
      <c r="FE272" s="100"/>
      <c r="FF272" s="100"/>
      <c r="FG272" s="100"/>
      <c r="FH272" s="100"/>
      <c r="FI272" s="100"/>
      <c r="FJ272" s="100"/>
      <c r="FK272" s="100"/>
      <c r="FL272" s="100"/>
      <c r="FM272" s="100"/>
      <c r="FN272" s="100"/>
      <c r="FO272" s="100"/>
      <c r="FP272" s="100"/>
      <c r="FQ272" s="100"/>
      <c r="FR272" s="100"/>
      <c r="FS272" s="100"/>
      <c r="FT272" s="100"/>
      <c r="FU272" s="100"/>
      <c r="FV272" s="100"/>
      <c r="FW272" s="100"/>
      <c r="FX272" s="100"/>
      <c r="FY272" s="100"/>
      <c r="FZ272" s="100"/>
      <c r="GA272" s="100"/>
      <c r="GB272" s="100"/>
      <c r="GC272" s="100"/>
      <c r="GD272" s="100"/>
      <c r="GE272" s="100"/>
      <c r="GF272" s="100"/>
      <c r="GG272" s="100"/>
      <c r="GH272" s="100"/>
      <c r="GI272" s="100"/>
      <c r="GJ272" s="100"/>
      <c r="GK272" s="100"/>
      <c r="GL272" s="100"/>
      <c r="GM272" s="100"/>
      <c r="GN272" s="100"/>
      <c r="GO272" s="100"/>
      <c r="GP272" s="100"/>
      <c r="GQ272" s="100"/>
      <c r="GR272" s="100"/>
      <c r="GS272" s="100"/>
      <c r="GT272" s="100"/>
      <c r="GU272" s="100"/>
      <c r="GV272" s="100"/>
      <c r="GW272" s="100"/>
      <c r="GX272" s="100"/>
      <c r="GY272" s="100"/>
      <c r="GZ272" s="100"/>
      <c r="HA272" s="100"/>
      <c r="HB272" s="100"/>
      <c r="HC272" s="100"/>
      <c r="HD272" s="100"/>
      <c r="HE272" s="100"/>
      <c r="HF272" s="100"/>
      <c r="HG272" s="100"/>
      <c r="HH272" s="100"/>
      <c r="HI272" s="100"/>
      <c r="HJ272" s="100"/>
      <c r="HK272" s="100"/>
      <c r="HL272" s="100"/>
      <c r="HM272" s="100"/>
      <c r="HN272" s="100"/>
      <c r="HO272" s="100"/>
      <c r="HP272" s="100"/>
      <c r="HQ272" s="100"/>
      <c r="HR272" s="100"/>
      <c r="HS272" s="100"/>
      <c r="HT272" s="100"/>
      <c r="HU272" s="100"/>
      <c r="HV272" s="100"/>
      <c r="HW272" s="100"/>
      <c r="HX272" s="100"/>
      <c r="HY272" s="100"/>
      <c r="HZ272" s="100"/>
      <c r="IA272" s="100"/>
      <c r="IB272" s="100"/>
      <c r="IC272" s="100"/>
      <c r="ID272" s="100"/>
      <c r="IE272" s="100"/>
      <c r="IF272" s="100"/>
      <c r="IG272" s="100"/>
      <c r="IH272" s="100"/>
      <c r="II272" s="100"/>
      <c r="IJ272" s="100"/>
      <c r="IK272" s="100"/>
      <c r="IL272" s="100"/>
      <c r="IM272" s="100"/>
      <c r="IN272" s="100"/>
      <c r="IO272" s="100"/>
      <c r="IP272" s="100"/>
      <c r="IQ272" s="100"/>
      <c r="IR272" s="100"/>
      <c r="IS272" s="100"/>
      <c r="IT272" s="100"/>
      <c r="IU272" s="100"/>
      <c r="IV272" s="100"/>
      <c r="IW272" s="100"/>
      <c r="IX272" s="100"/>
      <c r="IY272" s="100"/>
      <c r="IZ272" s="100"/>
      <c r="JA272" s="100"/>
    </row>
    <row r="273" spans="1:261">
      <c r="A273" s="126" t="s">
        <v>173</v>
      </c>
      <c r="B273" s="127"/>
      <c r="C273" s="127"/>
      <c r="D273" s="127"/>
      <c r="E273" s="127"/>
      <c r="F273" s="127"/>
      <c r="G273" s="127"/>
      <c r="H273" s="127"/>
      <c r="I273" s="127"/>
      <c r="J273" s="128"/>
      <c r="K273" s="61">
        <f t="shared" ref="K273:P273" si="70">SUM(K259,K261,K263,K265,K267,K268)*14+SUM(K270,K271)*12</f>
        <v>138</v>
      </c>
      <c r="L273" s="61">
        <f t="shared" si="70"/>
        <v>138</v>
      </c>
      <c r="M273" s="61">
        <f t="shared" si="70"/>
        <v>78</v>
      </c>
      <c r="N273" s="61">
        <f t="shared" si="70"/>
        <v>354</v>
      </c>
      <c r="O273" s="61">
        <f t="shared" si="70"/>
        <v>396</v>
      </c>
      <c r="P273" s="61">
        <f t="shared" si="70"/>
        <v>750</v>
      </c>
      <c r="Q273" s="132"/>
      <c r="R273" s="133"/>
      <c r="S273" s="133"/>
      <c r="T273" s="134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  <c r="EN273" s="100"/>
      <c r="EO273" s="100"/>
      <c r="EP273" s="100"/>
      <c r="EQ273" s="100"/>
      <c r="ER273" s="100"/>
      <c r="ES273" s="100"/>
      <c r="ET273" s="100"/>
      <c r="EU273" s="100"/>
      <c r="EV273" s="100"/>
      <c r="EW273" s="100"/>
      <c r="EX273" s="100"/>
      <c r="EY273" s="100"/>
      <c r="EZ273" s="100"/>
      <c r="FA273" s="100"/>
      <c r="FB273" s="100"/>
      <c r="FC273" s="100"/>
      <c r="FD273" s="100"/>
      <c r="FE273" s="100"/>
      <c r="FF273" s="100"/>
      <c r="FG273" s="100"/>
      <c r="FH273" s="100"/>
      <c r="FI273" s="100"/>
      <c r="FJ273" s="100"/>
      <c r="FK273" s="100"/>
      <c r="FL273" s="100"/>
      <c r="FM273" s="100"/>
      <c r="FN273" s="100"/>
      <c r="FO273" s="100"/>
      <c r="FP273" s="100"/>
      <c r="FQ273" s="100"/>
      <c r="FR273" s="100"/>
      <c r="FS273" s="100"/>
      <c r="FT273" s="100"/>
      <c r="FU273" s="100"/>
      <c r="FV273" s="100"/>
      <c r="FW273" s="100"/>
      <c r="FX273" s="100"/>
      <c r="FY273" s="100"/>
      <c r="FZ273" s="100"/>
      <c r="GA273" s="100"/>
      <c r="GB273" s="100"/>
      <c r="GC273" s="100"/>
      <c r="GD273" s="100"/>
      <c r="GE273" s="100"/>
      <c r="GF273" s="100"/>
      <c r="GG273" s="100"/>
      <c r="GH273" s="100"/>
      <c r="GI273" s="100"/>
      <c r="GJ273" s="100"/>
      <c r="GK273" s="100"/>
      <c r="GL273" s="100"/>
      <c r="GM273" s="100"/>
      <c r="GN273" s="100"/>
      <c r="GO273" s="100"/>
      <c r="GP273" s="100"/>
      <c r="GQ273" s="100"/>
      <c r="GR273" s="100"/>
      <c r="GS273" s="100"/>
      <c r="GT273" s="100"/>
      <c r="GU273" s="100"/>
      <c r="GV273" s="100"/>
      <c r="GW273" s="100"/>
      <c r="GX273" s="100"/>
      <c r="GY273" s="100"/>
      <c r="GZ273" s="100"/>
      <c r="HA273" s="100"/>
      <c r="HB273" s="100"/>
      <c r="HC273" s="100"/>
      <c r="HD273" s="100"/>
      <c r="HE273" s="100"/>
      <c r="HF273" s="100"/>
      <c r="HG273" s="100"/>
      <c r="HH273" s="100"/>
      <c r="HI273" s="100"/>
      <c r="HJ273" s="100"/>
      <c r="HK273" s="100"/>
      <c r="HL273" s="100"/>
      <c r="HM273" s="100"/>
      <c r="HN273" s="100"/>
      <c r="HO273" s="100"/>
      <c r="HP273" s="100"/>
      <c r="HQ273" s="100"/>
      <c r="HR273" s="100"/>
      <c r="HS273" s="100"/>
      <c r="HT273" s="100"/>
      <c r="HU273" s="100"/>
      <c r="HV273" s="100"/>
      <c r="HW273" s="100"/>
      <c r="HX273" s="100"/>
      <c r="HY273" s="100"/>
      <c r="HZ273" s="100"/>
      <c r="IA273" s="100"/>
      <c r="IB273" s="100"/>
      <c r="IC273" s="100"/>
      <c r="ID273" s="100"/>
      <c r="IE273" s="100"/>
      <c r="IF273" s="100"/>
      <c r="IG273" s="100"/>
      <c r="IH273" s="100"/>
      <c r="II273" s="100"/>
      <c r="IJ273" s="100"/>
      <c r="IK273" s="100"/>
      <c r="IL273" s="100"/>
      <c r="IM273" s="100"/>
      <c r="IN273" s="100"/>
      <c r="IO273" s="100"/>
      <c r="IP273" s="100"/>
      <c r="IQ273" s="100"/>
      <c r="IR273" s="100"/>
      <c r="IS273" s="100"/>
      <c r="IT273" s="100"/>
      <c r="IU273" s="100"/>
      <c r="IV273" s="100"/>
      <c r="IW273" s="100"/>
      <c r="IX273" s="100"/>
      <c r="IY273" s="100"/>
      <c r="IZ273" s="100"/>
      <c r="JA273" s="100"/>
    </row>
    <row r="274" spans="1:261">
      <c r="A274" s="129"/>
      <c r="B274" s="130"/>
      <c r="C274" s="130"/>
      <c r="D274" s="130"/>
      <c r="E274" s="130"/>
      <c r="F274" s="130"/>
      <c r="G274" s="130"/>
      <c r="H274" s="130"/>
      <c r="I274" s="130"/>
      <c r="J274" s="131"/>
      <c r="K274" s="138">
        <f>SUM(K273:M273)</f>
        <v>354</v>
      </c>
      <c r="L274" s="139"/>
      <c r="M274" s="140"/>
      <c r="N274" s="138">
        <f>SUM(N273:O273)</f>
        <v>750</v>
      </c>
      <c r="O274" s="139"/>
      <c r="P274" s="140"/>
      <c r="Q274" s="135"/>
      <c r="R274" s="136"/>
      <c r="S274" s="136"/>
      <c r="T274" s="137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  <c r="FL274" s="100"/>
      <c r="FM274" s="100"/>
      <c r="FN274" s="100"/>
      <c r="FO274" s="100"/>
      <c r="FP274" s="100"/>
      <c r="FQ274" s="100"/>
      <c r="FR274" s="100"/>
      <c r="FS274" s="100"/>
      <c r="FT274" s="100"/>
      <c r="FU274" s="100"/>
      <c r="FV274" s="100"/>
      <c r="FW274" s="100"/>
      <c r="FX274" s="100"/>
      <c r="FY274" s="100"/>
      <c r="FZ274" s="100"/>
      <c r="GA274" s="100"/>
      <c r="GB274" s="100"/>
      <c r="GC274" s="100"/>
      <c r="GD274" s="100"/>
      <c r="GE274" s="100"/>
      <c r="GF274" s="100"/>
      <c r="GG274" s="100"/>
      <c r="GH274" s="100"/>
      <c r="GI274" s="100"/>
      <c r="GJ274" s="100"/>
      <c r="GK274" s="100"/>
      <c r="GL274" s="100"/>
      <c r="GM274" s="100"/>
      <c r="GN274" s="100"/>
      <c r="GO274" s="100"/>
      <c r="GP274" s="100"/>
      <c r="GQ274" s="100"/>
      <c r="GR274" s="100"/>
      <c r="GS274" s="100"/>
      <c r="GT274" s="100"/>
      <c r="GU274" s="100"/>
      <c r="GV274" s="100"/>
      <c r="GW274" s="100"/>
      <c r="GX274" s="100"/>
      <c r="GY274" s="100"/>
      <c r="GZ274" s="100"/>
      <c r="HA274" s="100"/>
      <c r="HB274" s="100"/>
      <c r="HC274" s="100"/>
      <c r="HD274" s="100"/>
      <c r="HE274" s="100"/>
      <c r="HF274" s="100"/>
      <c r="HG274" s="100"/>
      <c r="HH274" s="100"/>
      <c r="HI274" s="100"/>
      <c r="HJ274" s="100"/>
      <c r="HK274" s="100"/>
      <c r="HL274" s="100"/>
      <c r="HM274" s="100"/>
      <c r="HN274" s="100"/>
      <c r="HO274" s="100"/>
      <c r="HP274" s="100"/>
      <c r="HQ274" s="100"/>
      <c r="HR274" s="100"/>
      <c r="HS274" s="100"/>
      <c r="HT274" s="100"/>
      <c r="HU274" s="100"/>
      <c r="HV274" s="100"/>
      <c r="HW274" s="100"/>
      <c r="HX274" s="100"/>
      <c r="HY274" s="100"/>
      <c r="HZ274" s="100"/>
      <c r="IA274" s="100"/>
      <c r="IB274" s="100"/>
      <c r="IC274" s="100"/>
      <c r="ID274" s="100"/>
      <c r="IE274" s="100"/>
      <c r="IF274" s="100"/>
      <c r="IG274" s="100"/>
      <c r="IH274" s="100"/>
      <c r="II274" s="100"/>
      <c r="IJ274" s="100"/>
      <c r="IK274" s="100"/>
      <c r="IL274" s="100"/>
      <c r="IM274" s="100"/>
      <c r="IN274" s="100"/>
      <c r="IO274" s="100"/>
      <c r="IP274" s="100"/>
      <c r="IQ274" s="100"/>
      <c r="IR274" s="100"/>
      <c r="IS274" s="100"/>
      <c r="IT274" s="100"/>
      <c r="IU274" s="100"/>
      <c r="IV274" s="100"/>
      <c r="IW274" s="100"/>
      <c r="IX274" s="100"/>
      <c r="IY274" s="100"/>
      <c r="IZ274" s="100"/>
      <c r="JA274" s="100"/>
    </row>
    <row r="275" spans="1:261" ht="30.75" customHeight="1"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  <c r="EO275" s="100"/>
      <c r="EP275" s="100"/>
      <c r="EQ275" s="100"/>
      <c r="ER275" s="100"/>
      <c r="ES275" s="100"/>
      <c r="ET275" s="100"/>
      <c r="EU275" s="100"/>
      <c r="EV275" s="100"/>
      <c r="EW275" s="100"/>
      <c r="EX275" s="100"/>
      <c r="EY275" s="100"/>
      <c r="EZ275" s="100"/>
      <c r="FA275" s="100"/>
      <c r="FB275" s="100"/>
      <c r="FC275" s="100"/>
      <c r="FD275" s="100"/>
      <c r="FE275" s="100"/>
      <c r="FF275" s="100"/>
      <c r="FG275" s="100"/>
      <c r="FH275" s="100"/>
      <c r="FI275" s="100"/>
      <c r="FJ275" s="100"/>
      <c r="FK275" s="100"/>
      <c r="FL275" s="100"/>
      <c r="FM275" s="100"/>
      <c r="FN275" s="100"/>
      <c r="FO275" s="100"/>
      <c r="FP275" s="100"/>
      <c r="FQ275" s="100"/>
      <c r="FR275" s="100"/>
      <c r="FS275" s="100"/>
      <c r="FT275" s="100"/>
      <c r="FU275" s="100"/>
      <c r="FV275" s="100"/>
      <c r="FW275" s="100"/>
      <c r="FX275" s="100"/>
      <c r="FY275" s="100"/>
      <c r="FZ275" s="100"/>
      <c r="GA275" s="100"/>
      <c r="GB275" s="100"/>
      <c r="GC275" s="100"/>
      <c r="GD275" s="100"/>
      <c r="GE275" s="100"/>
      <c r="GF275" s="100"/>
      <c r="GG275" s="100"/>
      <c r="GH275" s="100"/>
      <c r="GI275" s="100"/>
      <c r="GJ275" s="100"/>
      <c r="GK275" s="100"/>
      <c r="GL275" s="100"/>
      <c r="GM275" s="100"/>
      <c r="GN275" s="100"/>
      <c r="GO275" s="100"/>
      <c r="GP275" s="100"/>
      <c r="GQ275" s="100"/>
      <c r="GR275" s="100"/>
      <c r="GS275" s="100"/>
      <c r="GT275" s="100"/>
      <c r="GU275" s="100"/>
      <c r="GV275" s="100"/>
      <c r="GW275" s="100"/>
      <c r="GX275" s="100"/>
      <c r="GY275" s="100"/>
      <c r="GZ275" s="100"/>
      <c r="HA275" s="100"/>
      <c r="HB275" s="100"/>
      <c r="HC275" s="100"/>
      <c r="HD275" s="100"/>
      <c r="HE275" s="100"/>
      <c r="HF275" s="100"/>
      <c r="HG275" s="100"/>
      <c r="HH275" s="100"/>
      <c r="HI275" s="100"/>
      <c r="HJ275" s="100"/>
      <c r="HK275" s="100"/>
      <c r="HL275" s="100"/>
      <c r="HM275" s="100"/>
      <c r="HN275" s="100"/>
      <c r="HO275" s="100"/>
      <c r="HP275" s="100"/>
      <c r="HQ275" s="100"/>
      <c r="HR275" s="100"/>
      <c r="HS275" s="100"/>
      <c r="HT275" s="100"/>
      <c r="HU275" s="100"/>
      <c r="HV275" s="100"/>
      <c r="HW275" s="100"/>
      <c r="HX275" s="100"/>
      <c r="HY275" s="100"/>
      <c r="HZ275" s="100"/>
      <c r="IA275" s="100"/>
      <c r="IB275" s="100"/>
      <c r="IC275" s="100"/>
      <c r="ID275" s="100"/>
      <c r="IE275" s="100"/>
      <c r="IF275" s="100"/>
      <c r="IG275" s="100"/>
      <c r="IH275" s="100"/>
      <c r="II275" s="100"/>
      <c r="IJ275" s="100"/>
      <c r="IK275" s="100"/>
      <c r="IL275" s="100"/>
      <c r="IM275" s="100"/>
      <c r="IN275" s="100"/>
      <c r="IO275" s="100"/>
      <c r="IP275" s="100"/>
      <c r="IQ275" s="100"/>
      <c r="IR275" s="100"/>
      <c r="IS275" s="100"/>
      <c r="IT275" s="100"/>
      <c r="IU275" s="100"/>
      <c r="IV275" s="100"/>
      <c r="IW275" s="100"/>
      <c r="IX275" s="100"/>
      <c r="IY275" s="100"/>
      <c r="IZ275" s="100"/>
      <c r="JA275" s="100"/>
    </row>
    <row r="276" spans="1:261">
      <c r="A276" s="121" t="s">
        <v>233</v>
      </c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  <c r="EO276" s="100"/>
      <c r="EP276" s="100"/>
      <c r="EQ276" s="100"/>
      <c r="ER276" s="100"/>
      <c r="ES276" s="100"/>
      <c r="ET276" s="100"/>
      <c r="EU276" s="100"/>
      <c r="EV276" s="100"/>
      <c r="EW276" s="100"/>
      <c r="EX276" s="100"/>
      <c r="EY276" s="100"/>
      <c r="EZ276" s="100"/>
      <c r="FA276" s="100"/>
      <c r="FB276" s="100"/>
      <c r="FC276" s="100"/>
      <c r="FD276" s="100"/>
      <c r="FE276" s="100"/>
      <c r="FF276" s="100"/>
      <c r="FG276" s="100"/>
      <c r="FH276" s="100"/>
      <c r="FI276" s="100"/>
      <c r="FJ276" s="100"/>
      <c r="FK276" s="100"/>
      <c r="FL276" s="100"/>
      <c r="FM276" s="100"/>
      <c r="FN276" s="100"/>
      <c r="FO276" s="100"/>
      <c r="FP276" s="100"/>
      <c r="FQ276" s="100"/>
      <c r="FR276" s="100"/>
      <c r="FS276" s="100"/>
      <c r="FT276" s="100"/>
      <c r="FU276" s="100"/>
      <c r="FV276" s="100"/>
      <c r="FW276" s="100"/>
      <c r="FX276" s="100"/>
      <c r="FY276" s="100"/>
      <c r="FZ276" s="100"/>
      <c r="GA276" s="100"/>
      <c r="GB276" s="100"/>
      <c r="GC276" s="100"/>
      <c r="GD276" s="100"/>
      <c r="GE276" s="100"/>
      <c r="GF276" s="100"/>
      <c r="GG276" s="100"/>
      <c r="GH276" s="100"/>
      <c r="GI276" s="100"/>
      <c r="GJ276" s="100"/>
      <c r="GK276" s="100"/>
      <c r="GL276" s="100"/>
      <c r="GM276" s="100"/>
      <c r="GN276" s="100"/>
      <c r="GO276" s="100"/>
      <c r="GP276" s="100"/>
      <c r="GQ276" s="100"/>
      <c r="GR276" s="100"/>
      <c r="GS276" s="100"/>
      <c r="GT276" s="100"/>
      <c r="GU276" s="100"/>
      <c r="GV276" s="100"/>
      <c r="GW276" s="100"/>
      <c r="GX276" s="100"/>
      <c r="GY276" s="100"/>
      <c r="GZ276" s="100"/>
      <c r="HA276" s="100"/>
      <c r="HB276" s="100"/>
      <c r="HC276" s="100"/>
      <c r="HD276" s="100"/>
      <c r="HE276" s="100"/>
      <c r="HF276" s="100"/>
      <c r="HG276" s="100"/>
      <c r="HH276" s="100"/>
      <c r="HI276" s="100"/>
      <c r="HJ276" s="100"/>
      <c r="HK276" s="100"/>
      <c r="HL276" s="100"/>
      <c r="HM276" s="100"/>
      <c r="HN276" s="100"/>
      <c r="HO276" s="100"/>
      <c r="HP276" s="100"/>
      <c r="HQ276" s="100"/>
      <c r="HR276" s="100"/>
      <c r="HS276" s="100"/>
      <c r="HT276" s="100"/>
      <c r="HU276" s="100"/>
      <c r="HV276" s="100"/>
      <c r="HW276" s="100"/>
      <c r="HX276" s="100"/>
      <c r="HY276" s="100"/>
      <c r="HZ276" s="100"/>
      <c r="IA276" s="100"/>
      <c r="IB276" s="100"/>
      <c r="IC276" s="100"/>
      <c r="ID276" s="100"/>
      <c r="IE276" s="100"/>
      <c r="IF276" s="100"/>
      <c r="IG276" s="100"/>
      <c r="IH276" s="100"/>
      <c r="II276" s="100"/>
      <c r="IJ276" s="100"/>
      <c r="IK276" s="100"/>
      <c r="IL276" s="100"/>
      <c r="IM276" s="100"/>
      <c r="IN276" s="100"/>
      <c r="IO276" s="100"/>
      <c r="IP276" s="100"/>
      <c r="IQ276" s="100"/>
      <c r="IR276" s="100"/>
      <c r="IS276" s="100"/>
      <c r="IT276" s="100"/>
      <c r="IU276" s="100"/>
      <c r="IV276" s="100"/>
      <c r="IW276" s="100"/>
      <c r="IX276" s="100"/>
      <c r="IY276" s="100"/>
      <c r="IZ276" s="100"/>
      <c r="JA276" s="100"/>
    </row>
    <row r="277" spans="1:261"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  <c r="EO277" s="100"/>
      <c r="EP277" s="100"/>
      <c r="EQ277" s="100"/>
      <c r="ER277" s="100"/>
      <c r="ES277" s="100"/>
      <c r="ET277" s="100"/>
      <c r="EU277" s="100"/>
      <c r="EV277" s="100"/>
      <c r="EW277" s="100"/>
      <c r="EX277" s="100"/>
      <c r="EY277" s="100"/>
      <c r="EZ277" s="100"/>
      <c r="FA277" s="100"/>
      <c r="FB277" s="100"/>
      <c r="FC277" s="100"/>
      <c r="FD277" s="100"/>
      <c r="FE277" s="100"/>
      <c r="FF277" s="100"/>
      <c r="FG277" s="100"/>
      <c r="FH277" s="100"/>
      <c r="FI277" s="100"/>
      <c r="FJ277" s="100"/>
      <c r="FK277" s="100"/>
      <c r="FL277" s="100"/>
      <c r="FM277" s="100"/>
      <c r="FN277" s="100"/>
      <c r="FO277" s="100"/>
      <c r="FP277" s="100"/>
      <c r="FQ277" s="100"/>
      <c r="FR277" s="100"/>
      <c r="FS277" s="100"/>
      <c r="FT277" s="100"/>
      <c r="FU277" s="100"/>
      <c r="FV277" s="100"/>
      <c r="FW277" s="100"/>
      <c r="FX277" s="100"/>
      <c r="FY277" s="100"/>
      <c r="FZ277" s="100"/>
      <c r="GA277" s="100"/>
      <c r="GB277" s="100"/>
      <c r="GC277" s="100"/>
      <c r="GD277" s="100"/>
      <c r="GE277" s="100"/>
      <c r="GF277" s="100"/>
      <c r="GG277" s="100"/>
      <c r="GH277" s="100"/>
      <c r="GI277" s="100"/>
      <c r="GJ277" s="100"/>
      <c r="GK277" s="100"/>
      <c r="GL277" s="100"/>
      <c r="GM277" s="100"/>
      <c r="GN277" s="100"/>
      <c r="GO277" s="100"/>
      <c r="GP277" s="100"/>
      <c r="GQ277" s="100"/>
      <c r="GR277" s="100"/>
      <c r="GS277" s="100"/>
      <c r="GT277" s="100"/>
      <c r="GU277" s="100"/>
      <c r="GV277" s="100"/>
      <c r="GW277" s="100"/>
      <c r="GX277" s="100"/>
      <c r="GY277" s="100"/>
      <c r="GZ277" s="100"/>
      <c r="HA277" s="100"/>
      <c r="HB277" s="100"/>
      <c r="HC277" s="100"/>
      <c r="HD277" s="100"/>
      <c r="HE277" s="100"/>
      <c r="HF277" s="100"/>
      <c r="HG277" s="100"/>
      <c r="HH277" s="100"/>
      <c r="HI277" s="100"/>
      <c r="HJ277" s="100"/>
      <c r="HK277" s="100"/>
      <c r="HL277" s="100"/>
      <c r="HM277" s="100"/>
      <c r="HN277" s="100"/>
      <c r="HO277" s="100"/>
      <c r="HP277" s="100"/>
      <c r="HQ277" s="100"/>
      <c r="HR277" s="100"/>
      <c r="HS277" s="100"/>
      <c r="HT277" s="100"/>
      <c r="HU277" s="100"/>
      <c r="HV277" s="100"/>
      <c r="HW277" s="100"/>
      <c r="HX277" s="100"/>
      <c r="HY277" s="100"/>
      <c r="HZ277" s="100"/>
      <c r="IA277" s="100"/>
      <c r="IB277" s="100"/>
      <c r="IC277" s="100"/>
      <c r="ID277" s="100"/>
      <c r="IE277" s="100"/>
      <c r="IF277" s="100"/>
      <c r="IG277" s="100"/>
      <c r="IH277" s="100"/>
      <c r="II277" s="100"/>
      <c r="IJ277" s="100"/>
      <c r="IK277" s="100"/>
      <c r="IL277" s="100"/>
      <c r="IM277" s="100"/>
      <c r="IN277" s="100"/>
      <c r="IO277" s="100"/>
      <c r="IP277" s="100"/>
      <c r="IQ277" s="100"/>
      <c r="IR277" s="100"/>
      <c r="IS277" s="100"/>
      <c r="IT277" s="100"/>
      <c r="IU277" s="100"/>
      <c r="IV277" s="100"/>
      <c r="IW277" s="100"/>
      <c r="IX277" s="100"/>
      <c r="IY277" s="100"/>
      <c r="IZ277" s="100"/>
      <c r="JA277" s="100"/>
    </row>
    <row r="278" spans="1:261"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100"/>
      <c r="FZ278" s="100"/>
      <c r="GA278" s="100"/>
      <c r="GB278" s="100"/>
      <c r="GC278" s="100"/>
      <c r="GD278" s="100"/>
      <c r="GE278" s="100"/>
      <c r="GF278" s="100"/>
      <c r="GG278" s="100"/>
      <c r="GH278" s="100"/>
      <c r="GI278" s="100"/>
      <c r="GJ278" s="100"/>
      <c r="GK278" s="100"/>
      <c r="GL278" s="100"/>
      <c r="GM278" s="100"/>
      <c r="GN278" s="100"/>
      <c r="GO278" s="100"/>
      <c r="GP278" s="100"/>
      <c r="GQ278" s="100"/>
      <c r="GR278" s="100"/>
      <c r="GS278" s="100"/>
      <c r="GT278" s="100"/>
      <c r="GU278" s="100"/>
      <c r="GV278" s="100"/>
      <c r="GW278" s="100"/>
      <c r="GX278" s="100"/>
      <c r="GY278" s="100"/>
      <c r="GZ278" s="100"/>
      <c r="HA278" s="100"/>
      <c r="HB278" s="100"/>
      <c r="HC278" s="100"/>
      <c r="HD278" s="100"/>
      <c r="HE278" s="100"/>
      <c r="HF278" s="100"/>
      <c r="HG278" s="100"/>
      <c r="HH278" s="100"/>
      <c r="HI278" s="100"/>
      <c r="HJ278" s="100"/>
      <c r="HK278" s="100"/>
      <c r="HL278" s="100"/>
      <c r="HM278" s="100"/>
      <c r="HN278" s="100"/>
      <c r="HO278" s="100"/>
      <c r="HP278" s="100"/>
      <c r="HQ278" s="100"/>
      <c r="HR278" s="100"/>
      <c r="HS278" s="100"/>
      <c r="HT278" s="100"/>
      <c r="HU278" s="100"/>
      <c r="HV278" s="100"/>
      <c r="HW278" s="100"/>
      <c r="HX278" s="100"/>
      <c r="HY278" s="100"/>
      <c r="HZ278" s="100"/>
      <c r="IA278" s="100"/>
      <c r="IB278" s="100"/>
      <c r="IC278" s="100"/>
      <c r="ID278" s="100"/>
      <c r="IE278" s="100"/>
      <c r="IF278" s="100"/>
      <c r="IG278" s="100"/>
      <c r="IH278" s="100"/>
      <c r="II278" s="100"/>
      <c r="IJ278" s="100"/>
      <c r="IK278" s="100"/>
      <c r="IL278" s="100"/>
      <c r="IM278" s="100"/>
      <c r="IN278" s="100"/>
      <c r="IO278" s="100"/>
      <c r="IP278" s="100"/>
      <c r="IQ278" s="100"/>
      <c r="IR278" s="100"/>
      <c r="IS278" s="100"/>
      <c r="IT278" s="100"/>
      <c r="IU278" s="100"/>
      <c r="IV278" s="100"/>
      <c r="IW278" s="100"/>
      <c r="IX278" s="100"/>
      <c r="IY278" s="100"/>
      <c r="IZ278" s="100"/>
      <c r="JA278" s="100"/>
    </row>
    <row r="279" spans="1:261"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  <c r="EO279" s="100"/>
      <c r="EP279" s="100"/>
      <c r="EQ279" s="100"/>
      <c r="ER279" s="100"/>
      <c r="ES279" s="100"/>
      <c r="ET279" s="100"/>
      <c r="EU279" s="100"/>
      <c r="EV279" s="100"/>
      <c r="EW279" s="100"/>
      <c r="EX279" s="100"/>
      <c r="EY279" s="100"/>
      <c r="EZ279" s="100"/>
      <c r="FA279" s="100"/>
      <c r="FB279" s="100"/>
      <c r="FC279" s="100"/>
      <c r="FD279" s="100"/>
      <c r="FE279" s="100"/>
      <c r="FF279" s="100"/>
      <c r="FG279" s="100"/>
      <c r="FH279" s="100"/>
      <c r="FI279" s="100"/>
      <c r="FJ279" s="100"/>
      <c r="FK279" s="100"/>
      <c r="FL279" s="100"/>
      <c r="FM279" s="100"/>
      <c r="FN279" s="100"/>
      <c r="FO279" s="100"/>
      <c r="FP279" s="100"/>
      <c r="FQ279" s="100"/>
      <c r="FR279" s="100"/>
      <c r="FS279" s="100"/>
      <c r="FT279" s="100"/>
      <c r="FU279" s="100"/>
      <c r="FV279" s="100"/>
      <c r="FW279" s="100"/>
      <c r="FX279" s="100"/>
      <c r="FY279" s="100"/>
      <c r="FZ279" s="100"/>
      <c r="GA279" s="100"/>
      <c r="GB279" s="100"/>
      <c r="GC279" s="100"/>
      <c r="GD279" s="100"/>
      <c r="GE279" s="100"/>
      <c r="GF279" s="100"/>
      <c r="GG279" s="100"/>
      <c r="GH279" s="100"/>
      <c r="GI279" s="100"/>
      <c r="GJ279" s="100"/>
      <c r="GK279" s="100"/>
      <c r="GL279" s="100"/>
      <c r="GM279" s="100"/>
      <c r="GN279" s="100"/>
      <c r="GO279" s="100"/>
      <c r="GP279" s="100"/>
      <c r="GQ279" s="100"/>
      <c r="GR279" s="100"/>
      <c r="GS279" s="100"/>
      <c r="GT279" s="100"/>
      <c r="GU279" s="100"/>
      <c r="GV279" s="100"/>
      <c r="GW279" s="100"/>
      <c r="GX279" s="100"/>
      <c r="GY279" s="100"/>
      <c r="GZ279" s="100"/>
      <c r="HA279" s="100"/>
      <c r="HB279" s="100"/>
      <c r="HC279" s="100"/>
      <c r="HD279" s="100"/>
      <c r="HE279" s="100"/>
      <c r="HF279" s="100"/>
      <c r="HG279" s="100"/>
      <c r="HH279" s="100"/>
      <c r="HI279" s="100"/>
      <c r="HJ279" s="100"/>
      <c r="HK279" s="100"/>
      <c r="HL279" s="100"/>
      <c r="HM279" s="100"/>
      <c r="HN279" s="100"/>
      <c r="HO279" s="100"/>
      <c r="HP279" s="100"/>
      <c r="HQ279" s="100"/>
      <c r="HR279" s="100"/>
      <c r="HS279" s="100"/>
      <c r="HT279" s="100"/>
      <c r="HU279" s="100"/>
      <c r="HV279" s="100"/>
      <c r="HW279" s="100"/>
      <c r="HX279" s="100"/>
      <c r="HY279" s="100"/>
      <c r="HZ279" s="100"/>
      <c r="IA279" s="100"/>
      <c r="IB279" s="100"/>
      <c r="IC279" s="100"/>
      <c r="ID279" s="100"/>
      <c r="IE279" s="100"/>
      <c r="IF279" s="100"/>
      <c r="IG279" s="100"/>
      <c r="IH279" s="100"/>
      <c r="II279" s="100"/>
      <c r="IJ279" s="100"/>
      <c r="IK279" s="100"/>
      <c r="IL279" s="100"/>
      <c r="IM279" s="100"/>
      <c r="IN279" s="100"/>
      <c r="IO279" s="100"/>
      <c r="IP279" s="100"/>
      <c r="IQ279" s="100"/>
      <c r="IR279" s="100"/>
      <c r="IS279" s="100"/>
      <c r="IT279" s="100"/>
      <c r="IU279" s="100"/>
      <c r="IV279" s="100"/>
      <c r="IW279" s="100"/>
      <c r="IX279" s="100"/>
      <c r="IY279" s="100"/>
      <c r="IZ279" s="100"/>
      <c r="JA279" s="100"/>
    </row>
    <row r="280" spans="1:261"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  <c r="EO280" s="100"/>
      <c r="EP280" s="100"/>
      <c r="EQ280" s="100"/>
      <c r="ER280" s="100"/>
      <c r="ES280" s="100"/>
      <c r="ET280" s="100"/>
      <c r="EU280" s="100"/>
      <c r="EV280" s="100"/>
      <c r="EW280" s="100"/>
      <c r="EX280" s="100"/>
      <c r="EY280" s="100"/>
      <c r="EZ280" s="100"/>
      <c r="FA280" s="100"/>
      <c r="FB280" s="100"/>
      <c r="FC280" s="100"/>
      <c r="FD280" s="100"/>
      <c r="FE280" s="100"/>
      <c r="FF280" s="100"/>
      <c r="FG280" s="100"/>
      <c r="FH280" s="100"/>
      <c r="FI280" s="100"/>
      <c r="FJ280" s="100"/>
      <c r="FK280" s="100"/>
      <c r="FL280" s="100"/>
      <c r="FM280" s="100"/>
      <c r="FN280" s="100"/>
      <c r="FO280" s="100"/>
      <c r="FP280" s="100"/>
      <c r="FQ280" s="100"/>
      <c r="FR280" s="100"/>
      <c r="FS280" s="100"/>
      <c r="FT280" s="100"/>
      <c r="FU280" s="100"/>
      <c r="FV280" s="100"/>
      <c r="FW280" s="100"/>
      <c r="FX280" s="100"/>
      <c r="FY280" s="100"/>
      <c r="FZ280" s="100"/>
      <c r="GA280" s="100"/>
      <c r="GB280" s="100"/>
      <c r="GC280" s="100"/>
      <c r="GD280" s="100"/>
      <c r="GE280" s="100"/>
      <c r="GF280" s="100"/>
      <c r="GG280" s="100"/>
      <c r="GH280" s="100"/>
      <c r="GI280" s="100"/>
      <c r="GJ280" s="100"/>
      <c r="GK280" s="100"/>
      <c r="GL280" s="100"/>
      <c r="GM280" s="100"/>
      <c r="GN280" s="100"/>
      <c r="GO280" s="100"/>
      <c r="GP280" s="100"/>
      <c r="GQ280" s="100"/>
      <c r="GR280" s="100"/>
      <c r="GS280" s="100"/>
      <c r="GT280" s="100"/>
      <c r="GU280" s="100"/>
      <c r="GV280" s="100"/>
      <c r="GW280" s="100"/>
      <c r="GX280" s="100"/>
      <c r="GY280" s="100"/>
      <c r="GZ280" s="100"/>
      <c r="HA280" s="100"/>
      <c r="HB280" s="100"/>
      <c r="HC280" s="100"/>
      <c r="HD280" s="100"/>
      <c r="HE280" s="100"/>
      <c r="HF280" s="100"/>
      <c r="HG280" s="100"/>
      <c r="HH280" s="100"/>
      <c r="HI280" s="100"/>
      <c r="HJ280" s="100"/>
      <c r="HK280" s="100"/>
      <c r="HL280" s="100"/>
      <c r="HM280" s="100"/>
      <c r="HN280" s="100"/>
      <c r="HO280" s="100"/>
      <c r="HP280" s="100"/>
      <c r="HQ280" s="100"/>
      <c r="HR280" s="100"/>
      <c r="HS280" s="100"/>
      <c r="HT280" s="100"/>
      <c r="HU280" s="100"/>
      <c r="HV280" s="100"/>
      <c r="HW280" s="100"/>
      <c r="HX280" s="100"/>
      <c r="HY280" s="100"/>
      <c r="HZ280" s="100"/>
      <c r="IA280" s="100"/>
      <c r="IB280" s="100"/>
      <c r="IC280" s="100"/>
      <c r="ID280" s="100"/>
      <c r="IE280" s="100"/>
      <c r="IF280" s="100"/>
      <c r="IG280" s="100"/>
      <c r="IH280" s="100"/>
      <c r="II280" s="100"/>
      <c r="IJ280" s="100"/>
      <c r="IK280" s="100"/>
      <c r="IL280" s="100"/>
      <c r="IM280" s="100"/>
      <c r="IN280" s="100"/>
      <c r="IO280" s="100"/>
      <c r="IP280" s="100"/>
      <c r="IQ280" s="100"/>
      <c r="IR280" s="100"/>
      <c r="IS280" s="100"/>
      <c r="IT280" s="100"/>
      <c r="IU280" s="100"/>
      <c r="IV280" s="100"/>
      <c r="IW280" s="100"/>
      <c r="IX280" s="100"/>
      <c r="IY280" s="100"/>
      <c r="IZ280" s="100"/>
      <c r="JA280" s="100"/>
    </row>
    <row r="281" spans="1:261"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  <c r="EO281" s="100"/>
      <c r="EP281" s="100"/>
      <c r="EQ281" s="100"/>
      <c r="ER281" s="100"/>
      <c r="ES281" s="100"/>
      <c r="ET281" s="100"/>
      <c r="EU281" s="100"/>
      <c r="EV281" s="100"/>
      <c r="EW281" s="100"/>
      <c r="EX281" s="100"/>
      <c r="EY281" s="100"/>
      <c r="EZ281" s="100"/>
      <c r="FA281" s="100"/>
      <c r="FB281" s="100"/>
      <c r="FC281" s="100"/>
      <c r="FD281" s="100"/>
      <c r="FE281" s="100"/>
      <c r="FF281" s="100"/>
      <c r="FG281" s="100"/>
      <c r="FH281" s="100"/>
      <c r="FI281" s="100"/>
      <c r="FJ281" s="100"/>
      <c r="FK281" s="100"/>
      <c r="FL281" s="100"/>
      <c r="FM281" s="100"/>
      <c r="FN281" s="100"/>
      <c r="FO281" s="100"/>
      <c r="FP281" s="100"/>
      <c r="FQ281" s="100"/>
      <c r="FR281" s="100"/>
      <c r="FS281" s="100"/>
      <c r="FT281" s="100"/>
      <c r="FU281" s="100"/>
      <c r="FV281" s="100"/>
      <c r="FW281" s="100"/>
      <c r="FX281" s="100"/>
      <c r="FY281" s="100"/>
      <c r="FZ281" s="100"/>
      <c r="GA281" s="100"/>
      <c r="GB281" s="100"/>
      <c r="GC281" s="100"/>
      <c r="GD281" s="100"/>
      <c r="GE281" s="100"/>
      <c r="GF281" s="100"/>
      <c r="GG281" s="100"/>
      <c r="GH281" s="100"/>
      <c r="GI281" s="100"/>
      <c r="GJ281" s="100"/>
      <c r="GK281" s="100"/>
      <c r="GL281" s="100"/>
      <c r="GM281" s="100"/>
      <c r="GN281" s="100"/>
      <c r="GO281" s="100"/>
      <c r="GP281" s="100"/>
      <c r="GQ281" s="100"/>
      <c r="GR281" s="100"/>
      <c r="GS281" s="100"/>
      <c r="GT281" s="100"/>
      <c r="GU281" s="100"/>
      <c r="GV281" s="100"/>
      <c r="GW281" s="100"/>
      <c r="GX281" s="100"/>
      <c r="GY281" s="100"/>
      <c r="GZ281" s="100"/>
      <c r="HA281" s="100"/>
      <c r="HB281" s="100"/>
      <c r="HC281" s="100"/>
      <c r="HD281" s="100"/>
      <c r="HE281" s="100"/>
      <c r="HF281" s="100"/>
      <c r="HG281" s="100"/>
      <c r="HH281" s="100"/>
      <c r="HI281" s="100"/>
      <c r="HJ281" s="100"/>
      <c r="HK281" s="100"/>
      <c r="HL281" s="100"/>
      <c r="HM281" s="100"/>
      <c r="HN281" s="100"/>
      <c r="HO281" s="100"/>
      <c r="HP281" s="100"/>
      <c r="HQ281" s="100"/>
      <c r="HR281" s="100"/>
      <c r="HS281" s="100"/>
      <c r="HT281" s="100"/>
      <c r="HU281" s="100"/>
      <c r="HV281" s="100"/>
      <c r="HW281" s="100"/>
      <c r="HX281" s="100"/>
      <c r="HY281" s="100"/>
      <c r="HZ281" s="100"/>
      <c r="IA281" s="100"/>
      <c r="IB281" s="100"/>
      <c r="IC281" s="100"/>
      <c r="ID281" s="100"/>
      <c r="IE281" s="100"/>
      <c r="IF281" s="100"/>
      <c r="IG281" s="100"/>
      <c r="IH281" s="100"/>
      <c r="II281" s="100"/>
      <c r="IJ281" s="100"/>
      <c r="IK281" s="100"/>
      <c r="IL281" s="100"/>
      <c r="IM281" s="100"/>
      <c r="IN281" s="100"/>
      <c r="IO281" s="100"/>
      <c r="IP281" s="100"/>
      <c r="IQ281" s="100"/>
      <c r="IR281" s="100"/>
      <c r="IS281" s="100"/>
      <c r="IT281" s="100"/>
      <c r="IU281" s="100"/>
      <c r="IV281" s="100"/>
      <c r="IW281" s="100"/>
      <c r="IX281" s="100"/>
      <c r="IY281" s="100"/>
      <c r="IZ281" s="100"/>
      <c r="JA281" s="100"/>
    </row>
    <row r="282" spans="1:261"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  <c r="EO282" s="100"/>
      <c r="EP282" s="100"/>
      <c r="EQ282" s="100"/>
      <c r="ER282" s="100"/>
      <c r="ES282" s="100"/>
      <c r="ET282" s="100"/>
      <c r="EU282" s="100"/>
      <c r="EV282" s="100"/>
      <c r="EW282" s="100"/>
      <c r="EX282" s="100"/>
      <c r="EY282" s="100"/>
      <c r="EZ282" s="100"/>
      <c r="FA282" s="100"/>
      <c r="FB282" s="100"/>
      <c r="FC282" s="100"/>
      <c r="FD282" s="100"/>
      <c r="FE282" s="100"/>
      <c r="FF282" s="100"/>
      <c r="FG282" s="100"/>
      <c r="FH282" s="100"/>
      <c r="FI282" s="100"/>
      <c r="FJ282" s="100"/>
      <c r="FK282" s="100"/>
      <c r="FL282" s="100"/>
      <c r="FM282" s="100"/>
      <c r="FN282" s="100"/>
      <c r="FO282" s="100"/>
      <c r="FP282" s="100"/>
      <c r="FQ282" s="100"/>
      <c r="FR282" s="100"/>
      <c r="FS282" s="100"/>
      <c r="FT282" s="100"/>
      <c r="FU282" s="100"/>
      <c r="FV282" s="100"/>
      <c r="FW282" s="100"/>
      <c r="FX282" s="100"/>
      <c r="FY282" s="100"/>
      <c r="FZ282" s="100"/>
      <c r="GA282" s="100"/>
      <c r="GB282" s="100"/>
      <c r="GC282" s="100"/>
      <c r="GD282" s="100"/>
      <c r="GE282" s="100"/>
      <c r="GF282" s="100"/>
      <c r="GG282" s="100"/>
      <c r="GH282" s="100"/>
      <c r="GI282" s="100"/>
      <c r="GJ282" s="100"/>
      <c r="GK282" s="100"/>
      <c r="GL282" s="100"/>
      <c r="GM282" s="100"/>
      <c r="GN282" s="100"/>
      <c r="GO282" s="100"/>
      <c r="GP282" s="100"/>
      <c r="GQ282" s="100"/>
      <c r="GR282" s="100"/>
      <c r="GS282" s="100"/>
      <c r="GT282" s="100"/>
      <c r="GU282" s="100"/>
      <c r="GV282" s="100"/>
      <c r="GW282" s="100"/>
      <c r="GX282" s="100"/>
      <c r="GY282" s="100"/>
      <c r="GZ282" s="100"/>
      <c r="HA282" s="100"/>
      <c r="HB282" s="100"/>
      <c r="HC282" s="100"/>
      <c r="HD282" s="100"/>
      <c r="HE282" s="100"/>
      <c r="HF282" s="100"/>
      <c r="HG282" s="100"/>
      <c r="HH282" s="100"/>
      <c r="HI282" s="100"/>
      <c r="HJ282" s="100"/>
      <c r="HK282" s="100"/>
      <c r="HL282" s="100"/>
      <c r="HM282" s="100"/>
      <c r="HN282" s="100"/>
      <c r="HO282" s="100"/>
      <c r="HP282" s="100"/>
      <c r="HQ282" s="100"/>
      <c r="HR282" s="100"/>
      <c r="HS282" s="100"/>
      <c r="HT282" s="100"/>
      <c r="HU282" s="100"/>
      <c r="HV282" s="100"/>
      <c r="HW282" s="100"/>
      <c r="HX282" s="100"/>
      <c r="HY282" s="100"/>
      <c r="HZ282" s="100"/>
      <c r="IA282" s="100"/>
      <c r="IB282" s="100"/>
      <c r="IC282" s="100"/>
      <c r="ID282" s="100"/>
      <c r="IE282" s="100"/>
      <c r="IF282" s="100"/>
      <c r="IG282" s="100"/>
      <c r="IH282" s="100"/>
      <c r="II282" s="100"/>
      <c r="IJ282" s="100"/>
      <c r="IK282" s="100"/>
      <c r="IL282" s="100"/>
      <c r="IM282" s="100"/>
      <c r="IN282" s="100"/>
      <c r="IO282" s="100"/>
      <c r="IP282" s="100"/>
      <c r="IQ282" s="100"/>
      <c r="IR282" s="100"/>
      <c r="IS282" s="100"/>
      <c r="IT282" s="100"/>
      <c r="IU282" s="100"/>
      <c r="IV282" s="100"/>
      <c r="IW282" s="100"/>
      <c r="IX282" s="100"/>
      <c r="IY282" s="100"/>
      <c r="IZ282" s="100"/>
      <c r="JA282" s="100"/>
    </row>
    <row r="283" spans="1:261"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  <c r="EO283" s="100"/>
      <c r="EP283" s="100"/>
      <c r="EQ283" s="100"/>
      <c r="ER283" s="100"/>
      <c r="ES283" s="100"/>
      <c r="ET283" s="100"/>
      <c r="EU283" s="100"/>
      <c r="EV283" s="100"/>
      <c r="EW283" s="100"/>
      <c r="EX283" s="100"/>
      <c r="EY283" s="100"/>
      <c r="EZ283" s="100"/>
      <c r="FA283" s="100"/>
      <c r="FB283" s="100"/>
      <c r="FC283" s="100"/>
      <c r="FD283" s="100"/>
      <c r="FE283" s="100"/>
      <c r="FF283" s="100"/>
      <c r="FG283" s="100"/>
      <c r="FH283" s="100"/>
      <c r="FI283" s="100"/>
      <c r="FJ283" s="100"/>
      <c r="FK283" s="100"/>
      <c r="FL283" s="100"/>
      <c r="FM283" s="100"/>
      <c r="FN283" s="100"/>
      <c r="FO283" s="100"/>
      <c r="FP283" s="100"/>
      <c r="FQ283" s="100"/>
      <c r="FR283" s="100"/>
      <c r="FS283" s="100"/>
      <c r="FT283" s="100"/>
      <c r="FU283" s="100"/>
      <c r="FV283" s="100"/>
      <c r="FW283" s="100"/>
      <c r="FX283" s="100"/>
      <c r="FY283" s="100"/>
      <c r="FZ283" s="100"/>
      <c r="GA283" s="100"/>
      <c r="GB283" s="100"/>
      <c r="GC283" s="100"/>
      <c r="GD283" s="100"/>
      <c r="GE283" s="100"/>
      <c r="GF283" s="100"/>
      <c r="GG283" s="100"/>
      <c r="GH283" s="100"/>
      <c r="GI283" s="100"/>
      <c r="GJ283" s="100"/>
      <c r="GK283" s="100"/>
      <c r="GL283" s="100"/>
      <c r="GM283" s="100"/>
      <c r="GN283" s="100"/>
      <c r="GO283" s="100"/>
      <c r="GP283" s="100"/>
      <c r="GQ283" s="100"/>
      <c r="GR283" s="100"/>
      <c r="GS283" s="100"/>
      <c r="GT283" s="100"/>
      <c r="GU283" s="100"/>
      <c r="GV283" s="100"/>
      <c r="GW283" s="100"/>
      <c r="GX283" s="100"/>
      <c r="GY283" s="100"/>
      <c r="GZ283" s="100"/>
      <c r="HA283" s="100"/>
      <c r="HB283" s="100"/>
      <c r="HC283" s="100"/>
      <c r="HD283" s="100"/>
      <c r="HE283" s="100"/>
      <c r="HF283" s="100"/>
      <c r="HG283" s="100"/>
      <c r="HH283" s="100"/>
      <c r="HI283" s="100"/>
      <c r="HJ283" s="100"/>
      <c r="HK283" s="100"/>
      <c r="HL283" s="100"/>
      <c r="HM283" s="100"/>
      <c r="HN283" s="100"/>
      <c r="HO283" s="100"/>
      <c r="HP283" s="100"/>
      <c r="HQ283" s="100"/>
      <c r="HR283" s="100"/>
      <c r="HS283" s="100"/>
      <c r="HT283" s="100"/>
      <c r="HU283" s="100"/>
      <c r="HV283" s="100"/>
      <c r="HW283" s="100"/>
      <c r="HX283" s="100"/>
      <c r="HY283" s="100"/>
      <c r="HZ283" s="100"/>
      <c r="IA283" s="100"/>
      <c r="IB283" s="100"/>
      <c r="IC283" s="100"/>
      <c r="ID283" s="100"/>
      <c r="IE283" s="100"/>
      <c r="IF283" s="100"/>
      <c r="IG283" s="100"/>
      <c r="IH283" s="100"/>
      <c r="II283" s="100"/>
      <c r="IJ283" s="100"/>
      <c r="IK283" s="100"/>
      <c r="IL283" s="100"/>
      <c r="IM283" s="100"/>
      <c r="IN283" s="100"/>
      <c r="IO283" s="100"/>
      <c r="IP283" s="100"/>
      <c r="IQ283" s="100"/>
      <c r="IR283" s="100"/>
      <c r="IS283" s="100"/>
      <c r="IT283" s="100"/>
      <c r="IU283" s="100"/>
      <c r="IV283" s="100"/>
      <c r="IW283" s="100"/>
      <c r="IX283" s="100"/>
      <c r="IY283" s="100"/>
      <c r="IZ283" s="100"/>
      <c r="JA283" s="100"/>
    </row>
    <row r="284" spans="1:261" ht="12.75" customHeight="1"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  <c r="EO284" s="100"/>
      <c r="EP284" s="100"/>
      <c r="EQ284" s="100"/>
      <c r="ER284" s="100"/>
      <c r="ES284" s="100"/>
      <c r="ET284" s="100"/>
      <c r="EU284" s="100"/>
      <c r="EV284" s="100"/>
      <c r="EW284" s="100"/>
      <c r="EX284" s="100"/>
      <c r="EY284" s="100"/>
      <c r="EZ284" s="100"/>
      <c r="FA284" s="100"/>
      <c r="FB284" s="100"/>
      <c r="FC284" s="100"/>
      <c r="FD284" s="100"/>
      <c r="FE284" s="100"/>
      <c r="FF284" s="100"/>
      <c r="FG284" s="100"/>
      <c r="FH284" s="100"/>
      <c r="FI284" s="100"/>
      <c r="FJ284" s="100"/>
      <c r="FK284" s="100"/>
      <c r="FL284" s="100"/>
      <c r="FM284" s="100"/>
      <c r="FN284" s="100"/>
      <c r="FO284" s="100"/>
      <c r="FP284" s="100"/>
      <c r="FQ284" s="100"/>
      <c r="FR284" s="100"/>
      <c r="FS284" s="100"/>
      <c r="FT284" s="100"/>
      <c r="FU284" s="100"/>
      <c r="FV284" s="100"/>
      <c r="FW284" s="100"/>
      <c r="FX284" s="100"/>
      <c r="FY284" s="100"/>
      <c r="FZ284" s="100"/>
      <c r="GA284" s="100"/>
      <c r="GB284" s="100"/>
      <c r="GC284" s="100"/>
      <c r="GD284" s="100"/>
      <c r="GE284" s="100"/>
      <c r="GF284" s="100"/>
      <c r="GG284" s="100"/>
      <c r="GH284" s="100"/>
      <c r="GI284" s="100"/>
      <c r="GJ284" s="100"/>
      <c r="GK284" s="100"/>
      <c r="GL284" s="100"/>
      <c r="GM284" s="100"/>
      <c r="GN284" s="100"/>
      <c r="GO284" s="100"/>
      <c r="GP284" s="100"/>
      <c r="GQ284" s="100"/>
      <c r="GR284" s="100"/>
      <c r="GS284" s="100"/>
      <c r="GT284" s="100"/>
      <c r="GU284" s="100"/>
      <c r="GV284" s="100"/>
      <c r="GW284" s="100"/>
      <c r="GX284" s="100"/>
      <c r="GY284" s="100"/>
      <c r="GZ284" s="100"/>
      <c r="HA284" s="100"/>
      <c r="HB284" s="100"/>
      <c r="HC284" s="100"/>
      <c r="HD284" s="100"/>
      <c r="HE284" s="100"/>
      <c r="HF284" s="100"/>
      <c r="HG284" s="100"/>
      <c r="HH284" s="100"/>
      <c r="HI284" s="100"/>
      <c r="HJ284" s="100"/>
      <c r="HK284" s="100"/>
      <c r="HL284" s="100"/>
      <c r="HM284" s="100"/>
      <c r="HN284" s="100"/>
      <c r="HO284" s="100"/>
      <c r="HP284" s="100"/>
      <c r="HQ284" s="100"/>
      <c r="HR284" s="100"/>
      <c r="HS284" s="100"/>
      <c r="HT284" s="100"/>
      <c r="HU284" s="100"/>
      <c r="HV284" s="100"/>
      <c r="HW284" s="100"/>
      <c r="HX284" s="100"/>
      <c r="HY284" s="100"/>
      <c r="HZ284" s="100"/>
      <c r="IA284" s="100"/>
      <c r="IB284" s="100"/>
      <c r="IC284" s="100"/>
      <c r="ID284" s="100"/>
      <c r="IE284" s="100"/>
      <c r="IF284" s="100"/>
      <c r="IG284" s="100"/>
      <c r="IH284" s="100"/>
      <c r="II284" s="100"/>
      <c r="IJ284" s="100"/>
      <c r="IK284" s="100"/>
      <c r="IL284" s="100"/>
      <c r="IM284" s="100"/>
      <c r="IN284" s="100"/>
      <c r="IO284" s="100"/>
      <c r="IP284" s="100"/>
      <c r="IQ284" s="100"/>
      <c r="IR284" s="100"/>
      <c r="IS284" s="100"/>
      <c r="IT284" s="100"/>
      <c r="IU284" s="100"/>
      <c r="IV284" s="100"/>
      <c r="IW284" s="100"/>
      <c r="IX284" s="100"/>
      <c r="IY284" s="100"/>
      <c r="IZ284" s="100"/>
      <c r="JA284" s="100"/>
    </row>
    <row r="285" spans="1:261"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  <c r="EO285" s="100"/>
      <c r="EP285" s="100"/>
      <c r="EQ285" s="100"/>
      <c r="ER285" s="100"/>
      <c r="ES285" s="100"/>
      <c r="ET285" s="100"/>
      <c r="EU285" s="100"/>
      <c r="EV285" s="100"/>
      <c r="EW285" s="100"/>
      <c r="EX285" s="100"/>
      <c r="EY285" s="100"/>
      <c r="EZ285" s="100"/>
      <c r="FA285" s="100"/>
      <c r="FB285" s="100"/>
      <c r="FC285" s="100"/>
      <c r="FD285" s="100"/>
      <c r="FE285" s="100"/>
      <c r="FF285" s="100"/>
      <c r="FG285" s="100"/>
      <c r="FH285" s="100"/>
      <c r="FI285" s="100"/>
      <c r="FJ285" s="100"/>
      <c r="FK285" s="100"/>
      <c r="FL285" s="100"/>
      <c r="FM285" s="100"/>
      <c r="FN285" s="100"/>
      <c r="FO285" s="100"/>
      <c r="FP285" s="100"/>
      <c r="FQ285" s="100"/>
      <c r="FR285" s="100"/>
      <c r="FS285" s="100"/>
      <c r="FT285" s="100"/>
      <c r="FU285" s="100"/>
      <c r="FV285" s="100"/>
      <c r="FW285" s="100"/>
      <c r="FX285" s="100"/>
      <c r="FY285" s="100"/>
      <c r="FZ285" s="100"/>
      <c r="GA285" s="100"/>
      <c r="GB285" s="100"/>
      <c r="GC285" s="100"/>
      <c r="GD285" s="100"/>
      <c r="GE285" s="100"/>
      <c r="GF285" s="100"/>
      <c r="GG285" s="100"/>
      <c r="GH285" s="100"/>
      <c r="GI285" s="100"/>
      <c r="GJ285" s="100"/>
      <c r="GK285" s="100"/>
      <c r="GL285" s="100"/>
      <c r="GM285" s="100"/>
      <c r="GN285" s="100"/>
      <c r="GO285" s="100"/>
      <c r="GP285" s="100"/>
      <c r="GQ285" s="100"/>
      <c r="GR285" s="100"/>
      <c r="GS285" s="100"/>
      <c r="GT285" s="100"/>
      <c r="GU285" s="100"/>
      <c r="GV285" s="100"/>
      <c r="GW285" s="100"/>
      <c r="GX285" s="100"/>
      <c r="GY285" s="100"/>
      <c r="GZ285" s="100"/>
      <c r="HA285" s="100"/>
      <c r="HB285" s="100"/>
      <c r="HC285" s="100"/>
      <c r="HD285" s="100"/>
      <c r="HE285" s="100"/>
      <c r="HF285" s="100"/>
      <c r="HG285" s="100"/>
      <c r="HH285" s="100"/>
      <c r="HI285" s="100"/>
      <c r="HJ285" s="100"/>
      <c r="HK285" s="100"/>
      <c r="HL285" s="100"/>
      <c r="HM285" s="100"/>
      <c r="HN285" s="100"/>
      <c r="HO285" s="100"/>
      <c r="HP285" s="100"/>
      <c r="HQ285" s="100"/>
      <c r="HR285" s="100"/>
      <c r="HS285" s="100"/>
      <c r="HT285" s="100"/>
      <c r="HU285" s="100"/>
      <c r="HV285" s="100"/>
      <c r="HW285" s="100"/>
      <c r="HX285" s="100"/>
      <c r="HY285" s="100"/>
      <c r="HZ285" s="100"/>
      <c r="IA285" s="100"/>
      <c r="IB285" s="100"/>
      <c r="IC285" s="100"/>
      <c r="ID285" s="100"/>
      <c r="IE285" s="100"/>
      <c r="IF285" s="100"/>
      <c r="IG285" s="100"/>
      <c r="IH285" s="100"/>
      <c r="II285" s="100"/>
      <c r="IJ285" s="100"/>
      <c r="IK285" s="100"/>
      <c r="IL285" s="100"/>
      <c r="IM285" s="100"/>
      <c r="IN285" s="100"/>
      <c r="IO285" s="100"/>
      <c r="IP285" s="100"/>
      <c r="IQ285" s="100"/>
      <c r="IR285" s="100"/>
      <c r="IS285" s="100"/>
      <c r="IT285" s="100"/>
      <c r="IU285" s="100"/>
      <c r="IV285" s="100"/>
      <c r="IW285" s="100"/>
      <c r="IX285" s="100"/>
      <c r="IY285" s="100"/>
      <c r="IZ285" s="100"/>
      <c r="JA285" s="100"/>
    </row>
    <row r="286" spans="1:261"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  <c r="EO286" s="100"/>
      <c r="EP286" s="100"/>
      <c r="EQ286" s="100"/>
      <c r="ER286" s="100"/>
      <c r="ES286" s="100"/>
      <c r="ET286" s="100"/>
      <c r="EU286" s="100"/>
      <c r="EV286" s="100"/>
      <c r="EW286" s="100"/>
      <c r="EX286" s="100"/>
      <c r="EY286" s="100"/>
      <c r="EZ286" s="100"/>
      <c r="FA286" s="100"/>
      <c r="FB286" s="100"/>
      <c r="FC286" s="100"/>
      <c r="FD286" s="100"/>
      <c r="FE286" s="100"/>
      <c r="FF286" s="100"/>
      <c r="FG286" s="100"/>
      <c r="FH286" s="100"/>
      <c r="FI286" s="100"/>
      <c r="FJ286" s="100"/>
      <c r="FK286" s="100"/>
      <c r="FL286" s="100"/>
      <c r="FM286" s="100"/>
      <c r="FN286" s="100"/>
      <c r="FO286" s="100"/>
      <c r="FP286" s="100"/>
      <c r="FQ286" s="100"/>
      <c r="FR286" s="100"/>
      <c r="FS286" s="100"/>
      <c r="FT286" s="100"/>
      <c r="FU286" s="100"/>
      <c r="FV286" s="100"/>
      <c r="FW286" s="100"/>
      <c r="FX286" s="100"/>
      <c r="FY286" s="100"/>
      <c r="FZ286" s="100"/>
      <c r="GA286" s="100"/>
      <c r="GB286" s="100"/>
      <c r="GC286" s="100"/>
      <c r="GD286" s="100"/>
      <c r="GE286" s="100"/>
      <c r="GF286" s="100"/>
      <c r="GG286" s="100"/>
      <c r="GH286" s="100"/>
      <c r="GI286" s="100"/>
      <c r="GJ286" s="100"/>
      <c r="GK286" s="100"/>
      <c r="GL286" s="100"/>
      <c r="GM286" s="100"/>
      <c r="GN286" s="100"/>
      <c r="GO286" s="100"/>
      <c r="GP286" s="100"/>
      <c r="GQ286" s="100"/>
      <c r="GR286" s="100"/>
      <c r="GS286" s="100"/>
      <c r="GT286" s="100"/>
      <c r="GU286" s="100"/>
      <c r="GV286" s="100"/>
      <c r="GW286" s="100"/>
      <c r="GX286" s="100"/>
      <c r="GY286" s="100"/>
      <c r="GZ286" s="100"/>
      <c r="HA286" s="100"/>
      <c r="HB286" s="100"/>
      <c r="HC286" s="100"/>
      <c r="HD286" s="100"/>
      <c r="HE286" s="100"/>
      <c r="HF286" s="100"/>
      <c r="HG286" s="100"/>
      <c r="HH286" s="100"/>
      <c r="HI286" s="100"/>
      <c r="HJ286" s="100"/>
      <c r="HK286" s="100"/>
      <c r="HL286" s="100"/>
      <c r="HM286" s="100"/>
      <c r="HN286" s="100"/>
      <c r="HO286" s="100"/>
      <c r="HP286" s="100"/>
      <c r="HQ286" s="100"/>
      <c r="HR286" s="100"/>
      <c r="HS286" s="100"/>
      <c r="HT286" s="100"/>
      <c r="HU286" s="100"/>
      <c r="HV286" s="100"/>
      <c r="HW286" s="100"/>
      <c r="HX286" s="100"/>
      <c r="HY286" s="100"/>
      <c r="HZ286" s="100"/>
      <c r="IA286" s="100"/>
      <c r="IB286" s="100"/>
      <c r="IC286" s="100"/>
      <c r="ID286" s="100"/>
      <c r="IE286" s="100"/>
      <c r="IF286" s="100"/>
      <c r="IG286" s="100"/>
      <c r="IH286" s="100"/>
      <c r="II286" s="100"/>
      <c r="IJ286" s="100"/>
      <c r="IK286" s="100"/>
      <c r="IL286" s="100"/>
      <c r="IM286" s="100"/>
      <c r="IN286" s="100"/>
      <c r="IO286" s="100"/>
      <c r="IP286" s="100"/>
      <c r="IQ286" s="100"/>
      <c r="IR286" s="100"/>
      <c r="IS286" s="100"/>
      <c r="IT286" s="100"/>
      <c r="IU286" s="100"/>
      <c r="IV286" s="100"/>
      <c r="IW286" s="100"/>
      <c r="IX286" s="100"/>
      <c r="IY286" s="100"/>
      <c r="IZ286" s="100"/>
      <c r="JA286" s="100"/>
    </row>
    <row r="287" spans="1:261"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  <c r="EO287" s="100"/>
      <c r="EP287" s="100"/>
      <c r="EQ287" s="100"/>
      <c r="ER287" s="100"/>
      <c r="ES287" s="100"/>
      <c r="ET287" s="100"/>
      <c r="EU287" s="100"/>
      <c r="EV287" s="100"/>
      <c r="EW287" s="100"/>
      <c r="EX287" s="100"/>
      <c r="EY287" s="100"/>
      <c r="EZ287" s="100"/>
      <c r="FA287" s="100"/>
      <c r="FB287" s="100"/>
      <c r="FC287" s="100"/>
      <c r="FD287" s="100"/>
      <c r="FE287" s="100"/>
      <c r="FF287" s="100"/>
      <c r="FG287" s="100"/>
      <c r="FH287" s="100"/>
      <c r="FI287" s="100"/>
      <c r="FJ287" s="100"/>
      <c r="FK287" s="100"/>
      <c r="FL287" s="100"/>
      <c r="FM287" s="100"/>
      <c r="FN287" s="100"/>
      <c r="FO287" s="100"/>
      <c r="FP287" s="100"/>
      <c r="FQ287" s="100"/>
      <c r="FR287" s="100"/>
      <c r="FS287" s="100"/>
      <c r="FT287" s="100"/>
      <c r="FU287" s="100"/>
      <c r="FV287" s="100"/>
      <c r="FW287" s="100"/>
      <c r="FX287" s="100"/>
      <c r="FY287" s="100"/>
      <c r="FZ287" s="100"/>
      <c r="GA287" s="100"/>
      <c r="GB287" s="100"/>
      <c r="GC287" s="100"/>
      <c r="GD287" s="100"/>
      <c r="GE287" s="100"/>
      <c r="GF287" s="100"/>
      <c r="GG287" s="100"/>
      <c r="GH287" s="100"/>
      <c r="GI287" s="100"/>
      <c r="GJ287" s="100"/>
      <c r="GK287" s="100"/>
      <c r="GL287" s="100"/>
      <c r="GM287" s="100"/>
      <c r="GN287" s="100"/>
      <c r="GO287" s="100"/>
      <c r="GP287" s="100"/>
      <c r="GQ287" s="100"/>
      <c r="GR287" s="100"/>
      <c r="GS287" s="100"/>
      <c r="GT287" s="100"/>
      <c r="GU287" s="100"/>
      <c r="GV287" s="100"/>
      <c r="GW287" s="100"/>
      <c r="GX287" s="100"/>
      <c r="GY287" s="100"/>
      <c r="GZ287" s="100"/>
      <c r="HA287" s="100"/>
      <c r="HB287" s="100"/>
      <c r="HC287" s="100"/>
      <c r="HD287" s="100"/>
      <c r="HE287" s="100"/>
      <c r="HF287" s="100"/>
      <c r="HG287" s="100"/>
      <c r="HH287" s="100"/>
      <c r="HI287" s="100"/>
      <c r="HJ287" s="100"/>
      <c r="HK287" s="100"/>
      <c r="HL287" s="100"/>
      <c r="HM287" s="100"/>
      <c r="HN287" s="100"/>
      <c r="HO287" s="100"/>
      <c r="HP287" s="100"/>
      <c r="HQ287" s="100"/>
      <c r="HR287" s="100"/>
      <c r="HS287" s="100"/>
      <c r="HT287" s="100"/>
      <c r="HU287" s="100"/>
      <c r="HV287" s="100"/>
      <c r="HW287" s="100"/>
      <c r="HX287" s="100"/>
      <c r="HY287" s="100"/>
      <c r="HZ287" s="100"/>
      <c r="IA287" s="100"/>
      <c r="IB287" s="100"/>
      <c r="IC287" s="100"/>
      <c r="ID287" s="100"/>
      <c r="IE287" s="100"/>
      <c r="IF287" s="100"/>
      <c r="IG287" s="100"/>
      <c r="IH287" s="100"/>
      <c r="II287" s="100"/>
      <c r="IJ287" s="100"/>
      <c r="IK287" s="100"/>
      <c r="IL287" s="100"/>
      <c r="IM287" s="100"/>
      <c r="IN287" s="100"/>
      <c r="IO287" s="100"/>
      <c r="IP287" s="100"/>
      <c r="IQ287" s="100"/>
      <c r="IR287" s="100"/>
      <c r="IS287" s="100"/>
      <c r="IT287" s="100"/>
      <c r="IU287" s="100"/>
      <c r="IV287" s="100"/>
      <c r="IW287" s="100"/>
      <c r="IX287" s="100"/>
      <c r="IY287" s="100"/>
      <c r="IZ287" s="100"/>
      <c r="JA287" s="100"/>
    </row>
    <row r="288" spans="1:261"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  <c r="EO288" s="100"/>
      <c r="EP288" s="100"/>
      <c r="EQ288" s="100"/>
      <c r="ER288" s="100"/>
      <c r="ES288" s="100"/>
      <c r="ET288" s="100"/>
      <c r="EU288" s="100"/>
      <c r="EV288" s="100"/>
      <c r="EW288" s="100"/>
      <c r="EX288" s="100"/>
      <c r="EY288" s="100"/>
      <c r="EZ288" s="100"/>
      <c r="FA288" s="100"/>
      <c r="FB288" s="100"/>
      <c r="FC288" s="100"/>
      <c r="FD288" s="100"/>
      <c r="FE288" s="100"/>
      <c r="FF288" s="100"/>
      <c r="FG288" s="100"/>
      <c r="FH288" s="100"/>
      <c r="FI288" s="100"/>
      <c r="FJ288" s="100"/>
      <c r="FK288" s="100"/>
      <c r="FL288" s="100"/>
      <c r="FM288" s="100"/>
      <c r="FN288" s="100"/>
      <c r="FO288" s="100"/>
      <c r="FP288" s="100"/>
      <c r="FQ288" s="100"/>
      <c r="FR288" s="100"/>
      <c r="FS288" s="100"/>
      <c r="FT288" s="100"/>
      <c r="FU288" s="100"/>
      <c r="FV288" s="100"/>
      <c r="FW288" s="100"/>
      <c r="FX288" s="100"/>
      <c r="FY288" s="100"/>
      <c r="FZ288" s="100"/>
      <c r="GA288" s="100"/>
      <c r="GB288" s="100"/>
      <c r="GC288" s="100"/>
      <c r="GD288" s="100"/>
      <c r="GE288" s="100"/>
      <c r="GF288" s="100"/>
      <c r="GG288" s="100"/>
      <c r="GH288" s="100"/>
      <c r="GI288" s="100"/>
      <c r="GJ288" s="100"/>
      <c r="GK288" s="100"/>
      <c r="GL288" s="100"/>
      <c r="GM288" s="100"/>
      <c r="GN288" s="100"/>
      <c r="GO288" s="100"/>
      <c r="GP288" s="100"/>
      <c r="GQ288" s="100"/>
      <c r="GR288" s="100"/>
      <c r="GS288" s="100"/>
      <c r="GT288" s="100"/>
      <c r="GU288" s="100"/>
      <c r="GV288" s="100"/>
      <c r="GW288" s="100"/>
      <c r="GX288" s="100"/>
      <c r="GY288" s="100"/>
      <c r="GZ288" s="100"/>
      <c r="HA288" s="100"/>
      <c r="HB288" s="100"/>
      <c r="HC288" s="100"/>
      <c r="HD288" s="100"/>
      <c r="HE288" s="100"/>
      <c r="HF288" s="100"/>
      <c r="HG288" s="100"/>
      <c r="HH288" s="100"/>
      <c r="HI288" s="100"/>
      <c r="HJ288" s="100"/>
      <c r="HK288" s="100"/>
      <c r="HL288" s="100"/>
      <c r="HM288" s="100"/>
      <c r="HN288" s="100"/>
      <c r="HO288" s="100"/>
      <c r="HP288" s="100"/>
      <c r="HQ288" s="100"/>
      <c r="HR288" s="100"/>
      <c r="HS288" s="100"/>
      <c r="HT288" s="100"/>
      <c r="HU288" s="100"/>
      <c r="HV288" s="100"/>
      <c r="HW288" s="100"/>
      <c r="HX288" s="100"/>
      <c r="HY288" s="100"/>
      <c r="HZ288" s="100"/>
      <c r="IA288" s="100"/>
      <c r="IB288" s="100"/>
      <c r="IC288" s="100"/>
      <c r="ID288" s="100"/>
      <c r="IE288" s="100"/>
      <c r="IF288" s="100"/>
      <c r="IG288" s="100"/>
      <c r="IH288" s="100"/>
      <c r="II288" s="100"/>
      <c r="IJ288" s="100"/>
      <c r="IK288" s="100"/>
      <c r="IL288" s="100"/>
      <c r="IM288" s="100"/>
      <c r="IN288" s="100"/>
      <c r="IO288" s="100"/>
      <c r="IP288" s="100"/>
      <c r="IQ288" s="100"/>
      <c r="IR288" s="100"/>
      <c r="IS288" s="100"/>
      <c r="IT288" s="100"/>
      <c r="IU288" s="100"/>
      <c r="IV288" s="100"/>
      <c r="IW288" s="100"/>
      <c r="IX288" s="100"/>
      <c r="IY288" s="100"/>
      <c r="IZ288" s="100"/>
      <c r="JA288" s="100"/>
    </row>
    <row r="289" spans="22:261"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  <c r="EO289" s="100"/>
      <c r="EP289" s="100"/>
      <c r="EQ289" s="100"/>
      <c r="ER289" s="100"/>
      <c r="ES289" s="100"/>
      <c r="ET289" s="100"/>
      <c r="EU289" s="100"/>
      <c r="EV289" s="100"/>
      <c r="EW289" s="100"/>
      <c r="EX289" s="100"/>
      <c r="EY289" s="100"/>
      <c r="EZ289" s="100"/>
      <c r="FA289" s="100"/>
      <c r="FB289" s="100"/>
      <c r="FC289" s="100"/>
      <c r="FD289" s="100"/>
      <c r="FE289" s="100"/>
      <c r="FF289" s="100"/>
      <c r="FG289" s="100"/>
      <c r="FH289" s="100"/>
      <c r="FI289" s="100"/>
      <c r="FJ289" s="100"/>
      <c r="FK289" s="100"/>
      <c r="FL289" s="100"/>
      <c r="FM289" s="100"/>
      <c r="FN289" s="100"/>
      <c r="FO289" s="100"/>
      <c r="FP289" s="100"/>
      <c r="FQ289" s="100"/>
      <c r="FR289" s="100"/>
      <c r="FS289" s="100"/>
      <c r="FT289" s="100"/>
      <c r="FU289" s="100"/>
      <c r="FV289" s="100"/>
      <c r="FW289" s="100"/>
      <c r="FX289" s="100"/>
      <c r="FY289" s="100"/>
      <c r="FZ289" s="100"/>
      <c r="GA289" s="100"/>
      <c r="GB289" s="100"/>
      <c r="GC289" s="100"/>
      <c r="GD289" s="100"/>
      <c r="GE289" s="100"/>
      <c r="GF289" s="100"/>
      <c r="GG289" s="100"/>
      <c r="GH289" s="100"/>
      <c r="GI289" s="100"/>
      <c r="GJ289" s="100"/>
      <c r="GK289" s="100"/>
      <c r="GL289" s="100"/>
      <c r="GM289" s="100"/>
      <c r="GN289" s="100"/>
      <c r="GO289" s="100"/>
      <c r="GP289" s="100"/>
      <c r="GQ289" s="100"/>
      <c r="GR289" s="100"/>
      <c r="GS289" s="100"/>
      <c r="GT289" s="100"/>
      <c r="GU289" s="100"/>
      <c r="GV289" s="100"/>
      <c r="GW289" s="100"/>
      <c r="GX289" s="100"/>
      <c r="GY289" s="100"/>
      <c r="GZ289" s="100"/>
      <c r="HA289" s="100"/>
      <c r="HB289" s="100"/>
      <c r="HC289" s="100"/>
      <c r="HD289" s="100"/>
      <c r="HE289" s="100"/>
      <c r="HF289" s="100"/>
      <c r="HG289" s="100"/>
      <c r="HH289" s="100"/>
      <c r="HI289" s="100"/>
      <c r="HJ289" s="100"/>
      <c r="HK289" s="100"/>
      <c r="HL289" s="100"/>
      <c r="HM289" s="100"/>
      <c r="HN289" s="100"/>
      <c r="HO289" s="100"/>
      <c r="HP289" s="100"/>
      <c r="HQ289" s="100"/>
      <c r="HR289" s="100"/>
      <c r="HS289" s="100"/>
      <c r="HT289" s="100"/>
      <c r="HU289" s="100"/>
      <c r="HV289" s="100"/>
      <c r="HW289" s="100"/>
      <c r="HX289" s="100"/>
      <c r="HY289" s="100"/>
      <c r="HZ289" s="100"/>
      <c r="IA289" s="100"/>
      <c r="IB289" s="100"/>
      <c r="IC289" s="100"/>
      <c r="ID289" s="100"/>
      <c r="IE289" s="100"/>
      <c r="IF289" s="100"/>
      <c r="IG289" s="100"/>
      <c r="IH289" s="100"/>
      <c r="II289" s="100"/>
      <c r="IJ289" s="100"/>
      <c r="IK289" s="100"/>
      <c r="IL289" s="100"/>
      <c r="IM289" s="100"/>
      <c r="IN289" s="100"/>
      <c r="IO289" s="100"/>
      <c r="IP289" s="100"/>
      <c r="IQ289" s="100"/>
      <c r="IR289" s="100"/>
      <c r="IS289" s="100"/>
      <c r="IT289" s="100"/>
      <c r="IU289" s="100"/>
      <c r="IV289" s="100"/>
      <c r="IW289" s="100"/>
      <c r="IX289" s="100"/>
      <c r="IY289" s="100"/>
      <c r="IZ289" s="100"/>
      <c r="JA289" s="100"/>
    </row>
    <row r="290" spans="22:261"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  <c r="EO290" s="100"/>
      <c r="EP290" s="100"/>
      <c r="EQ290" s="100"/>
      <c r="ER290" s="100"/>
      <c r="ES290" s="100"/>
      <c r="ET290" s="100"/>
      <c r="EU290" s="100"/>
      <c r="EV290" s="100"/>
      <c r="EW290" s="100"/>
      <c r="EX290" s="100"/>
      <c r="EY290" s="100"/>
      <c r="EZ290" s="100"/>
      <c r="FA290" s="100"/>
      <c r="FB290" s="100"/>
      <c r="FC290" s="100"/>
      <c r="FD290" s="100"/>
      <c r="FE290" s="100"/>
      <c r="FF290" s="100"/>
      <c r="FG290" s="100"/>
      <c r="FH290" s="100"/>
      <c r="FI290" s="100"/>
      <c r="FJ290" s="100"/>
      <c r="FK290" s="100"/>
      <c r="FL290" s="100"/>
      <c r="FM290" s="100"/>
      <c r="FN290" s="100"/>
      <c r="FO290" s="100"/>
      <c r="FP290" s="100"/>
      <c r="FQ290" s="100"/>
      <c r="FR290" s="100"/>
      <c r="FS290" s="100"/>
      <c r="FT290" s="100"/>
      <c r="FU290" s="100"/>
      <c r="FV290" s="100"/>
      <c r="FW290" s="100"/>
      <c r="FX290" s="100"/>
      <c r="FY290" s="100"/>
      <c r="FZ290" s="100"/>
      <c r="GA290" s="100"/>
      <c r="GB290" s="100"/>
      <c r="GC290" s="100"/>
      <c r="GD290" s="100"/>
      <c r="GE290" s="100"/>
      <c r="GF290" s="100"/>
      <c r="GG290" s="100"/>
      <c r="GH290" s="100"/>
      <c r="GI290" s="100"/>
      <c r="GJ290" s="100"/>
      <c r="GK290" s="100"/>
      <c r="GL290" s="100"/>
      <c r="GM290" s="100"/>
      <c r="GN290" s="100"/>
      <c r="GO290" s="100"/>
      <c r="GP290" s="100"/>
      <c r="GQ290" s="100"/>
      <c r="GR290" s="100"/>
      <c r="GS290" s="100"/>
      <c r="GT290" s="100"/>
      <c r="GU290" s="100"/>
      <c r="GV290" s="100"/>
      <c r="GW290" s="100"/>
      <c r="GX290" s="100"/>
      <c r="GY290" s="100"/>
      <c r="GZ290" s="100"/>
      <c r="HA290" s="100"/>
      <c r="HB290" s="100"/>
      <c r="HC290" s="100"/>
      <c r="HD290" s="100"/>
      <c r="HE290" s="100"/>
      <c r="HF290" s="100"/>
      <c r="HG290" s="100"/>
      <c r="HH290" s="100"/>
      <c r="HI290" s="100"/>
      <c r="HJ290" s="100"/>
      <c r="HK290" s="100"/>
      <c r="HL290" s="100"/>
      <c r="HM290" s="100"/>
      <c r="HN290" s="100"/>
      <c r="HO290" s="100"/>
      <c r="HP290" s="100"/>
      <c r="HQ290" s="100"/>
      <c r="HR290" s="100"/>
      <c r="HS290" s="100"/>
      <c r="HT290" s="100"/>
      <c r="HU290" s="100"/>
      <c r="HV290" s="100"/>
      <c r="HW290" s="100"/>
      <c r="HX290" s="100"/>
      <c r="HY290" s="100"/>
      <c r="HZ290" s="100"/>
      <c r="IA290" s="100"/>
      <c r="IB290" s="100"/>
      <c r="IC290" s="100"/>
      <c r="ID290" s="100"/>
      <c r="IE290" s="100"/>
      <c r="IF290" s="100"/>
      <c r="IG290" s="100"/>
      <c r="IH290" s="100"/>
      <c r="II290" s="100"/>
      <c r="IJ290" s="100"/>
      <c r="IK290" s="100"/>
      <c r="IL290" s="100"/>
      <c r="IM290" s="100"/>
      <c r="IN290" s="100"/>
      <c r="IO290" s="100"/>
      <c r="IP290" s="100"/>
      <c r="IQ290" s="100"/>
      <c r="IR290" s="100"/>
      <c r="IS290" s="100"/>
      <c r="IT290" s="100"/>
      <c r="IU290" s="100"/>
      <c r="IV290" s="100"/>
      <c r="IW290" s="100"/>
      <c r="IX290" s="100"/>
      <c r="IY290" s="100"/>
      <c r="IZ290" s="100"/>
      <c r="JA290" s="100"/>
    </row>
    <row r="291" spans="22:261"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  <c r="EO291" s="100"/>
      <c r="EP291" s="100"/>
      <c r="EQ291" s="100"/>
      <c r="ER291" s="100"/>
      <c r="ES291" s="100"/>
      <c r="ET291" s="100"/>
      <c r="EU291" s="100"/>
      <c r="EV291" s="100"/>
      <c r="EW291" s="100"/>
      <c r="EX291" s="100"/>
      <c r="EY291" s="100"/>
      <c r="EZ291" s="100"/>
      <c r="FA291" s="100"/>
      <c r="FB291" s="100"/>
      <c r="FC291" s="100"/>
      <c r="FD291" s="100"/>
      <c r="FE291" s="100"/>
      <c r="FF291" s="100"/>
      <c r="FG291" s="100"/>
      <c r="FH291" s="100"/>
      <c r="FI291" s="100"/>
      <c r="FJ291" s="100"/>
      <c r="FK291" s="100"/>
      <c r="FL291" s="100"/>
      <c r="FM291" s="100"/>
      <c r="FN291" s="100"/>
      <c r="FO291" s="100"/>
      <c r="FP291" s="100"/>
      <c r="FQ291" s="100"/>
      <c r="FR291" s="100"/>
      <c r="FS291" s="100"/>
      <c r="FT291" s="100"/>
      <c r="FU291" s="100"/>
      <c r="FV291" s="100"/>
      <c r="FW291" s="100"/>
      <c r="FX291" s="100"/>
      <c r="FY291" s="100"/>
      <c r="FZ291" s="100"/>
      <c r="GA291" s="100"/>
      <c r="GB291" s="100"/>
      <c r="GC291" s="100"/>
      <c r="GD291" s="100"/>
      <c r="GE291" s="100"/>
      <c r="GF291" s="100"/>
      <c r="GG291" s="100"/>
      <c r="GH291" s="100"/>
      <c r="GI291" s="100"/>
      <c r="GJ291" s="100"/>
      <c r="GK291" s="100"/>
      <c r="GL291" s="100"/>
      <c r="GM291" s="100"/>
      <c r="GN291" s="100"/>
      <c r="GO291" s="100"/>
      <c r="GP291" s="100"/>
      <c r="GQ291" s="100"/>
      <c r="GR291" s="100"/>
      <c r="GS291" s="100"/>
      <c r="GT291" s="100"/>
      <c r="GU291" s="100"/>
      <c r="GV291" s="100"/>
      <c r="GW291" s="100"/>
      <c r="GX291" s="100"/>
      <c r="GY291" s="100"/>
      <c r="GZ291" s="100"/>
      <c r="HA291" s="100"/>
      <c r="HB291" s="100"/>
      <c r="HC291" s="100"/>
      <c r="HD291" s="100"/>
      <c r="HE291" s="100"/>
      <c r="HF291" s="100"/>
      <c r="HG291" s="100"/>
      <c r="HH291" s="100"/>
      <c r="HI291" s="100"/>
      <c r="HJ291" s="100"/>
      <c r="HK291" s="100"/>
      <c r="HL291" s="100"/>
      <c r="HM291" s="100"/>
      <c r="HN291" s="100"/>
      <c r="HO291" s="100"/>
      <c r="HP291" s="100"/>
      <c r="HQ291" s="100"/>
      <c r="HR291" s="100"/>
      <c r="HS291" s="100"/>
      <c r="HT291" s="100"/>
      <c r="HU291" s="100"/>
      <c r="HV291" s="100"/>
      <c r="HW291" s="100"/>
      <c r="HX291" s="100"/>
      <c r="HY291" s="100"/>
      <c r="HZ291" s="100"/>
      <c r="IA291" s="100"/>
      <c r="IB291" s="100"/>
      <c r="IC291" s="100"/>
      <c r="ID291" s="100"/>
      <c r="IE291" s="100"/>
      <c r="IF291" s="100"/>
      <c r="IG291" s="100"/>
      <c r="IH291" s="100"/>
      <c r="II291" s="100"/>
      <c r="IJ291" s="100"/>
      <c r="IK291" s="100"/>
      <c r="IL291" s="100"/>
      <c r="IM291" s="100"/>
      <c r="IN291" s="100"/>
      <c r="IO291" s="100"/>
      <c r="IP291" s="100"/>
      <c r="IQ291" s="100"/>
      <c r="IR291" s="100"/>
      <c r="IS291" s="100"/>
      <c r="IT291" s="100"/>
      <c r="IU291" s="100"/>
      <c r="IV291" s="100"/>
      <c r="IW291" s="100"/>
      <c r="IX291" s="100"/>
      <c r="IY291" s="100"/>
      <c r="IZ291" s="100"/>
      <c r="JA291" s="100"/>
    </row>
    <row r="292" spans="22:261"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  <c r="EO292" s="100"/>
      <c r="EP292" s="100"/>
      <c r="EQ292" s="100"/>
      <c r="ER292" s="100"/>
      <c r="ES292" s="100"/>
      <c r="ET292" s="100"/>
      <c r="EU292" s="100"/>
      <c r="EV292" s="100"/>
      <c r="EW292" s="100"/>
      <c r="EX292" s="100"/>
      <c r="EY292" s="100"/>
      <c r="EZ292" s="100"/>
      <c r="FA292" s="100"/>
      <c r="FB292" s="100"/>
      <c r="FC292" s="100"/>
      <c r="FD292" s="100"/>
      <c r="FE292" s="100"/>
      <c r="FF292" s="100"/>
      <c r="FG292" s="100"/>
      <c r="FH292" s="100"/>
      <c r="FI292" s="100"/>
      <c r="FJ292" s="100"/>
      <c r="FK292" s="100"/>
      <c r="FL292" s="100"/>
      <c r="FM292" s="100"/>
      <c r="FN292" s="100"/>
      <c r="FO292" s="100"/>
      <c r="FP292" s="100"/>
      <c r="FQ292" s="100"/>
      <c r="FR292" s="100"/>
      <c r="FS292" s="100"/>
      <c r="FT292" s="100"/>
      <c r="FU292" s="100"/>
      <c r="FV292" s="100"/>
      <c r="FW292" s="100"/>
      <c r="FX292" s="100"/>
      <c r="FY292" s="100"/>
      <c r="FZ292" s="100"/>
      <c r="GA292" s="100"/>
      <c r="GB292" s="100"/>
      <c r="GC292" s="100"/>
      <c r="GD292" s="100"/>
      <c r="GE292" s="100"/>
      <c r="GF292" s="100"/>
      <c r="GG292" s="100"/>
      <c r="GH292" s="100"/>
      <c r="GI292" s="100"/>
      <c r="GJ292" s="100"/>
      <c r="GK292" s="100"/>
      <c r="GL292" s="100"/>
      <c r="GM292" s="100"/>
      <c r="GN292" s="100"/>
      <c r="GO292" s="100"/>
      <c r="GP292" s="100"/>
      <c r="GQ292" s="100"/>
      <c r="GR292" s="100"/>
      <c r="GS292" s="100"/>
      <c r="GT292" s="100"/>
      <c r="GU292" s="100"/>
      <c r="GV292" s="100"/>
      <c r="GW292" s="100"/>
      <c r="GX292" s="100"/>
      <c r="GY292" s="100"/>
      <c r="GZ292" s="100"/>
      <c r="HA292" s="100"/>
      <c r="HB292" s="100"/>
      <c r="HC292" s="100"/>
      <c r="HD292" s="100"/>
      <c r="HE292" s="100"/>
      <c r="HF292" s="100"/>
      <c r="HG292" s="100"/>
      <c r="HH292" s="100"/>
      <c r="HI292" s="100"/>
      <c r="HJ292" s="100"/>
      <c r="HK292" s="100"/>
      <c r="HL292" s="100"/>
      <c r="HM292" s="100"/>
      <c r="HN292" s="100"/>
      <c r="HO292" s="100"/>
      <c r="HP292" s="100"/>
      <c r="HQ292" s="100"/>
      <c r="HR292" s="100"/>
      <c r="HS292" s="100"/>
      <c r="HT292" s="100"/>
      <c r="HU292" s="100"/>
      <c r="HV292" s="100"/>
      <c r="HW292" s="100"/>
      <c r="HX292" s="100"/>
      <c r="HY292" s="100"/>
      <c r="HZ292" s="100"/>
      <c r="IA292" s="100"/>
      <c r="IB292" s="100"/>
      <c r="IC292" s="100"/>
      <c r="ID292" s="100"/>
      <c r="IE292" s="100"/>
      <c r="IF292" s="100"/>
      <c r="IG292" s="100"/>
      <c r="IH292" s="100"/>
      <c r="II292" s="100"/>
      <c r="IJ292" s="100"/>
      <c r="IK292" s="100"/>
      <c r="IL292" s="100"/>
      <c r="IM292" s="100"/>
      <c r="IN292" s="100"/>
      <c r="IO292" s="100"/>
      <c r="IP292" s="100"/>
      <c r="IQ292" s="100"/>
      <c r="IR292" s="100"/>
      <c r="IS292" s="100"/>
      <c r="IT292" s="100"/>
      <c r="IU292" s="100"/>
      <c r="IV292" s="100"/>
      <c r="IW292" s="100"/>
      <c r="IX292" s="100"/>
      <c r="IY292" s="100"/>
      <c r="IZ292" s="100"/>
      <c r="JA292" s="100"/>
    </row>
    <row r="293" spans="22:261"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  <c r="EO293" s="100"/>
      <c r="EP293" s="100"/>
      <c r="EQ293" s="100"/>
      <c r="ER293" s="100"/>
      <c r="ES293" s="100"/>
      <c r="ET293" s="100"/>
      <c r="EU293" s="100"/>
      <c r="EV293" s="100"/>
      <c r="EW293" s="100"/>
      <c r="EX293" s="100"/>
      <c r="EY293" s="100"/>
      <c r="EZ293" s="100"/>
      <c r="FA293" s="100"/>
      <c r="FB293" s="100"/>
      <c r="FC293" s="100"/>
      <c r="FD293" s="100"/>
      <c r="FE293" s="100"/>
      <c r="FF293" s="100"/>
      <c r="FG293" s="100"/>
      <c r="FH293" s="100"/>
      <c r="FI293" s="100"/>
      <c r="FJ293" s="100"/>
      <c r="FK293" s="100"/>
      <c r="FL293" s="100"/>
      <c r="FM293" s="100"/>
      <c r="FN293" s="100"/>
      <c r="FO293" s="100"/>
      <c r="FP293" s="100"/>
      <c r="FQ293" s="100"/>
      <c r="FR293" s="100"/>
      <c r="FS293" s="100"/>
      <c r="FT293" s="100"/>
      <c r="FU293" s="100"/>
      <c r="FV293" s="100"/>
      <c r="FW293" s="100"/>
      <c r="FX293" s="100"/>
      <c r="FY293" s="100"/>
      <c r="FZ293" s="100"/>
      <c r="GA293" s="100"/>
      <c r="GB293" s="100"/>
      <c r="GC293" s="100"/>
      <c r="GD293" s="100"/>
      <c r="GE293" s="100"/>
      <c r="GF293" s="100"/>
      <c r="GG293" s="100"/>
      <c r="GH293" s="100"/>
      <c r="GI293" s="100"/>
      <c r="GJ293" s="100"/>
      <c r="GK293" s="100"/>
      <c r="GL293" s="100"/>
      <c r="GM293" s="100"/>
      <c r="GN293" s="100"/>
      <c r="GO293" s="100"/>
      <c r="GP293" s="100"/>
      <c r="GQ293" s="100"/>
      <c r="GR293" s="100"/>
      <c r="GS293" s="100"/>
      <c r="GT293" s="100"/>
      <c r="GU293" s="100"/>
      <c r="GV293" s="100"/>
      <c r="GW293" s="100"/>
      <c r="GX293" s="100"/>
      <c r="GY293" s="100"/>
      <c r="GZ293" s="100"/>
      <c r="HA293" s="100"/>
      <c r="HB293" s="100"/>
      <c r="HC293" s="100"/>
      <c r="HD293" s="100"/>
      <c r="HE293" s="100"/>
      <c r="HF293" s="100"/>
      <c r="HG293" s="100"/>
      <c r="HH293" s="100"/>
      <c r="HI293" s="100"/>
      <c r="HJ293" s="100"/>
      <c r="HK293" s="100"/>
      <c r="HL293" s="100"/>
      <c r="HM293" s="100"/>
      <c r="HN293" s="100"/>
      <c r="HO293" s="100"/>
      <c r="HP293" s="100"/>
      <c r="HQ293" s="100"/>
      <c r="HR293" s="100"/>
      <c r="HS293" s="100"/>
      <c r="HT293" s="100"/>
      <c r="HU293" s="100"/>
      <c r="HV293" s="100"/>
      <c r="HW293" s="100"/>
      <c r="HX293" s="100"/>
      <c r="HY293" s="100"/>
      <c r="HZ293" s="100"/>
      <c r="IA293" s="100"/>
      <c r="IB293" s="100"/>
      <c r="IC293" s="100"/>
      <c r="ID293" s="100"/>
      <c r="IE293" s="100"/>
      <c r="IF293" s="100"/>
      <c r="IG293" s="100"/>
      <c r="IH293" s="100"/>
      <c r="II293" s="100"/>
      <c r="IJ293" s="100"/>
      <c r="IK293" s="100"/>
      <c r="IL293" s="100"/>
      <c r="IM293" s="100"/>
      <c r="IN293" s="100"/>
      <c r="IO293" s="100"/>
      <c r="IP293" s="100"/>
      <c r="IQ293" s="100"/>
      <c r="IR293" s="100"/>
      <c r="IS293" s="100"/>
      <c r="IT293" s="100"/>
      <c r="IU293" s="100"/>
      <c r="IV293" s="100"/>
      <c r="IW293" s="100"/>
      <c r="IX293" s="100"/>
      <c r="IY293" s="100"/>
      <c r="IZ293" s="100"/>
      <c r="JA293" s="100"/>
    </row>
    <row r="294" spans="22:261"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  <c r="EO294" s="100"/>
      <c r="EP294" s="100"/>
      <c r="EQ294" s="100"/>
      <c r="ER294" s="100"/>
      <c r="ES294" s="100"/>
      <c r="ET294" s="100"/>
      <c r="EU294" s="100"/>
      <c r="EV294" s="100"/>
      <c r="EW294" s="100"/>
      <c r="EX294" s="100"/>
      <c r="EY294" s="100"/>
      <c r="EZ294" s="100"/>
      <c r="FA294" s="100"/>
      <c r="FB294" s="100"/>
      <c r="FC294" s="100"/>
      <c r="FD294" s="100"/>
      <c r="FE294" s="100"/>
      <c r="FF294" s="100"/>
      <c r="FG294" s="100"/>
      <c r="FH294" s="100"/>
      <c r="FI294" s="100"/>
      <c r="FJ294" s="100"/>
      <c r="FK294" s="100"/>
      <c r="FL294" s="100"/>
      <c r="FM294" s="100"/>
      <c r="FN294" s="100"/>
      <c r="FO294" s="100"/>
      <c r="FP294" s="100"/>
      <c r="FQ294" s="100"/>
      <c r="FR294" s="100"/>
      <c r="FS294" s="100"/>
      <c r="FT294" s="100"/>
      <c r="FU294" s="100"/>
      <c r="FV294" s="100"/>
      <c r="FW294" s="100"/>
      <c r="FX294" s="100"/>
      <c r="FY294" s="100"/>
      <c r="FZ294" s="100"/>
      <c r="GA294" s="100"/>
      <c r="GB294" s="100"/>
      <c r="GC294" s="100"/>
      <c r="GD294" s="100"/>
      <c r="GE294" s="100"/>
      <c r="GF294" s="100"/>
      <c r="GG294" s="100"/>
      <c r="GH294" s="100"/>
      <c r="GI294" s="100"/>
      <c r="GJ294" s="100"/>
      <c r="GK294" s="100"/>
      <c r="GL294" s="100"/>
      <c r="GM294" s="100"/>
      <c r="GN294" s="100"/>
      <c r="GO294" s="100"/>
      <c r="GP294" s="100"/>
      <c r="GQ294" s="100"/>
      <c r="GR294" s="100"/>
      <c r="GS294" s="100"/>
      <c r="GT294" s="100"/>
      <c r="GU294" s="100"/>
      <c r="GV294" s="100"/>
      <c r="GW294" s="100"/>
      <c r="GX294" s="100"/>
      <c r="GY294" s="100"/>
      <c r="GZ294" s="100"/>
      <c r="HA294" s="100"/>
      <c r="HB294" s="100"/>
      <c r="HC294" s="100"/>
      <c r="HD294" s="100"/>
      <c r="HE294" s="100"/>
      <c r="HF294" s="100"/>
      <c r="HG294" s="100"/>
      <c r="HH294" s="100"/>
      <c r="HI294" s="100"/>
      <c r="HJ294" s="100"/>
      <c r="HK294" s="100"/>
      <c r="HL294" s="100"/>
      <c r="HM294" s="100"/>
      <c r="HN294" s="100"/>
      <c r="HO294" s="100"/>
      <c r="HP294" s="100"/>
      <c r="HQ294" s="100"/>
      <c r="HR294" s="100"/>
      <c r="HS294" s="100"/>
      <c r="HT294" s="100"/>
      <c r="HU294" s="100"/>
      <c r="HV294" s="100"/>
      <c r="HW294" s="100"/>
      <c r="HX294" s="100"/>
      <c r="HY294" s="100"/>
      <c r="HZ294" s="100"/>
      <c r="IA294" s="100"/>
      <c r="IB294" s="100"/>
      <c r="IC294" s="100"/>
      <c r="ID294" s="100"/>
      <c r="IE294" s="100"/>
      <c r="IF294" s="100"/>
      <c r="IG294" s="100"/>
      <c r="IH294" s="100"/>
      <c r="II294" s="100"/>
      <c r="IJ294" s="100"/>
      <c r="IK294" s="100"/>
      <c r="IL294" s="100"/>
      <c r="IM294" s="100"/>
      <c r="IN294" s="100"/>
      <c r="IO294" s="100"/>
      <c r="IP294" s="100"/>
      <c r="IQ294" s="100"/>
      <c r="IR294" s="100"/>
      <c r="IS294" s="100"/>
      <c r="IT294" s="100"/>
      <c r="IU294" s="100"/>
      <c r="IV294" s="100"/>
      <c r="IW294" s="100"/>
      <c r="IX294" s="100"/>
      <c r="IY294" s="100"/>
      <c r="IZ294" s="100"/>
      <c r="JA294" s="100"/>
    </row>
    <row r="295" spans="22:261"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  <c r="EO295" s="100"/>
      <c r="EP295" s="100"/>
      <c r="EQ295" s="100"/>
      <c r="ER295" s="100"/>
      <c r="ES295" s="100"/>
      <c r="ET295" s="100"/>
      <c r="EU295" s="100"/>
      <c r="EV295" s="100"/>
      <c r="EW295" s="100"/>
      <c r="EX295" s="100"/>
      <c r="EY295" s="100"/>
      <c r="EZ295" s="100"/>
      <c r="FA295" s="100"/>
      <c r="FB295" s="100"/>
      <c r="FC295" s="100"/>
      <c r="FD295" s="100"/>
      <c r="FE295" s="100"/>
      <c r="FF295" s="100"/>
      <c r="FG295" s="100"/>
      <c r="FH295" s="100"/>
      <c r="FI295" s="100"/>
      <c r="FJ295" s="100"/>
      <c r="FK295" s="100"/>
      <c r="FL295" s="100"/>
      <c r="FM295" s="100"/>
      <c r="FN295" s="100"/>
      <c r="FO295" s="100"/>
      <c r="FP295" s="100"/>
      <c r="FQ295" s="100"/>
      <c r="FR295" s="100"/>
      <c r="FS295" s="100"/>
      <c r="FT295" s="100"/>
      <c r="FU295" s="100"/>
      <c r="FV295" s="100"/>
      <c r="FW295" s="100"/>
      <c r="FX295" s="100"/>
      <c r="FY295" s="100"/>
      <c r="FZ295" s="100"/>
      <c r="GA295" s="100"/>
      <c r="GB295" s="100"/>
      <c r="GC295" s="100"/>
      <c r="GD295" s="100"/>
      <c r="GE295" s="100"/>
      <c r="GF295" s="100"/>
      <c r="GG295" s="100"/>
      <c r="GH295" s="100"/>
      <c r="GI295" s="100"/>
      <c r="GJ295" s="100"/>
      <c r="GK295" s="100"/>
      <c r="GL295" s="100"/>
      <c r="GM295" s="100"/>
      <c r="GN295" s="100"/>
      <c r="GO295" s="100"/>
      <c r="GP295" s="100"/>
      <c r="GQ295" s="100"/>
      <c r="GR295" s="100"/>
      <c r="GS295" s="100"/>
      <c r="GT295" s="100"/>
      <c r="GU295" s="100"/>
      <c r="GV295" s="100"/>
      <c r="GW295" s="100"/>
      <c r="GX295" s="100"/>
      <c r="GY295" s="100"/>
      <c r="GZ295" s="100"/>
      <c r="HA295" s="100"/>
      <c r="HB295" s="100"/>
      <c r="HC295" s="100"/>
      <c r="HD295" s="100"/>
      <c r="HE295" s="100"/>
      <c r="HF295" s="100"/>
      <c r="HG295" s="100"/>
      <c r="HH295" s="100"/>
      <c r="HI295" s="100"/>
      <c r="HJ295" s="100"/>
      <c r="HK295" s="100"/>
      <c r="HL295" s="100"/>
      <c r="HM295" s="100"/>
      <c r="HN295" s="100"/>
      <c r="HO295" s="100"/>
      <c r="HP295" s="100"/>
      <c r="HQ295" s="100"/>
      <c r="HR295" s="100"/>
      <c r="HS295" s="100"/>
      <c r="HT295" s="100"/>
      <c r="HU295" s="100"/>
      <c r="HV295" s="100"/>
      <c r="HW295" s="100"/>
      <c r="HX295" s="100"/>
      <c r="HY295" s="100"/>
      <c r="HZ295" s="100"/>
      <c r="IA295" s="100"/>
      <c r="IB295" s="100"/>
      <c r="IC295" s="100"/>
      <c r="ID295" s="100"/>
      <c r="IE295" s="100"/>
      <c r="IF295" s="100"/>
      <c r="IG295" s="100"/>
      <c r="IH295" s="100"/>
      <c r="II295" s="100"/>
      <c r="IJ295" s="100"/>
      <c r="IK295" s="100"/>
      <c r="IL295" s="100"/>
      <c r="IM295" s="100"/>
      <c r="IN295" s="100"/>
      <c r="IO295" s="100"/>
      <c r="IP295" s="100"/>
      <c r="IQ295" s="100"/>
      <c r="IR295" s="100"/>
      <c r="IS295" s="100"/>
      <c r="IT295" s="100"/>
      <c r="IU295" s="100"/>
      <c r="IV295" s="100"/>
      <c r="IW295" s="100"/>
      <c r="IX295" s="100"/>
      <c r="IY295" s="100"/>
      <c r="IZ295" s="100"/>
      <c r="JA295" s="100"/>
    </row>
    <row r="296" spans="22:261"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  <c r="EO296" s="100"/>
      <c r="EP296" s="100"/>
      <c r="EQ296" s="100"/>
      <c r="ER296" s="100"/>
      <c r="ES296" s="100"/>
      <c r="ET296" s="100"/>
      <c r="EU296" s="100"/>
      <c r="EV296" s="100"/>
      <c r="EW296" s="100"/>
      <c r="EX296" s="100"/>
      <c r="EY296" s="100"/>
      <c r="EZ296" s="100"/>
      <c r="FA296" s="100"/>
      <c r="FB296" s="100"/>
      <c r="FC296" s="100"/>
      <c r="FD296" s="100"/>
      <c r="FE296" s="100"/>
      <c r="FF296" s="100"/>
      <c r="FG296" s="100"/>
      <c r="FH296" s="100"/>
      <c r="FI296" s="100"/>
      <c r="FJ296" s="100"/>
      <c r="FK296" s="100"/>
      <c r="FL296" s="100"/>
      <c r="FM296" s="100"/>
      <c r="FN296" s="100"/>
      <c r="FO296" s="100"/>
      <c r="FP296" s="100"/>
      <c r="FQ296" s="100"/>
      <c r="FR296" s="100"/>
      <c r="FS296" s="100"/>
      <c r="FT296" s="100"/>
      <c r="FU296" s="100"/>
      <c r="FV296" s="100"/>
      <c r="FW296" s="100"/>
      <c r="FX296" s="100"/>
      <c r="FY296" s="100"/>
      <c r="FZ296" s="100"/>
      <c r="GA296" s="100"/>
      <c r="GB296" s="100"/>
      <c r="GC296" s="100"/>
      <c r="GD296" s="100"/>
      <c r="GE296" s="100"/>
      <c r="GF296" s="100"/>
      <c r="GG296" s="100"/>
      <c r="GH296" s="100"/>
      <c r="GI296" s="100"/>
      <c r="GJ296" s="100"/>
      <c r="GK296" s="100"/>
      <c r="GL296" s="100"/>
      <c r="GM296" s="100"/>
      <c r="GN296" s="100"/>
      <c r="GO296" s="100"/>
      <c r="GP296" s="100"/>
      <c r="GQ296" s="100"/>
      <c r="GR296" s="100"/>
      <c r="GS296" s="100"/>
      <c r="GT296" s="100"/>
      <c r="GU296" s="100"/>
      <c r="GV296" s="100"/>
      <c r="GW296" s="100"/>
      <c r="GX296" s="100"/>
      <c r="GY296" s="100"/>
      <c r="GZ296" s="100"/>
      <c r="HA296" s="100"/>
      <c r="HB296" s="100"/>
      <c r="HC296" s="100"/>
      <c r="HD296" s="100"/>
      <c r="HE296" s="100"/>
      <c r="HF296" s="100"/>
      <c r="HG296" s="100"/>
      <c r="HH296" s="100"/>
      <c r="HI296" s="100"/>
      <c r="HJ296" s="100"/>
      <c r="HK296" s="100"/>
      <c r="HL296" s="100"/>
      <c r="HM296" s="100"/>
      <c r="HN296" s="100"/>
      <c r="HO296" s="100"/>
      <c r="HP296" s="100"/>
      <c r="HQ296" s="100"/>
      <c r="HR296" s="100"/>
      <c r="HS296" s="100"/>
      <c r="HT296" s="100"/>
      <c r="HU296" s="100"/>
      <c r="HV296" s="100"/>
      <c r="HW296" s="100"/>
      <c r="HX296" s="100"/>
      <c r="HY296" s="100"/>
      <c r="HZ296" s="100"/>
      <c r="IA296" s="100"/>
      <c r="IB296" s="100"/>
      <c r="IC296" s="100"/>
      <c r="ID296" s="100"/>
      <c r="IE296" s="100"/>
      <c r="IF296" s="100"/>
      <c r="IG296" s="100"/>
      <c r="IH296" s="100"/>
      <c r="II296" s="100"/>
      <c r="IJ296" s="100"/>
      <c r="IK296" s="100"/>
      <c r="IL296" s="100"/>
      <c r="IM296" s="100"/>
      <c r="IN296" s="100"/>
      <c r="IO296" s="100"/>
      <c r="IP296" s="100"/>
      <c r="IQ296" s="100"/>
      <c r="IR296" s="100"/>
      <c r="IS296" s="100"/>
      <c r="IT296" s="100"/>
      <c r="IU296" s="100"/>
      <c r="IV296" s="100"/>
      <c r="IW296" s="100"/>
      <c r="IX296" s="100"/>
      <c r="IY296" s="100"/>
      <c r="IZ296" s="100"/>
      <c r="JA296" s="100"/>
    </row>
    <row r="297" spans="22:261"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  <c r="EO297" s="100"/>
      <c r="EP297" s="100"/>
      <c r="EQ297" s="100"/>
      <c r="ER297" s="100"/>
      <c r="ES297" s="100"/>
      <c r="ET297" s="100"/>
      <c r="EU297" s="100"/>
      <c r="EV297" s="100"/>
      <c r="EW297" s="100"/>
      <c r="EX297" s="100"/>
      <c r="EY297" s="100"/>
      <c r="EZ297" s="100"/>
      <c r="FA297" s="100"/>
      <c r="FB297" s="100"/>
      <c r="FC297" s="100"/>
      <c r="FD297" s="100"/>
      <c r="FE297" s="100"/>
      <c r="FF297" s="100"/>
      <c r="FG297" s="100"/>
      <c r="FH297" s="100"/>
      <c r="FI297" s="100"/>
      <c r="FJ297" s="100"/>
      <c r="FK297" s="100"/>
      <c r="FL297" s="100"/>
      <c r="FM297" s="100"/>
      <c r="FN297" s="100"/>
      <c r="FO297" s="100"/>
      <c r="FP297" s="100"/>
      <c r="FQ297" s="100"/>
      <c r="FR297" s="100"/>
      <c r="FS297" s="100"/>
      <c r="FT297" s="100"/>
      <c r="FU297" s="100"/>
      <c r="FV297" s="100"/>
      <c r="FW297" s="100"/>
      <c r="FX297" s="100"/>
      <c r="FY297" s="100"/>
      <c r="FZ297" s="100"/>
      <c r="GA297" s="100"/>
      <c r="GB297" s="100"/>
      <c r="GC297" s="100"/>
      <c r="GD297" s="100"/>
      <c r="GE297" s="100"/>
      <c r="GF297" s="100"/>
      <c r="GG297" s="100"/>
      <c r="GH297" s="100"/>
      <c r="GI297" s="100"/>
      <c r="GJ297" s="100"/>
      <c r="GK297" s="100"/>
      <c r="GL297" s="100"/>
      <c r="GM297" s="100"/>
      <c r="GN297" s="100"/>
      <c r="GO297" s="100"/>
      <c r="GP297" s="100"/>
      <c r="GQ297" s="100"/>
      <c r="GR297" s="100"/>
      <c r="GS297" s="100"/>
      <c r="GT297" s="100"/>
      <c r="GU297" s="100"/>
      <c r="GV297" s="100"/>
      <c r="GW297" s="100"/>
      <c r="GX297" s="100"/>
      <c r="GY297" s="100"/>
      <c r="GZ297" s="100"/>
      <c r="HA297" s="100"/>
      <c r="HB297" s="100"/>
      <c r="HC297" s="100"/>
      <c r="HD297" s="100"/>
      <c r="HE297" s="100"/>
      <c r="HF297" s="100"/>
      <c r="HG297" s="100"/>
      <c r="HH297" s="100"/>
      <c r="HI297" s="100"/>
      <c r="HJ297" s="100"/>
      <c r="HK297" s="100"/>
      <c r="HL297" s="100"/>
      <c r="HM297" s="100"/>
      <c r="HN297" s="100"/>
      <c r="HO297" s="100"/>
      <c r="HP297" s="100"/>
      <c r="HQ297" s="100"/>
      <c r="HR297" s="100"/>
      <c r="HS297" s="100"/>
      <c r="HT297" s="100"/>
      <c r="HU297" s="100"/>
      <c r="HV297" s="100"/>
      <c r="HW297" s="100"/>
      <c r="HX297" s="100"/>
      <c r="HY297" s="100"/>
      <c r="HZ297" s="100"/>
      <c r="IA297" s="100"/>
      <c r="IB297" s="100"/>
      <c r="IC297" s="100"/>
      <c r="ID297" s="100"/>
      <c r="IE297" s="100"/>
      <c r="IF297" s="100"/>
      <c r="IG297" s="100"/>
      <c r="IH297" s="100"/>
      <c r="II297" s="100"/>
      <c r="IJ297" s="100"/>
      <c r="IK297" s="100"/>
      <c r="IL297" s="100"/>
      <c r="IM297" s="100"/>
      <c r="IN297" s="100"/>
      <c r="IO297" s="100"/>
      <c r="IP297" s="100"/>
      <c r="IQ297" s="100"/>
      <c r="IR297" s="100"/>
      <c r="IS297" s="100"/>
      <c r="IT297" s="100"/>
      <c r="IU297" s="100"/>
      <c r="IV297" s="100"/>
      <c r="IW297" s="100"/>
      <c r="IX297" s="100"/>
      <c r="IY297" s="100"/>
      <c r="IZ297" s="100"/>
      <c r="JA297" s="100"/>
    </row>
    <row r="298" spans="22:261"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  <c r="EO298" s="100"/>
      <c r="EP298" s="100"/>
      <c r="EQ298" s="100"/>
      <c r="ER298" s="100"/>
      <c r="ES298" s="100"/>
      <c r="ET298" s="100"/>
      <c r="EU298" s="100"/>
      <c r="EV298" s="100"/>
      <c r="EW298" s="100"/>
      <c r="EX298" s="100"/>
      <c r="EY298" s="100"/>
      <c r="EZ298" s="100"/>
      <c r="FA298" s="100"/>
      <c r="FB298" s="100"/>
      <c r="FC298" s="100"/>
      <c r="FD298" s="100"/>
      <c r="FE298" s="100"/>
      <c r="FF298" s="100"/>
      <c r="FG298" s="100"/>
      <c r="FH298" s="100"/>
      <c r="FI298" s="100"/>
      <c r="FJ298" s="100"/>
      <c r="FK298" s="100"/>
      <c r="FL298" s="100"/>
      <c r="FM298" s="100"/>
      <c r="FN298" s="100"/>
      <c r="FO298" s="100"/>
      <c r="FP298" s="100"/>
      <c r="FQ298" s="100"/>
      <c r="FR298" s="100"/>
      <c r="FS298" s="100"/>
      <c r="FT298" s="100"/>
      <c r="FU298" s="100"/>
      <c r="FV298" s="100"/>
      <c r="FW298" s="100"/>
      <c r="FX298" s="100"/>
      <c r="FY298" s="100"/>
      <c r="FZ298" s="100"/>
      <c r="GA298" s="100"/>
      <c r="GB298" s="100"/>
      <c r="GC298" s="100"/>
      <c r="GD298" s="100"/>
      <c r="GE298" s="100"/>
      <c r="GF298" s="100"/>
      <c r="GG298" s="100"/>
      <c r="GH298" s="100"/>
      <c r="GI298" s="100"/>
      <c r="GJ298" s="100"/>
      <c r="GK298" s="100"/>
      <c r="GL298" s="100"/>
      <c r="GM298" s="100"/>
      <c r="GN298" s="100"/>
      <c r="GO298" s="100"/>
      <c r="GP298" s="100"/>
      <c r="GQ298" s="100"/>
      <c r="GR298" s="100"/>
      <c r="GS298" s="100"/>
      <c r="GT298" s="100"/>
      <c r="GU298" s="100"/>
      <c r="GV298" s="100"/>
      <c r="GW298" s="100"/>
      <c r="GX298" s="100"/>
      <c r="GY298" s="100"/>
      <c r="GZ298" s="100"/>
      <c r="HA298" s="100"/>
      <c r="HB298" s="100"/>
      <c r="HC298" s="100"/>
      <c r="HD298" s="100"/>
      <c r="HE298" s="100"/>
      <c r="HF298" s="100"/>
      <c r="HG298" s="100"/>
      <c r="HH298" s="100"/>
      <c r="HI298" s="100"/>
      <c r="HJ298" s="100"/>
      <c r="HK298" s="100"/>
      <c r="HL298" s="100"/>
      <c r="HM298" s="100"/>
      <c r="HN298" s="100"/>
      <c r="HO298" s="100"/>
      <c r="HP298" s="100"/>
      <c r="HQ298" s="100"/>
      <c r="HR298" s="100"/>
      <c r="HS298" s="100"/>
      <c r="HT298" s="100"/>
      <c r="HU298" s="100"/>
      <c r="HV298" s="100"/>
      <c r="HW298" s="100"/>
      <c r="HX298" s="100"/>
      <c r="HY298" s="100"/>
      <c r="HZ298" s="100"/>
      <c r="IA298" s="100"/>
      <c r="IB298" s="100"/>
      <c r="IC298" s="100"/>
      <c r="ID298" s="100"/>
      <c r="IE298" s="100"/>
      <c r="IF298" s="100"/>
      <c r="IG298" s="100"/>
      <c r="IH298" s="100"/>
      <c r="II298" s="100"/>
      <c r="IJ298" s="100"/>
      <c r="IK298" s="100"/>
      <c r="IL298" s="100"/>
      <c r="IM298" s="100"/>
      <c r="IN298" s="100"/>
      <c r="IO298" s="100"/>
      <c r="IP298" s="100"/>
      <c r="IQ298" s="100"/>
      <c r="IR298" s="100"/>
      <c r="IS298" s="100"/>
      <c r="IT298" s="100"/>
      <c r="IU298" s="100"/>
      <c r="IV298" s="100"/>
      <c r="IW298" s="100"/>
      <c r="IX298" s="100"/>
      <c r="IY298" s="100"/>
      <c r="IZ298" s="100"/>
      <c r="JA298" s="100"/>
    </row>
    <row r="299" spans="22:261"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  <c r="EO299" s="100"/>
      <c r="EP299" s="100"/>
      <c r="EQ299" s="100"/>
      <c r="ER299" s="100"/>
      <c r="ES299" s="100"/>
      <c r="ET299" s="100"/>
      <c r="EU299" s="100"/>
      <c r="EV299" s="100"/>
      <c r="EW299" s="100"/>
      <c r="EX299" s="100"/>
      <c r="EY299" s="100"/>
      <c r="EZ299" s="100"/>
      <c r="FA299" s="100"/>
      <c r="FB299" s="100"/>
      <c r="FC299" s="100"/>
      <c r="FD299" s="100"/>
      <c r="FE299" s="100"/>
      <c r="FF299" s="100"/>
      <c r="FG299" s="100"/>
      <c r="FH299" s="100"/>
      <c r="FI299" s="100"/>
      <c r="FJ299" s="100"/>
      <c r="FK299" s="100"/>
      <c r="FL299" s="100"/>
      <c r="FM299" s="100"/>
      <c r="FN299" s="100"/>
      <c r="FO299" s="100"/>
      <c r="FP299" s="100"/>
      <c r="FQ299" s="100"/>
      <c r="FR299" s="100"/>
      <c r="FS299" s="100"/>
      <c r="FT299" s="100"/>
      <c r="FU299" s="100"/>
      <c r="FV299" s="100"/>
      <c r="FW299" s="100"/>
      <c r="FX299" s="100"/>
      <c r="FY299" s="100"/>
      <c r="FZ299" s="100"/>
      <c r="GA299" s="100"/>
      <c r="GB299" s="100"/>
      <c r="GC299" s="100"/>
      <c r="GD299" s="100"/>
      <c r="GE299" s="100"/>
      <c r="GF299" s="100"/>
      <c r="GG299" s="100"/>
      <c r="GH299" s="100"/>
      <c r="GI299" s="100"/>
      <c r="GJ299" s="100"/>
      <c r="GK299" s="100"/>
      <c r="GL299" s="100"/>
      <c r="GM299" s="100"/>
      <c r="GN299" s="100"/>
      <c r="GO299" s="100"/>
      <c r="GP299" s="100"/>
      <c r="GQ299" s="100"/>
      <c r="GR299" s="100"/>
      <c r="GS299" s="100"/>
      <c r="GT299" s="100"/>
      <c r="GU299" s="100"/>
      <c r="GV299" s="100"/>
      <c r="GW299" s="100"/>
      <c r="GX299" s="100"/>
      <c r="GY299" s="100"/>
      <c r="GZ299" s="100"/>
      <c r="HA299" s="100"/>
      <c r="HB299" s="100"/>
      <c r="HC299" s="100"/>
      <c r="HD299" s="100"/>
      <c r="HE299" s="100"/>
      <c r="HF299" s="100"/>
      <c r="HG299" s="100"/>
      <c r="HH299" s="100"/>
      <c r="HI299" s="100"/>
      <c r="HJ299" s="100"/>
      <c r="HK299" s="100"/>
      <c r="HL299" s="100"/>
      <c r="HM299" s="100"/>
      <c r="HN299" s="100"/>
      <c r="HO299" s="100"/>
      <c r="HP299" s="100"/>
      <c r="HQ299" s="100"/>
      <c r="HR299" s="100"/>
      <c r="HS299" s="100"/>
      <c r="HT299" s="100"/>
      <c r="HU299" s="100"/>
      <c r="HV299" s="100"/>
      <c r="HW299" s="100"/>
      <c r="HX299" s="100"/>
      <c r="HY299" s="100"/>
      <c r="HZ299" s="100"/>
      <c r="IA299" s="100"/>
      <c r="IB299" s="100"/>
      <c r="IC299" s="100"/>
      <c r="ID299" s="100"/>
      <c r="IE299" s="100"/>
      <c r="IF299" s="100"/>
      <c r="IG299" s="100"/>
      <c r="IH299" s="100"/>
      <c r="II299" s="100"/>
      <c r="IJ299" s="100"/>
      <c r="IK299" s="100"/>
      <c r="IL299" s="100"/>
      <c r="IM299" s="100"/>
      <c r="IN299" s="100"/>
      <c r="IO299" s="100"/>
      <c r="IP299" s="100"/>
      <c r="IQ299" s="100"/>
      <c r="IR299" s="100"/>
      <c r="IS299" s="100"/>
      <c r="IT299" s="100"/>
      <c r="IU299" s="100"/>
      <c r="IV299" s="100"/>
      <c r="IW299" s="100"/>
      <c r="IX299" s="100"/>
      <c r="IY299" s="100"/>
      <c r="IZ299" s="100"/>
      <c r="JA299" s="100"/>
    </row>
    <row r="300" spans="22:261"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  <c r="EO300" s="100"/>
      <c r="EP300" s="100"/>
      <c r="EQ300" s="100"/>
      <c r="ER300" s="100"/>
      <c r="ES300" s="100"/>
      <c r="ET300" s="100"/>
      <c r="EU300" s="100"/>
      <c r="EV300" s="100"/>
      <c r="EW300" s="100"/>
      <c r="EX300" s="100"/>
      <c r="EY300" s="100"/>
      <c r="EZ300" s="100"/>
      <c r="FA300" s="100"/>
      <c r="FB300" s="100"/>
      <c r="FC300" s="100"/>
      <c r="FD300" s="100"/>
      <c r="FE300" s="100"/>
      <c r="FF300" s="100"/>
      <c r="FG300" s="100"/>
      <c r="FH300" s="100"/>
      <c r="FI300" s="100"/>
      <c r="FJ300" s="100"/>
      <c r="FK300" s="100"/>
      <c r="FL300" s="100"/>
      <c r="FM300" s="100"/>
      <c r="FN300" s="100"/>
      <c r="FO300" s="100"/>
      <c r="FP300" s="100"/>
      <c r="FQ300" s="100"/>
      <c r="FR300" s="100"/>
      <c r="FS300" s="100"/>
      <c r="FT300" s="100"/>
      <c r="FU300" s="100"/>
      <c r="FV300" s="100"/>
      <c r="FW300" s="100"/>
      <c r="FX300" s="100"/>
      <c r="FY300" s="100"/>
      <c r="FZ300" s="100"/>
      <c r="GA300" s="100"/>
      <c r="GB300" s="100"/>
      <c r="GC300" s="100"/>
      <c r="GD300" s="100"/>
      <c r="GE300" s="100"/>
      <c r="GF300" s="100"/>
      <c r="GG300" s="100"/>
      <c r="GH300" s="100"/>
      <c r="GI300" s="100"/>
      <c r="GJ300" s="100"/>
      <c r="GK300" s="100"/>
      <c r="GL300" s="100"/>
      <c r="GM300" s="100"/>
      <c r="GN300" s="100"/>
      <c r="GO300" s="100"/>
      <c r="GP300" s="100"/>
      <c r="GQ300" s="100"/>
      <c r="GR300" s="100"/>
      <c r="GS300" s="100"/>
      <c r="GT300" s="100"/>
      <c r="GU300" s="100"/>
      <c r="GV300" s="100"/>
      <c r="GW300" s="100"/>
      <c r="GX300" s="100"/>
      <c r="GY300" s="100"/>
      <c r="GZ300" s="100"/>
      <c r="HA300" s="100"/>
      <c r="HB300" s="100"/>
      <c r="HC300" s="100"/>
      <c r="HD300" s="100"/>
      <c r="HE300" s="100"/>
      <c r="HF300" s="100"/>
      <c r="HG300" s="100"/>
      <c r="HH300" s="100"/>
      <c r="HI300" s="100"/>
      <c r="HJ300" s="100"/>
      <c r="HK300" s="100"/>
      <c r="HL300" s="100"/>
      <c r="HM300" s="100"/>
      <c r="HN300" s="100"/>
      <c r="HO300" s="100"/>
      <c r="HP300" s="100"/>
      <c r="HQ300" s="100"/>
      <c r="HR300" s="100"/>
      <c r="HS300" s="100"/>
      <c r="HT300" s="100"/>
      <c r="HU300" s="100"/>
      <c r="HV300" s="100"/>
      <c r="HW300" s="100"/>
      <c r="HX300" s="100"/>
      <c r="HY300" s="100"/>
      <c r="HZ300" s="100"/>
      <c r="IA300" s="100"/>
      <c r="IB300" s="100"/>
      <c r="IC300" s="100"/>
      <c r="ID300" s="100"/>
      <c r="IE300" s="100"/>
      <c r="IF300" s="100"/>
      <c r="IG300" s="100"/>
      <c r="IH300" s="100"/>
      <c r="II300" s="100"/>
      <c r="IJ300" s="100"/>
      <c r="IK300" s="100"/>
      <c r="IL300" s="100"/>
      <c r="IM300" s="100"/>
      <c r="IN300" s="100"/>
      <c r="IO300" s="100"/>
      <c r="IP300" s="100"/>
      <c r="IQ300" s="100"/>
      <c r="IR300" s="100"/>
      <c r="IS300" s="100"/>
      <c r="IT300" s="100"/>
      <c r="IU300" s="100"/>
      <c r="IV300" s="100"/>
      <c r="IW300" s="100"/>
      <c r="IX300" s="100"/>
      <c r="IY300" s="100"/>
      <c r="IZ300" s="100"/>
      <c r="JA300" s="100"/>
    </row>
    <row r="301" spans="22:261"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  <c r="EO301" s="100"/>
      <c r="EP301" s="100"/>
      <c r="EQ301" s="100"/>
      <c r="ER301" s="100"/>
      <c r="ES301" s="100"/>
      <c r="ET301" s="100"/>
      <c r="EU301" s="100"/>
      <c r="EV301" s="100"/>
      <c r="EW301" s="100"/>
      <c r="EX301" s="100"/>
      <c r="EY301" s="100"/>
      <c r="EZ301" s="100"/>
      <c r="FA301" s="100"/>
      <c r="FB301" s="100"/>
      <c r="FC301" s="100"/>
      <c r="FD301" s="100"/>
      <c r="FE301" s="100"/>
      <c r="FF301" s="100"/>
      <c r="FG301" s="100"/>
      <c r="FH301" s="100"/>
      <c r="FI301" s="100"/>
      <c r="FJ301" s="100"/>
      <c r="FK301" s="100"/>
      <c r="FL301" s="100"/>
      <c r="FM301" s="100"/>
      <c r="FN301" s="100"/>
      <c r="FO301" s="100"/>
      <c r="FP301" s="100"/>
      <c r="FQ301" s="100"/>
      <c r="FR301" s="100"/>
      <c r="FS301" s="100"/>
      <c r="FT301" s="100"/>
      <c r="FU301" s="100"/>
      <c r="FV301" s="100"/>
      <c r="FW301" s="100"/>
      <c r="FX301" s="100"/>
      <c r="FY301" s="100"/>
      <c r="FZ301" s="100"/>
      <c r="GA301" s="100"/>
      <c r="GB301" s="100"/>
      <c r="GC301" s="100"/>
      <c r="GD301" s="100"/>
      <c r="GE301" s="100"/>
      <c r="GF301" s="100"/>
      <c r="GG301" s="100"/>
      <c r="GH301" s="100"/>
      <c r="GI301" s="100"/>
      <c r="GJ301" s="100"/>
      <c r="GK301" s="100"/>
      <c r="GL301" s="100"/>
      <c r="GM301" s="100"/>
      <c r="GN301" s="100"/>
      <c r="GO301" s="100"/>
      <c r="GP301" s="100"/>
      <c r="GQ301" s="100"/>
      <c r="GR301" s="100"/>
      <c r="GS301" s="100"/>
      <c r="GT301" s="100"/>
      <c r="GU301" s="100"/>
      <c r="GV301" s="100"/>
      <c r="GW301" s="100"/>
      <c r="GX301" s="100"/>
      <c r="GY301" s="100"/>
      <c r="GZ301" s="100"/>
      <c r="HA301" s="100"/>
      <c r="HB301" s="100"/>
      <c r="HC301" s="100"/>
      <c r="HD301" s="100"/>
      <c r="HE301" s="100"/>
      <c r="HF301" s="100"/>
      <c r="HG301" s="100"/>
      <c r="HH301" s="100"/>
      <c r="HI301" s="100"/>
      <c r="HJ301" s="100"/>
      <c r="HK301" s="100"/>
      <c r="HL301" s="100"/>
      <c r="HM301" s="100"/>
      <c r="HN301" s="100"/>
      <c r="HO301" s="100"/>
      <c r="HP301" s="100"/>
      <c r="HQ301" s="100"/>
      <c r="HR301" s="100"/>
      <c r="HS301" s="100"/>
      <c r="HT301" s="100"/>
      <c r="HU301" s="100"/>
      <c r="HV301" s="100"/>
      <c r="HW301" s="100"/>
      <c r="HX301" s="100"/>
      <c r="HY301" s="100"/>
      <c r="HZ301" s="100"/>
      <c r="IA301" s="100"/>
      <c r="IB301" s="100"/>
      <c r="IC301" s="100"/>
      <c r="ID301" s="100"/>
      <c r="IE301" s="100"/>
      <c r="IF301" s="100"/>
      <c r="IG301" s="100"/>
      <c r="IH301" s="100"/>
      <c r="II301" s="100"/>
      <c r="IJ301" s="100"/>
      <c r="IK301" s="100"/>
      <c r="IL301" s="100"/>
      <c r="IM301" s="100"/>
      <c r="IN301" s="100"/>
      <c r="IO301" s="100"/>
      <c r="IP301" s="100"/>
      <c r="IQ301" s="100"/>
      <c r="IR301" s="100"/>
      <c r="IS301" s="100"/>
      <c r="IT301" s="100"/>
      <c r="IU301" s="100"/>
      <c r="IV301" s="100"/>
      <c r="IW301" s="100"/>
      <c r="IX301" s="100"/>
      <c r="IY301" s="100"/>
      <c r="IZ301" s="100"/>
      <c r="JA301" s="100"/>
    </row>
    <row r="302" spans="22:261"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  <c r="HQ302" s="100"/>
      <c r="HR302" s="100"/>
      <c r="HS302" s="100"/>
      <c r="HT302" s="100"/>
      <c r="HU302" s="100"/>
      <c r="HV302" s="100"/>
      <c r="HW302" s="100"/>
      <c r="HX302" s="100"/>
      <c r="HY302" s="100"/>
      <c r="HZ302" s="100"/>
      <c r="IA302" s="100"/>
      <c r="IB302" s="100"/>
      <c r="IC302" s="100"/>
      <c r="ID302" s="100"/>
      <c r="IE302" s="100"/>
      <c r="IF302" s="100"/>
      <c r="IG302" s="100"/>
      <c r="IH302" s="100"/>
      <c r="II302" s="100"/>
      <c r="IJ302" s="100"/>
      <c r="IK302" s="100"/>
      <c r="IL302" s="100"/>
      <c r="IM302" s="100"/>
      <c r="IN302" s="100"/>
      <c r="IO302" s="100"/>
      <c r="IP302" s="100"/>
      <c r="IQ302" s="100"/>
      <c r="IR302" s="100"/>
      <c r="IS302" s="100"/>
      <c r="IT302" s="100"/>
      <c r="IU302" s="100"/>
      <c r="IV302" s="100"/>
      <c r="IW302" s="100"/>
      <c r="IX302" s="100"/>
      <c r="IY302" s="100"/>
      <c r="IZ302" s="100"/>
      <c r="JA302" s="100"/>
    </row>
    <row r="303" spans="22:261"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  <c r="HQ303" s="100"/>
      <c r="HR303" s="100"/>
      <c r="HS303" s="100"/>
      <c r="HT303" s="100"/>
      <c r="HU303" s="100"/>
      <c r="HV303" s="100"/>
      <c r="HW303" s="100"/>
      <c r="HX303" s="100"/>
      <c r="HY303" s="100"/>
      <c r="HZ303" s="100"/>
      <c r="IA303" s="100"/>
      <c r="IB303" s="100"/>
      <c r="IC303" s="100"/>
      <c r="ID303" s="100"/>
      <c r="IE303" s="100"/>
      <c r="IF303" s="100"/>
      <c r="IG303" s="100"/>
      <c r="IH303" s="100"/>
      <c r="II303" s="100"/>
      <c r="IJ303" s="100"/>
      <c r="IK303" s="100"/>
      <c r="IL303" s="100"/>
      <c r="IM303" s="100"/>
      <c r="IN303" s="100"/>
      <c r="IO303" s="100"/>
      <c r="IP303" s="100"/>
      <c r="IQ303" s="100"/>
      <c r="IR303" s="100"/>
      <c r="IS303" s="100"/>
      <c r="IT303" s="100"/>
      <c r="IU303" s="100"/>
      <c r="IV303" s="100"/>
      <c r="IW303" s="100"/>
      <c r="IX303" s="100"/>
      <c r="IY303" s="100"/>
      <c r="IZ303" s="100"/>
      <c r="JA303" s="100"/>
    </row>
    <row r="304" spans="22:261"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  <c r="HQ304" s="100"/>
      <c r="HR304" s="100"/>
      <c r="HS304" s="100"/>
      <c r="HT304" s="100"/>
      <c r="HU304" s="100"/>
      <c r="HV304" s="100"/>
      <c r="HW304" s="100"/>
      <c r="HX304" s="100"/>
      <c r="HY304" s="100"/>
      <c r="HZ304" s="100"/>
      <c r="IA304" s="100"/>
      <c r="IB304" s="100"/>
      <c r="IC304" s="100"/>
      <c r="ID304" s="100"/>
      <c r="IE304" s="100"/>
      <c r="IF304" s="100"/>
      <c r="IG304" s="100"/>
      <c r="IH304" s="100"/>
      <c r="II304" s="100"/>
      <c r="IJ304" s="100"/>
      <c r="IK304" s="100"/>
      <c r="IL304" s="100"/>
      <c r="IM304" s="100"/>
      <c r="IN304" s="100"/>
      <c r="IO304" s="100"/>
      <c r="IP304" s="100"/>
      <c r="IQ304" s="100"/>
      <c r="IR304" s="100"/>
      <c r="IS304" s="100"/>
      <c r="IT304" s="100"/>
      <c r="IU304" s="100"/>
      <c r="IV304" s="100"/>
      <c r="IW304" s="100"/>
      <c r="IX304" s="100"/>
      <c r="IY304" s="100"/>
      <c r="IZ304" s="100"/>
      <c r="JA304" s="100"/>
    </row>
    <row r="305" spans="22:261"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  <c r="HQ305" s="100"/>
      <c r="HR305" s="100"/>
      <c r="HS305" s="100"/>
      <c r="HT305" s="100"/>
      <c r="HU305" s="100"/>
      <c r="HV305" s="100"/>
      <c r="HW305" s="100"/>
      <c r="HX305" s="100"/>
      <c r="HY305" s="100"/>
      <c r="HZ305" s="100"/>
      <c r="IA305" s="100"/>
      <c r="IB305" s="100"/>
      <c r="IC305" s="100"/>
      <c r="ID305" s="100"/>
      <c r="IE305" s="100"/>
      <c r="IF305" s="100"/>
      <c r="IG305" s="100"/>
      <c r="IH305" s="100"/>
      <c r="II305" s="100"/>
      <c r="IJ305" s="100"/>
      <c r="IK305" s="100"/>
      <c r="IL305" s="100"/>
      <c r="IM305" s="100"/>
      <c r="IN305" s="100"/>
      <c r="IO305" s="100"/>
      <c r="IP305" s="100"/>
      <c r="IQ305" s="100"/>
      <c r="IR305" s="100"/>
      <c r="IS305" s="100"/>
      <c r="IT305" s="100"/>
      <c r="IU305" s="100"/>
      <c r="IV305" s="100"/>
      <c r="IW305" s="100"/>
      <c r="IX305" s="100"/>
      <c r="IY305" s="100"/>
      <c r="IZ305" s="100"/>
      <c r="JA305" s="100"/>
    </row>
    <row r="306" spans="22:261"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  <c r="HQ306" s="100"/>
      <c r="HR306" s="100"/>
      <c r="HS306" s="100"/>
      <c r="HT306" s="100"/>
      <c r="HU306" s="100"/>
      <c r="HV306" s="100"/>
      <c r="HW306" s="100"/>
      <c r="HX306" s="100"/>
      <c r="HY306" s="100"/>
      <c r="HZ306" s="100"/>
      <c r="IA306" s="100"/>
      <c r="IB306" s="100"/>
      <c r="IC306" s="100"/>
      <c r="ID306" s="100"/>
      <c r="IE306" s="100"/>
      <c r="IF306" s="100"/>
      <c r="IG306" s="100"/>
      <c r="IH306" s="100"/>
      <c r="II306" s="100"/>
      <c r="IJ306" s="100"/>
      <c r="IK306" s="100"/>
      <c r="IL306" s="100"/>
      <c r="IM306" s="100"/>
      <c r="IN306" s="100"/>
      <c r="IO306" s="100"/>
      <c r="IP306" s="100"/>
      <c r="IQ306" s="100"/>
      <c r="IR306" s="100"/>
      <c r="IS306" s="100"/>
      <c r="IT306" s="100"/>
      <c r="IU306" s="100"/>
      <c r="IV306" s="100"/>
      <c r="IW306" s="100"/>
      <c r="IX306" s="100"/>
      <c r="IY306" s="100"/>
      <c r="IZ306" s="100"/>
      <c r="JA306" s="100"/>
    </row>
    <row r="307" spans="22:261"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  <c r="HQ307" s="100"/>
      <c r="HR307" s="100"/>
      <c r="HS307" s="100"/>
      <c r="HT307" s="100"/>
      <c r="HU307" s="100"/>
      <c r="HV307" s="100"/>
      <c r="HW307" s="100"/>
      <c r="HX307" s="100"/>
      <c r="HY307" s="100"/>
      <c r="HZ307" s="100"/>
      <c r="IA307" s="100"/>
      <c r="IB307" s="100"/>
      <c r="IC307" s="100"/>
      <c r="ID307" s="100"/>
      <c r="IE307" s="100"/>
      <c r="IF307" s="100"/>
      <c r="IG307" s="100"/>
      <c r="IH307" s="100"/>
      <c r="II307" s="100"/>
      <c r="IJ307" s="100"/>
      <c r="IK307" s="100"/>
      <c r="IL307" s="100"/>
      <c r="IM307" s="100"/>
      <c r="IN307" s="100"/>
      <c r="IO307" s="100"/>
      <c r="IP307" s="100"/>
      <c r="IQ307" s="100"/>
      <c r="IR307" s="100"/>
      <c r="IS307" s="100"/>
      <c r="IT307" s="100"/>
      <c r="IU307" s="100"/>
      <c r="IV307" s="100"/>
      <c r="IW307" s="100"/>
      <c r="IX307" s="100"/>
      <c r="IY307" s="100"/>
      <c r="IZ307" s="100"/>
      <c r="JA307" s="100"/>
    </row>
    <row r="308" spans="22:261"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  <c r="HQ308" s="100"/>
      <c r="HR308" s="100"/>
      <c r="HS308" s="100"/>
      <c r="HT308" s="100"/>
      <c r="HU308" s="100"/>
      <c r="HV308" s="100"/>
      <c r="HW308" s="100"/>
      <c r="HX308" s="100"/>
      <c r="HY308" s="100"/>
      <c r="HZ308" s="100"/>
      <c r="IA308" s="100"/>
      <c r="IB308" s="100"/>
      <c r="IC308" s="100"/>
      <c r="ID308" s="100"/>
      <c r="IE308" s="100"/>
      <c r="IF308" s="100"/>
      <c r="IG308" s="100"/>
      <c r="IH308" s="100"/>
      <c r="II308" s="100"/>
      <c r="IJ308" s="100"/>
      <c r="IK308" s="100"/>
      <c r="IL308" s="100"/>
      <c r="IM308" s="100"/>
      <c r="IN308" s="100"/>
      <c r="IO308" s="100"/>
      <c r="IP308" s="100"/>
      <c r="IQ308" s="100"/>
      <c r="IR308" s="100"/>
      <c r="IS308" s="100"/>
      <c r="IT308" s="100"/>
      <c r="IU308" s="100"/>
      <c r="IV308" s="100"/>
      <c r="IW308" s="100"/>
      <c r="IX308" s="100"/>
      <c r="IY308" s="100"/>
      <c r="IZ308" s="100"/>
      <c r="JA308" s="100"/>
    </row>
    <row r="309" spans="22:261"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  <c r="HQ309" s="100"/>
      <c r="HR309" s="100"/>
      <c r="HS309" s="100"/>
      <c r="HT309" s="100"/>
      <c r="HU309" s="100"/>
      <c r="HV309" s="100"/>
      <c r="HW309" s="100"/>
      <c r="HX309" s="100"/>
      <c r="HY309" s="100"/>
      <c r="HZ309" s="100"/>
      <c r="IA309" s="100"/>
      <c r="IB309" s="100"/>
      <c r="IC309" s="100"/>
      <c r="ID309" s="100"/>
      <c r="IE309" s="100"/>
      <c r="IF309" s="100"/>
      <c r="IG309" s="100"/>
      <c r="IH309" s="100"/>
      <c r="II309" s="100"/>
      <c r="IJ309" s="100"/>
      <c r="IK309" s="100"/>
      <c r="IL309" s="100"/>
      <c r="IM309" s="100"/>
      <c r="IN309" s="100"/>
      <c r="IO309" s="100"/>
      <c r="IP309" s="100"/>
      <c r="IQ309" s="100"/>
      <c r="IR309" s="100"/>
      <c r="IS309" s="100"/>
      <c r="IT309" s="100"/>
      <c r="IU309" s="100"/>
      <c r="IV309" s="100"/>
      <c r="IW309" s="100"/>
      <c r="IX309" s="100"/>
      <c r="IY309" s="100"/>
      <c r="IZ309" s="100"/>
      <c r="JA309" s="100"/>
    </row>
    <row r="310" spans="22:261"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  <c r="HQ310" s="100"/>
      <c r="HR310" s="100"/>
      <c r="HS310" s="100"/>
      <c r="HT310" s="100"/>
      <c r="HU310" s="100"/>
      <c r="HV310" s="100"/>
      <c r="HW310" s="100"/>
      <c r="HX310" s="100"/>
      <c r="HY310" s="100"/>
      <c r="HZ310" s="100"/>
      <c r="IA310" s="100"/>
      <c r="IB310" s="100"/>
      <c r="IC310" s="100"/>
      <c r="ID310" s="100"/>
      <c r="IE310" s="100"/>
      <c r="IF310" s="100"/>
      <c r="IG310" s="100"/>
      <c r="IH310" s="100"/>
      <c r="II310" s="100"/>
      <c r="IJ310" s="100"/>
      <c r="IK310" s="100"/>
      <c r="IL310" s="100"/>
      <c r="IM310" s="100"/>
      <c r="IN310" s="100"/>
      <c r="IO310" s="100"/>
      <c r="IP310" s="100"/>
      <c r="IQ310" s="100"/>
      <c r="IR310" s="100"/>
      <c r="IS310" s="100"/>
      <c r="IT310" s="100"/>
      <c r="IU310" s="100"/>
      <c r="IV310" s="100"/>
      <c r="IW310" s="100"/>
      <c r="IX310" s="100"/>
      <c r="IY310" s="100"/>
      <c r="IZ310" s="100"/>
      <c r="JA310" s="100"/>
    </row>
    <row r="311" spans="22:261"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  <c r="HQ311" s="100"/>
      <c r="HR311" s="100"/>
      <c r="HS311" s="100"/>
      <c r="HT311" s="100"/>
      <c r="HU311" s="100"/>
      <c r="HV311" s="100"/>
      <c r="HW311" s="100"/>
      <c r="HX311" s="100"/>
      <c r="HY311" s="100"/>
      <c r="HZ311" s="100"/>
      <c r="IA311" s="100"/>
      <c r="IB311" s="100"/>
      <c r="IC311" s="100"/>
      <c r="ID311" s="100"/>
      <c r="IE311" s="100"/>
      <c r="IF311" s="100"/>
      <c r="IG311" s="100"/>
      <c r="IH311" s="100"/>
      <c r="II311" s="100"/>
      <c r="IJ311" s="100"/>
      <c r="IK311" s="100"/>
      <c r="IL311" s="100"/>
      <c r="IM311" s="100"/>
      <c r="IN311" s="100"/>
      <c r="IO311" s="100"/>
      <c r="IP311" s="100"/>
      <c r="IQ311" s="100"/>
      <c r="IR311" s="100"/>
      <c r="IS311" s="100"/>
      <c r="IT311" s="100"/>
      <c r="IU311" s="100"/>
      <c r="IV311" s="100"/>
      <c r="IW311" s="100"/>
      <c r="IX311" s="100"/>
      <c r="IY311" s="100"/>
      <c r="IZ311" s="100"/>
      <c r="JA311" s="100"/>
    </row>
    <row r="312" spans="22:261"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00"/>
      <c r="GE312" s="100"/>
      <c r="GF312" s="100"/>
      <c r="GG312" s="100"/>
      <c r="GH312" s="100"/>
      <c r="GI312" s="100"/>
      <c r="GJ312" s="100"/>
      <c r="GK312" s="100"/>
      <c r="GL312" s="100"/>
      <c r="GM312" s="100"/>
      <c r="GN312" s="100"/>
      <c r="GO312" s="100"/>
      <c r="GP312" s="100"/>
      <c r="GQ312" s="100"/>
      <c r="GR312" s="100"/>
      <c r="GS312" s="100"/>
      <c r="GT312" s="100"/>
      <c r="GU312" s="100"/>
      <c r="GV312" s="100"/>
      <c r="GW312" s="100"/>
      <c r="GX312" s="100"/>
      <c r="GY312" s="100"/>
      <c r="GZ312" s="100"/>
      <c r="HA312" s="100"/>
      <c r="HB312" s="100"/>
      <c r="HC312" s="100"/>
      <c r="HD312" s="100"/>
      <c r="HE312" s="100"/>
      <c r="HF312" s="100"/>
      <c r="HG312" s="100"/>
      <c r="HH312" s="100"/>
      <c r="HI312" s="100"/>
      <c r="HJ312" s="100"/>
      <c r="HK312" s="100"/>
      <c r="HL312" s="100"/>
      <c r="HM312" s="100"/>
      <c r="HN312" s="100"/>
      <c r="HO312" s="100"/>
      <c r="HP312" s="100"/>
      <c r="HQ312" s="100"/>
      <c r="HR312" s="100"/>
      <c r="HS312" s="100"/>
      <c r="HT312" s="100"/>
      <c r="HU312" s="100"/>
      <c r="HV312" s="100"/>
      <c r="HW312" s="100"/>
      <c r="HX312" s="100"/>
      <c r="HY312" s="100"/>
      <c r="HZ312" s="100"/>
      <c r="IA312" s="100"/>
      <c r="IB312" s="100"/>
      <c r="IC312" s="100"/>
      <c r="ID312" s="100"/>
      <c r="IE312" s="100"/>
      <c r="IF312" s="100"/>
      <c r="IG312" s="100"/>
      <c r="IH312" s="100"/>
      <c r="II312" s="100"/>
      <c r="IJ312" s="100"/>
      <c r="IK312" s="100"/>
      <c r="IL312" s="100"/>
      <c r="IM312" s="100"/>
      <c r="IN312" s="100"/>
      <c r="IO312" s="100"/>
      <c r="IP312" s="100"/>
      <c r="IQ312" s="100"/>
      <c r="IR312" s="100"/>
      <c r="IS312" s="100"/>
      <c r="IT312" s="100"/>
      <c r="IU312" s="100"/>
      <c r="IV312" s="100"/>
      <c r="IW312" s="100"/>
      <c r="IX312" s="100"/>
      <c r="IY312" s="100"/>
      <c r="IZ312" s="100"/>
      <c r="JA312" s="100"/>
    </row>
    <row r="313" spans="22:261"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  <c r="IF313" s="100"/>
      <c r="IG313" s="100"/>
      <c r="IH313" s="100"/>
      <c r="II313" s="100"/>
      <c r="IJ313" s="100"/>
      <c r="IK313" s="100"/>
      <c r="IL313" s="100"/>
      <c r="IM313" s="100"/>
      <c r="IN313" s="100"/>
      <c r="IO313" s="100"/>
      <c r="IP313" s="100"/>
      <c r="IQ313" s="100"/>
      <c r="IR313" s="100"/>
      <c r="IS313" s="100"/>
      <c r="IT313" s="100"/>
      <c r="IU313" s="100"/>
      <c r="IV313" s="100"/>
      <c r="IW313" s="100"/>
      <c r="IX313" s="100"/>
      <c r="IY313" s="100"/>
      <c r="IZ313" s="100"/>
      <c r="JA313" s="100"/>
    </row>
    <row r="314" spans="22:261"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  <c r="IF314" s="100"/>
      <c r="IG314" s="100"/>
      <c r="IH314" s="100"/>
      <c r="II314" s="100"/>
      <c r="IJ314" s="100"/>
      <c r="IK314" s="100"/>
      <c r="IL314" s="100"/>
      <c r="IM314" s="100"/>
      <c r="IN314" s="100"/>
      <c r="IO314" s="100"/>
      <c r="IP314" s="100"/>
      <c r="IQ314" s="100"/>
      <c r="IR314" s="100"/>
      <c r="IS314" s="100"/>
      <c r="IT314" s="100"/>
      <c r="IU314" s="100"/>
      <c r="IV314" s="100"/>
      <c r="IW314" s="100"/>
      <c r="IX314" s="100"/>
      <c r="IY314" s="100"/>
      <c r="IZ314" s="100"/>
      <c r="JA314" s="100"/>
    </row>
    <row r="315" spans="22:261"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  <c r="HQ315" s="100"/>
      <c r="HR315" s="100"/>
      <c r="HS315" s="100"/>
      <c r="HT315" s="100"/>
      <c r="HU315" s="100"/>
      <c r="HV315" s="100"/>
      <c r="HW315" s="100"/>
      <c r="HX315" s="100"/>
      <c r="HY315" s="100"/>
      <c r="HZ315" s="100"/>
      <c r="IA315" s="100"/>
      <c r="IB315" s="100"/>
      <c r="IC315" s="100"/>
      <c r="ID315" s="100"/>
      <c r="IE315" s="100"/>
      <c r="IF315" s="100"/>
      <c r="IG315" s="100"/>
      <c r="IH315" s="100"/>
      <c r="II315" s="100"/>
      <c r="IJ315" s="100"/>
      <c r="IK315" s="100"/>
      <c r="IL315" s="100"/>
      <c r="IM315" s="100"/>
      <c r="IN315" s="100"/>
      <c r="IO315" s="100"/>
      <c r="IP315" s="100"/>
      <c r="IQ315" s="100"/>
      <c r="IR315" s="100"/>
      <c r="IS315" s="100"/>
      <c r="IT315" s="100"/>
      <c r="IU315" s="100"/>
      <c r="IV315" s="100"/>
      <c r="IW315" s="100"/>
      <c r="IX315" s="100"/>
      <c r="IY315" s="100"/>
      <c r="IZ315" s="100"/>
      <c r="JA315" s="100"/>
    </row>
    <row r="316" spans="22:261"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  <c r="HQ316" s="100"/>
      <c r="HR316" s="100"/>
      <c r="HS316" s="100"/>
      <c r="HT316" s="100"/>
      <c r="HU316" s="100"/>
      <c r="HV316" s="100"/>
      <c r="HW316" s="100"/>
      <c r="HX316" s="100"/>
      <c r="HY316" s="100"/>
      <c r="HZ316" s="100"/>
      <c r="IA316" s="100"/>
      <c r="IB316" s="100"/>
      <c r="IC316" s="100"/>
      <c r="ID316" s="100"/>
      <c r="IE316" s="100"/>
      <c r="IF316" s="100"/>
      <c r="IG316" s="100"/>
      <c r="IH316" s="100"/>
      <c r="II316" s="100"/>
      <c r="IJ316" s="100"/>
      <c r="IK316" s="100"/>
      <c r="IL316" s="100"/>
      <c r="IM316" s="100"/>
      <c r="IN316" s="100"/>
      <c r="IO316" s="100"/>
      <c r="IP316" s="100"/>
      <c r="IQ316" s="100"/>
      <c r="IR316" s="100"/>
      <c r="IS316" s="100"/>
      <c r="IT316" s="100"/>
      <c r="IU316" s="100"/>
      <c r="IV316" s="100"/>
      <c r="IW316" s="100"/>
      <c r="IX316" s="100"/>
      <c r="IY316" s="100"/>
      <c r="IZ316" s="100"/>
      <c r="JA316" s="100"/>
    </row>
  </sheetData>
  <mergeCells count="368">
    <mergeCell ref="A1:K1"/>
    <mergeCell ref="M1:U1"/>
    <mergeCell ref="A2:K2"/>
    <mergeCell ref="A3:K3"/>
    <mergeCell ref="M3:O3"/>
    <mergeCell ref="P3:R3"/>
    <mergeCell ref="S3:U3"/>
    <mergeCell ref="M4:O4"/>
    <mergeCell ref="P4:R4"/>
    <mergeCell ref="S4:U4"/>
    <mergeCell ref="A4:K5"/>
    <mergeCell ref="M5:O5"/>
    <mergeCell ref="P5:R5"/>
    <mergeCell ref="S5:U5"/>
    <mergeCell ref="A6:K6"/>
    <mergeCell ref="M6:O6"/>
    <mergeCell ref="P6:R6"/>
    <mergeCell ref="S6:U6"/>
    <mergeCell ref="A7:K7"/>
    <mergeCell ref="A8:K8"/>
    <mergeCell ref="M8:U11"/>
    <mergeCell ref="A9:K9"/>
    <mergeCell ref="A10:K10"/>
    <mergeCell ref="A11:K11"/>
    <mergeCell ref="A12:K12"/>
    <mergeCell ref="M12:U12"/>
    <mergeCell ref="A13:K13"/>
    <mergeCell ref="M13:U13"/>
    <mergeCell ref="A14:K14"/>
    <mergeCell ref="M14:U14"/>
    <mergeCell ref="A15:K15"/>
    <mergeCell ref="M15:U15"/>
    <mergeCell ref="A16:K16"/>
    <mergeCell ref="M16:U16"/>
    <mergeCell ref="A17:K17"/>
    <mergeCell ref="M17:U17"/>
    <mergeCell ref="A18:K18"/>
    <mergeCell ref="M18:U18"/>
    <mergeCell ref="A19:K19"/>
    <mergeCell ref="M19:U19"/>
    <mergeCell ref="M20:U20"/>
    <mergeCell ref="A20:K24"/>
    <mergeCell ref="M21:U21"/>
    <mergeCell ref="M22:U22"/>
    <mergeCell ref="M23:U23"/>
    <mergeCell ref="M24:U24"/>
    <mergeCell ref="M25:U25"/>
    <mergeCell ref="A26:G26"/>
    <mergeCell ref="M26:U26"/>
    <mergeCell ref="B27:C27"/>
    <mergeCell ref="D27:F27"/>
    <mergeCell ref="I27:K27"/>
    <mergeCell ref="G27:G28"/>
    <mergeCell ref="H27:H28"/>
    <mergeCell ref="M27:U28"/>
    <mergeCell ref="M29:U29"/>
    <mergeCell ref="M30:U33"/>
    <mergeCell ref="A35:U35"/>
    <mergeCell ref="A36:U36"/>
    <mergeCell ref="K37:N37"/>
    <mergeCell ref="O37:Q37"/>
    <mergeCell ref="R37:T37"/>
    <mergeCell ref="A37:A38"/>
    <mergeCell ref="B37:I38"/>
    <mergeCell ref="J37:J38"/>
    <mergeCell ref="U37:U38"/>
    <mergeCell ref="B39:I39"/>
    <mergeCell ref="B40:I40"/>
    <mergeCell ref="B41:I41"/>
    <mergeCell ref="B42:I42"/>
    <mergeCell ref="B43:I43"/>
    <mergeCell ref="B44:I44"/>
    <mergeCell ref="B45:I45"/>
    <mergeCell ref="A47:U47"/>
    <mergeCell ref="K48:N48"/>
    <mergeCell ref="O48:Q48"/>
    <mergeCell ref="R48:T48"/>
    <mergeCell ref="A48:A49"/>
    <mergeCell ref="B48:I49"/>
    <mergeCell ref="J48:J49"/>
    <mergeCell ref="U48:U49"/>
    <mergeCell ref="B50:I50"/>
    <mergeCell ref="B51:I51"/>
    <mergeCell ref="B52:I52"/>
    <mergeCell ref="B53:I53"/>
    <mergeCell ref="B54:I54"/>
    <mergeCell ref="B55:I55"/>
    <mergeCell ref="B56:I56"/>
    <mergeCell ref="B57:I57"/>
    <mergeCell ref="A59:U59"/>
    <mergeCell ref="K60:N60"/>
    <mergeCell ref="O60:Q60"/>
    <mergeCell ref="R60:T60"/>
    <mergeCell ref="A60:A61"/>
    <mergeCell ref="B60:I61"/>
    <mergeCell ref="J60:J61"/>
    <mergeCell ref="U60:U61"/>
    <mergeCell ref="B62:I62"/>
    <mergeCell ref="B63:I63"/>
    <mergeCell ref="B64:I64"/>
    <mergeCell ref="B65:I65"/>
    <mergeCell ref="B66:I66"/>
    <mergeCell ref="B67:I67"/>
    <mergeCell ref="B68:I68"/>
    <mergeCell ref="A70:U70"/>
    <mergeCell ref="K71:N71"/>
    <mergeCell ref="O71:Q71"/>
    <mergeCell ref="R71:T71"/>
    <mergeCell ref="A71:A72"/>
    <mergeCell ref="B71:I72"/>
    <mergeCell ref="J71:J72"/>
    <mergeCell ref="U71:U72"/>
    <mergeCell ref="B73:I73"/>
    <mergeCell ref="B74:I74"/>
    <mergeCell ref="B75:I75"/>
    <mergeCell ref="B76:I76"/>
    <mergeCell ref="B77:I77"/>
    <mergeCell ref="B78:I78"/>
    <mergeCell ref="B79:I79"/>
    <mergeCell ref="A81:U81"/>
    <mergeCell ref="K82:N82"/>
    <mergeCell ref="O82:Q82"/>
    <mergeCell ref="R82:T82"/>
    <mergeCell ref="A82:A83"/>
    <mergeCell ref="B82:I83"/>
    <mergeCell ref="J82:J83"/>
    <mergeCell ref="U82:U83"/>
    <mergeCell ref="B84:I84"/>
    <mergeCell ref="B85:I85"/>
    <mergeCell ref="B86:I86"/>
    <mergeCell ref="B87:I87"/>
    <mergeCell ref="B88:I88"/>
    <mergeCell ref="B89:I89"/>
    <mergeCell ref="B90:I90"/>
    <mergeCell ref="A92:U92"/>
    <mergeCell ref="K93:N93"/>
    <mergeCell ref="O93:Q93"/>
    <mergeCell ref="R93:T93"/>
    <mergeCell ref="A93:A94"/>
    <mergeCell ref="B93:I94"/>
    <mergeCell ref="J93:J94"/>
    <mergeCell ref="U93:U94"/>
    <mergeCell ref="B95:I95"/>
    <mergeCell ref="B96:I96"/>
    <mergeCell ref="B97:I97"/>
    <mergeCell ref="B98:I98"/>
    <mergeCell ref="B99:I99"/>
    <mergeCell ref="B100:I100"/>
    <mergeCell ref="A102:U102"/>
    <mergeCell ref="K103:N103"/>
    <mergeCell ref="O103:Q103"/>
    <mergeCell ref="R103:T103"/>
    <mergeCell ref="A103:A104"/>
    <mergeCell ref="B103:I104"/>
    <mergeCell ref="J103:J104"/>
    <mergeCell ref="U103:U104"/>
    <mergeCell ref="A105:U105"/>
    <mergeCell ref="B106:I106"/>
    <mergeCell ref="B107:I107"/>
    <mergeCell ref="B108:I108"/>
    <mergeCell ref="B109:I109"/>
    <mergeCell ref="A110:U110"/>
    <mergeCell ref="B111:I111"/>
    <mergeCell ref="B112:I112"/>
    <mergeCell ref="A113:U113"/>
    <mergeCell ref="B114:I114"/>
    <mergeCell ref="B115:I115"/>
    <mergeCell ref="B116:I116"/>
    <mergeCell ref="A117:U117"/>
    <mergeCell ref="B118:I118"/>
    <mergeCell ref="B119:I119"/>
    <mergeCell ref="B120:I120"/>
    <mergeCell ref="A121:U121"/>
    <mergeCell ref="B122:I122"/>
    <mergeCell ref="B123:I123"/>
    <mergeCell ref="B124:I124"/>
    <mergeCell ref="B125:I125"/>
    <mergeCell ref="A126:I126"/>
    <mergeCell ref="A127:J128"/>
    <mergeCell ref="R127:U128"/>
    <mergeCell ref="K128:N128"/>
    <mergeCell ref="O128:Q128"/>
    <mergeCell ref="A130:U130"/>
    <mergeCell ref="K131:N131"/>
    <mergeCell ref="O131:Q131"/>
    <mergeCell ref="R131:T131"/>
    <mergeCell ref="A131:A132"/>
    <mergeCell ref="B131:I132"/>
    <mergeCell ref="J131:J132"/>
    <mergeCell ref="U131:U132"/>
    <mergeCell ref="A133:U133"/>
    <mergeCell ref="B134:I134"/>
    <mergeCell ref="B135:I135"/>
    <mergeCell ref="A136:U136"/>
    <mergeCell ref="B137:I137"/>
    <mergeCell ref="B138:I138"/>
    <mergeCell ref="A139:U139"/>
    <mergeCell ref="B140:I140"/>
    <mergeCell ref="A141:I141"/>
    <mergeCell ref="A142:J143"/>
    <mergeCell ref="R142:U143"/>
    <mergeCell ref="K143:N143"/>
    <mergeCell ref="O143:Q143"/>
    <mergeCell ref="A145:U145"/>
    <mergeCell ref="A146:U146"/>
    <mergeCell ref="K147:N147"/>
    <mergeCell ref="O147:Q147"/>
    <mergeCell ref="R147:T147"/>
    <mergeCell ref="A147:A148"/>
    <mergeCell ref="B147:I148"/>
    <mergeCell ref="J147:J148"/>
    <mergeCell ref="U147:U148"/>
    <mergeCell ref="A149:U149"/>
    <mergeCell ref="B150:I150"/>
    <mergeCell ref="B151:I151"/>
    <mergeCell ref="B152:I152"/>
    <mergeCell ref="B153:I153"/>
    <mergeCell ref="B154:I154"/>
    <mergeCell ref="B155:I155"/>
    <mergeCell ref="B156:I156"/>
    <mergeCell ref="B157:I157"/>
    <mergeCell ref="B158:I158"/>
    <mergeCell ref="B159:I159"/>
    <mergeCell ref="B160:I160"/>
    <mergeCell ref="B161:I161"/>
    <mergeCell ref="B162:I162"/>
    <mergeCell ref="B163:I163"/>
    <mergeCell ref="B164:I164"/>
    <mergeCell ref="B165:I165"/>
    <mergeCell ref="B166:I166"/>
    <mergeCell ref="B167:I167"/>
    <mergeCell ref="A168:U168"/>
    <mergeCell ref="B169:I169"/>
    <mergeCell ref="B170:I170"/>
    <mergeCell ref="A171:I171"/>
    <mergeCell ref="A172:J173"/>
    <mergeCell ref="R172:U173"/>
    <mergeCell ref="K173:N173"/>
    <mergeCell ref="O173:Q173"/>
    <mergeCell ref="A175:U175"/>
    <mergeCell ref="K176:N176"/>
    <mergeCell ref="O176:Q176"/>
    <mergeCell ref="R176:T176"/>
    <mergeCell ref="A176:A177"/>
    <mergeCell ref="B176:I177"/>
    <mergeCell ref="J176:J177"/>
    <mergeCell ref="U176:U177"/>
    <mergeCell ref="A178:U178"/>
    <mergeCell ref="B179:I179"/>
    <mergeCell ref="B180:I180"/>
    <mergeCell ref="B181:I181"/>
    <mergeCell ref="B182:I182"/>
    <mergeCell ref="B183:I183"/>
    <mergeCell ref="B184:I184"/>
    <mergeCell ref="B185:I185"/>
    <mergeCell ref="B186:I186"/>
    <mergeCell ref="B187:I187"/>
    <mergeCell ref="A188:U188"/>
    <mergeCell ref="B189:I189"/>
    <mergeCell ref="B191:I191"/>
    <mergeCell ref="A192:I192"/>
    <mergeCell ref="A193:J194"/>
    <mergeCell ref="R193:U194"/>
    <mergeCell ref="K194:N194"/>
    <mergeCell ref="O194:Q194"/>
    <mergeCell ref="A197:U197"/>
    <mergeCell ref="B190:I190"/>
    <mergeCell ref="K198:N198"/>
    <mergeCell ref="O198:Q198"/>
    <mergeCell ref="R198:T198"/>
    <mergeCell ref="A198:A199"/>
    <mergeCell ref="B198:I199"/>
    <mergeCell ref="J198:J199"/>
    <mergeCell ref="U198:U199"/>
    <mergeCell ref="A200:U200"/>
    <mergeCell ref="B201:I201"/>
    <mergeCell ref="B202:I202"/>
    <mergeCell ref="B203:I203"/>
    <mergeCell ref="B204:I204"/>
    <mergeCell ref="B205:I205"/>
    <mergeCell ref="B206:I206"/>
    <mergeCell ref="B207:I207"/>
    <mergeCell ref="A208:U208"/>
    <mergeCell ref="B209:I209"/>
    <mergeCell ref="B210:I210"/>
    <mergeCell ref="B211:I211"/>
    <mergeCell ref="A212:I212"/>
    <mergeCell ref="A213:J214"/>
    <mergeCell ref="R213:U214"/>
    <mergeCell ref="K214:N214"/>
    <mergeCell ref="O214:Q214"/>
    <mergeCell ref="A216:U216"/>
    <mergeCell ref="K217:N217"/>
    <mergeCell ref="O217:Q217"/>
    <mergeCell ref="R217:T217"/>
    <mergeCell ref="A217:A218"/>
    <mergeCell ref="B217:I218"/>
    <mergeCell ref="J217:J218"/>
    <mergeCell ref="U217:U218"/>
    <mergeCell ref="A219:U219"/>
    <mergeCell ref="B220:I220"/>
    <mergeCell ref="B221:I221"/>
    <mergeCell ref="B222:I222"/>
    <mergeCell ref="B223:I223"/>
    <mergeCell ref="B224:I224"/>
    <mergeCell ref="B225:I225"/>
    <mergeCell ref="A226:I226"/>
    <mergeCell ref="A227:J228"/>
    <mergeCell ref="R227:U228"/>
    <mergeCell ref="K228:N228"/>
    <mergeCell ref="O228:Q228"/>
    <mergeCell ref="A230:B230"/>
    <mergeCell ref="J231:P231"/>
    <mergeCell ref="S231:U231"/>
    <mergeCell ref="A231:A232"/>
    <mergeCell ref="B231:G232"/>
    <mergeCell ref="H231:I232"/>
    <mergeCell ref="Q231:R232"/>
    <mergeCell ref="J232:K232"/>
    <mergeCell ref="L232:M232"/>
    <mergeCell ref="O232:P232"/>
    <mergeCell ref="B233:G233"/>
    <mergeCell ref="H233:I233"/>
    <mergeCell ref="J233:K233"/>
    <mergeCell ref="L233:M233"/>
    <mergeCell ref="O233:P233"/>
    <mergeCell ref="Q233:R233"/>
    <mergeCell ref="B234:G234"/>
    <mergeCell ref="H234:I234"/>
    <mergeCell ref="J234:K234"/>
    <mergeCell ref="L234:M234"/>
    <mergeCell ref="O234:P234"/>
    <mergeCell ref="Q234:R234"/>
    <mergeCell ref="A235:G235"/>
    <mergeCell ref="H235:I235"/>
    <mergeCell ref="J235:K235"/>
    <mergeCell ref="L235:M235"/>
    <mergeCell ref="O235:P235"/>
    <mergeCell ref="Q235:R235"/>
    <mergeCell ref="A254:T254"/>
    <mergeCell ref="A255:T255"/>
    <mergeCell ref="K256:M256"/>
    <mergeCell ref="N256:P256"/>
    <mergeCell ref="Q256:S256"/>
    <mergeCell ref="A256:A257"/>
    <mergeCell ref="B256:I257"/>
    <mergeCell ref="J256:J257"/>
    <mergeCell ref="T256:T257"/>
    <mergeCell ref="A258:T258"/>
    <mergeCell ref="B259:I259"/>
    <mergeCell ref="A260:T260"/>
    <mergeCell ref="B261:I261"/>
    <mergeCell ref="A262:T262"/>
    <mergeCell ref="B263:I263"/>
    <mergeCell ref="A264:T264"/>
    <mergeCell ref="B265:I265"/>
    <mergeCell ref="A276:T276"/>
    <mergeCell ref="A266:T266"/>
    <mergeCell ref="B267:I267"/>
    <mergeCell ref="B268:I268"/>
    <mergeCell ref="A269:T269"/>
    <mergeCell ref="B270:I270"/>
    <mergeCell ref="B271:I271"/>
    <mergeCell ref="A272:I272"/>
    <mergeCell ref="A273:J274"/>
    <mergeCell ref="Q273:T274"/>
    <mergeCell ref="K274:M274"/>
    <mergeCell ref="N274:P274"/>
  </mergeCells>
  <conditionalFormatting sqref="L30:L31">
    <cfRule type="cellIs" dxfId="1" priority="1" operator="equal">
      <formula>"E bine"</formula>
    </cfRule>
  </conditionalFormatting>
  <dataValidations count="9">
    <dataValidation type="list" allowBlank="1" showInputMessage="1" showErrorMessage="1" sqref="S114 S108 T106:T107 T109 T115 S116 S263 S259 S261 S265 S270:S271 S221:S224 S135 S140 S137:S138 S111:S112 S119:S120 S267:S268 S122:S125 T62:T67 T73:T78 T84:T89 T95:T99 T50:T56 S39:S44">
      <formula1>$S$38</formula1>
    </dataValidation>
    <dataValidation type="list" allowBlank="1" showInputMessage="1" showErrorMessage="1" sqref="R114 R108 S107 S109 S115 R116 R263 R259 R261 R265 R270:R271 R221:R224 R135 R140 R137:R138 R111:R112 R119:R120 R267:R268 R122:R125 S62:S67 S73:S78 S84:S89 S95:S99 S50:S56 R39:R44">
      <formula1>$R$38</formula1>
    </dataValidation>
    <dataValidation type="list" allowBlank="1" showInputMessage="1" showErrorMessage="1" sqref="T114 T108 T116 T137:T138 T135 T140 T118:T120 T221:T224 T111:T112 T122:T125 T39:T44">
      <formula1>$T$38</formula1>
    </dataValidation>
    <dataValidation type="list" allowBlank="1" showInputMessage="1" showErrorMessage="1" sqref="U189:U190 U108 U116 U169 U114 U209:U210 U111:U112 U122:U125 U137:U138 U135 U140 U118:U120 U39:U44 U221:U225 U150:U167 U179:U187 U201:U207">
      <formula1>#REF!</formula1>
    </dataValidation>
    <dataValidation type="list" allowBlank="1" showInputMessage="1" showErrorMessage="1" sqref="R107 R109 R115 Q267:Q268 Q263 Q259 Q261 Q265 Q270:Q271 R62:R67 R73:R78 R84:R89 R95:R99 R50:R56">
      <formula1>$Q$38</formula1>
    </dataValidation>
    <dataValidation type="list" allowBlank="1" showInputMessage="1" showErrorMessage="1" sqref="U106:U107 U109 U115 U62:U67 U73:U78 U84:U89 U95:U99 U50:U56">
      <formula1>#REF!</formula1>
    </dataValidation>
    <dataValidation type="list" allowBlank="1" showInputMessage="1" showErrorMessage="1" sqref="C201:I204 B201:B206 B209:I210">
      <formula1>$B$38:$B$152</formula1>
    </dataValidation>
    <dataValidation type="list" allowBlank="1" showInputMessage="1" showErrorMessage="1" sqref="B179:I186">
      <formula1>$B$38:$B$145</formula1>
    </dataValidation>
    <dataValidation type="list" allowBlank="1" showInputMessage="1" showErrorMessage="1" sqref="B150:I166">
      <formula1>$B$38:$B$150</formula1>
    </dataValidation>
  </dataValidations>
  <pageMargins left="0.55138900000000002" right="0.47222199999999998" top="0.55138900000000002" bottom="0.74791700000000005" header="0.35416700000000001" footer="0.315278"/>
  <pageSetup paperSize="9" pageOrder="overThenDown" orientation="landscape" blackAndWhite="1" r:id="rId1"/>
  <headerFooter>
    <oddFooter>&amp;LRECTOR,
Acad. Prof. univ. dr. Ioan Aurel POP&amp;CPag. &amp;P/&amp;N&amp;RDECAN,
Prof.univ.dr. Adrian Olimpiu  PETRUŞEL</oddFooter>
  </headerFooter>
  <ignoredErrors>
    <ignoredError sqref="P4:P6 S4:S5 S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A2964"/>
  <sheetViews>
    <sheetView tabSelected="1" view="pageLayout" topLeftCell="A13" zoomScale="90" zoomScaleNormal="100" zoomScalePageLayoutView="90" workbookViewId="0">
      <selection activeCell="V3" sqref="V3:JA269"/>
    </sheetView>
  </sheetViews>
  <sheetFormatPr defaultRowHeight="1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9.5703125" style="1" customWidth="1"/>
    <col min="22" max="256" width="9.140625" style="1" customWidth="1"/>
  </cols>
  <sheetData>
    <row r="1" spans="1:261" ht="15.75" customHeight="1">
      <c r="A1" s="149" t="s">
        <v>282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M1" s="255" t="s">
        <v>0</v>
      </c>
      <c r="N1" s="255"/>
      <c r="O1" s="255"/>
      <c r="P1" s="255"/>
      <c r="Q1" s="255"/>
      <c r="R1" s="255"/>
      <c r="S1" s="255"/>
      <c r="T1" s="255"/>
      <c r="U1" s="255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IM1"/>
      <c r="IN1"/>
      <c r="IO1"/>
      <c r="IP1"/>
      <c r="IQ1"/>
      <c r="IR1"/>
      <c r="IS1"/>
      <c r="IT1"/>
      <c r="IU1"/>
      <c r="IV1"/>
    </row>
    <row r="2" spans="1:261" ht="6.75" customHeigh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IM2"/>
      <c r="IN2"/>
      <c r="IO2"/>
      <c r="IP2"/>
      <c r="IQ2"/>
      <c r="IR2"/>
      <c r="IS2"/>
      <c r="IT2"/>
      <c r="IU2"/>
      <c r="IV2"/>
    </row>
    <row r="3" spans="1:261" ht="18" customHeight="1">
      <c r="A3" s="237" t="s">
        <v>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M3" s="256"/>
      <c r="N3" s="257"/>
      <c r="O3" s="258"/>
      <c r="P3" s="212" t="s">
        <v>2</v>
      </c>
      <c r="Q3" s="213"/>
      <c r="R3" s="214"/>
      <c r="S3" s="212" t="s">
        <v>3</v>
      </c>
      <c r="T3" s="213"/>
      <c r="U3" s="214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</row>
    <row r="4" spans="1:261" ht="17.25" customHeight="1">
      <c r="A4" s="237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M4" s="249" t="s">
        <v>5</v>
      </c>
      <c r="N4" s="250"/>
      <c r="O4" s="251"/>
      <c r="P4" s="252">
        <f>O46</f>
        <v>24</v>
      </c>
      <c r="Q4" s="253"/>
      <c r="R4" s="254"/>
      <c r="S4" s="252">
        <f>O59</f>
        <v>26</v>
      </c>
      <c r="T4" s="253"/>
      <c r="U4" s="254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</row>
    <row r="5" spans="1:261" ht="16.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M5" s="249" t="s">
        <v>6</v>
      </c>
      <c r="N5" s="250"/>
      <c r="O5" s="251"/>
      <c r="P5" s="252">
        <f>O72</f>
        <v>27</v>
      </c>
      <c r="Q5" s="253"/>
      <c r="R5" s="254"/>
      <c r="S5" s="252">
        <f>O85</f>
        <v>26</v>
      </c>
      <c r="T5" s="253"/>
      <c r="U5" s="254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</row>
    <row r="6" spans="1:261" ht="15" customHeight="1">
      <c r="A6" s="238" t="s">
        <v>7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M6" s="249" t="s">
        <v>8</v>
      </c>
      <c r="N6" s="250"/>
      <c r="O6" s="251"/>
      <c r="P6" s="252">
        <f>O99</f>
        <v>30</v>
      </c>
      <c r="Q6" s="253"/>
      <c r="R6" s="254"/>
      <c r="S6" s="252">
        <f>O113</f>
        <v>23</v>
      </c>
      <c r="T6" s="253"/>
      <c r="U6" s="254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</row>
    <row r="7" spans="1:261" ht="18" customHeight="1">
      <c r="A7" s="240" t="s">
        <v>234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</row>
    <row r="8" spans="1:261" ht="18.75" customHeight="1">
      <c r="A8" s="241" t="s">
        <v>10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M8" s="240" t="s">
        <v>11</v>
      </c>
      <c r="N8" s="240"/>
      <c r="O8" s="240"/>
      <c r="P8" s="240"/>
      <c r="Q8" s="240"/>
      <c r="R8" s="240"/>
      <c r="S8" s="240"/>
      <c r="T8" s="240"/>
      <c r="U8" s="240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</row>
    <row r="9" spans="1:261" ht="15" customHeight="1">
      <c r="A9" s="241" t="s">
        <v>12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M9" s="240"/>
      <c r="N9" s="240"/>
      <c r="O9" s="240"/>
      <c r="P9" s="240"/>
      <c r="Q9" s="240"/>
      <c r="R9" s="240"/>
      <c r="S9" s="240"/>
      <c r="T9" s="240"/>
      <c r="U9" s="240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</row>
    <row r="10" spans="1:261" ht="16.5" customHeight="1">
      <c r="A10" s="241" t="s">
        <v>13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M10" s="240"/>
      <c r="N10" s="240"/>
      <c r="O10" s="240"/>
      <c r="P10" s="240"/>
      <c r="Q10" s="240"/>
      <c r="R10" s="240"/>
      <c r="S10" s="240"/>
      <c r="T10" s="240"/>
      <c r="U10" s="240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</row>
    <row r="11" spans="1:261">
      <c r="A11" s="241" t="s">
        <v>14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M11" s="240"/>
      <c r="N11" s="240"/>
      <c r="O11" s="240"/>
      <c r="P11" s="240"/>
      <c r="Q11" s="240"/>
      <c r="R11" s="240"/>
      <c r="S11" s="240"/>
      <c r="T11" s="240"/>
      <c r="U11" s="240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</row>
    <row r="12" spans="1:261" ht="10.5" customHeight="1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M12" s="247"/>
      <c r="N12" s="247"/>
      <c r="O12" s="247"/>
      <c r="P12" s="247"/>
      <c r="Q12" s="247"/>
      <c r="R12" s="247"/>
      <c r="S12" s="247"/>
      <c r="T12" s="247"/>
      <c r="U12" s="247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  <c r="IX12" s="102"/>
      <c r="IY12" s="102"/>
      <c r="IZ12" s="102"/>
      <c r="JA12" s="102"/>
    </row>
    <row r="13" spans="1:261">
      <c r="A13" s="248" t="s">
        <v>16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M13" s="237"/>
      <c r="N13" s="237"/>
      <c r="O13" s="238"/>
      <c r="P13" s="238"/>
      <c r="Q13" s="238"/>
      <c r="R13" s="238"/>
      <c r="S13" s="238"/>
      <c r="T13" s="238"/>
      <c r="U13" s="238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</row>
    <row r="14" spans="1:261" ht="12.75" customHeight="1">
      <c r="A14" s="248" t="s">
        <v>17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M14" s="238"/>
      <c r="N14" s="238"/>
      <c r="O14" s="238"/>
      <c r="P14" s="238"/>
      <c r="Q14" s="238"/>
      <c r="R14" s="238"/>
      <c r="S14" s="238"/>
      <c r="T14" s="238"/>
      <c r="U14" s="238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  <c r="IX14" s="102"/>
      <c r="IY14" s="102"/>
      <c r="IZ14" s="102"/>
      <c r="JA14" s="102"/>
    </row>
    <row r="15" spans="1:261" ht="15" customHeight="1">
      <c r="A15" s="243" t="s">
        <v>295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M15" s="237"/>
      <c r="N15" s="237"/>
      <c r="O15" s="237"/>
      <c r="P15" s="237"/>
      <c r="Q15" s="237"/>
      <c r="R15" s="237"/>
      <c r="S15" s="237"/>
      <c r="T15" s="237"/>
      <c r="U15" s="237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</row>
    <row r="16" spans="1:261" ht="15" customHeight="1">
      <c r="A16" s="248" t="s">
        <v>296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M16" s="247" t="s">
        <v>15</v>
      </c>
      <c r="N16" s="247"/>
      <c r="O16" s="247"/>
      <c r="P16" s="247"/>
      <c r="Q16" s="247"/>
      <c r="R16" s="247"/>
      <c r="S16" s="247"/>
      <c r="T16" s="247"/>
      <c r="U16" s="247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</row>
    <row r="17" spans="1:261">
      <c r="A17" s="241" t="s">
        <v>20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M17" s="242" t="s">
        <v>297</v>
      </c>
      <c r="N17" s="242"/>
      <c r="O17" s="242"/>
      <c r="P17" s="242"/>
      <c r="Q17" s="242"/>
      <c r="R17" s="242"/>
      <c r="S17" s="242"/>
      <c r="T17" s="242"/>
      <c r="U17" s="24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  <c r="IX17" s="102"/>
      <c r="IY17" s="102"/>
      <c r="IZ17" s="102"/>
      <c r="JA17" s="102"/>
    </row>
    <row r="18" spans="1:261">
      <c r="A18" s="241" t="s">
        <v>235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M18" s="244" t="s">
        <v>288</v>
      </c>
      <c r="N18" s="244"/>
      <c r="O18" s="244"/>
      <c r="P18" s="244"/>
      <c r="Q18" s="244"/>
      <c r="R18" s="244"/>
      <c r="S18" s="244"/>
      <c r="T18" s="244"/>
      <c r="U18" s="244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</row>
    <row r="19" spans="1:261">
      <c r="A19" s="241" t="s">
        <v>21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M19" s="245" t="s">
        <v>302</v>
      </c>
      <c r="N19" s="245"/>
      <c r="O19" s="245"/>
      <c r="P19" s="245"/>
      <c r="Q19" s="245"/>
      <c r="R19" s="245"/>
      <c r="S19" s="245"/>
      <c r="T19" s="245"/>
      <c r="U19" s="245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</row>
    <row r="20" spans="1:261">
      <c r="A20" s="238" t="s">
        <v>22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M20" s="246" t="s">
        <v>289</v>
      </c>
      <c r="N20" s="246"/>
      <c r="O20" s="246"/>
      <c r="P20" s="246"/>
      <c r="Q20" s="246"/>
      <c r="R20" s="246"/>
      <c r="S20" s="246"/>
      <c r="T20" s="246"/>
      <c r="U20" s="246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  <c r="IX20" s="102"/>
      <c r="IY20" s="102"/>
      <c r="IZ20" s="102"/>
      <c r="JA20" s="102"/>
    </row>
    <row r="21" spans="1:261" ht="15" customHeight="1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M21" s="237" t="s">
        <v>303</v>
      </c>
      <c r="N21" s="237"/>
      <c r="O21" s="237"/>
      <c r="P21" s="237"/>
      <c r="Q21" s="237"/>
      <c r="R21" s="237"/>
      <c r="S21" s="237"/>
      <c r="T21" s="237"/>
      <c r="U21" s="237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  <c r="IX21" s="102"/>
      <c r="IY21" s="102"/>
      <c r="IZ21" s="102"/>
      <c r="JA21" s="102"/>
    </row>
    <row r="22" spans="1:261" ht="15" customHeight="1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M22" s="238" t="s">
        <v>290</v>
      </c>
      <c r="N22" s="238"/>
      <c r="O22" s="238"/>
      <c r="P22" s="238"/>
      <c r="Q22" s="238"/>
      <c r="R22" s="238"/>
      <c r="S22" s="238"/>
      <c r="T22" s="238"/>
      <c r="U22" s="238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</row>
    <row r="23" spans="1:261" ht="13.5" customHeight="1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M23" s="237" t="s">
        <v>300</v>
      </c>
      <c r="N23" s="237"/>
      <c r="O23" s="237"/>
      <c r="P23" s="237"/>
      <c r="Q23" s="237"/>
      <c r="R23" s="237"/>
      <c r="S23" s="237"/>
      <c r="T23" s="237"/>
      <c r="U23" s="237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</row>
    <row r="24" spans="1:261" ht="13.5" customHeight="1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M24" s="238" t="s">
        <v>291</v>
      </c>
      <c r="N24" s="238"/>
      <c r="O24" s="238"/>
      <c r="P24" s="238"/>
      <c r="Q24" s="238"/>
      <c r="R24" s="238"/>
      <c r="S24" s="238"/>
      <c r="T24" s="238"/>
      <c r="U24" s="238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</row>
    <row r="25" spans="1:261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M25" s="237" t="s">
        <v>301</v>
      </c>
      <c r="N25" s="237"/>
      <c r="O25" s="237"/>
      <c r="P25" s="237"/>
      <c r="Q25" s="237"/>
      <c r="R25" s="237"/>
      <c r="S25" s="237"/>
      <c r="T25" s="237"/>
      <c r="U25" s="237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</row>
    <row r="26" spans="1:261" ht="15" customHeight="1">
      <c r="A26" s="172" t="s">
        <v>23</v>
      </c>
      <c r="B26" s="172"/>
      <c r="C26" s="172"/>
      <c r="D26" s="172"/>
      <c r="E26" s="172"/>
      <c r="F26" s="172"/>
      <c r="G26" s="172"/>
      <c r="M26" s="240" t="s">
        <v>292</v>
      </c>
      <c r="N26" s="240"/>
      <c r="O26" s="240"/>
      <c r="P26" s="240"/>
      <c r="Q26" s="240"/>
      <c r="R26" s="240"/>
      <c r="S26" s="240"/>
      <c r="T26" s="240"/>
      <c r="U26" s="240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</row>
    <row r="27" spans="1:261" ht="26.25" customHeight="1">
      <c r="A27" s="3"/>
      <c r="B27" s="212" t="s">
        <v>24</v>
      </c>
      <c r="C27" s="214"/>
      <c r="D27" s="212" t="s">
        <v>25</v>
      </c>
      <c r="E27" s="213"/>
      <c r="F27" s="214"/>
      <c r="G27" s="161" t="s">
        <v>26</v>
      </c>
      <c r="H27" s="161" t="s">
        <v>27</v>
      </c>
      <c r="I27" s="212" t="s">
        <v>28</v>
      </c>
      <c r="J27" s="213"/>
      <c r="K27" s="214"/>
      <c r="M27" s="238" t="s">
        <v>29</v>
      </c>
      <c r="N27" s="238"/>
      <c r="O27" s="238"/>
      <c r="P27" s="238"/>
      <c r="Q27" s="238"/>
      <c r="R27" s="238"/>
      <c r="S27" s="238"/>
      <c r="T27" s="238"/>
      <c r="U27" s="238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</row>
    <row r="28" spans="1:261" ht="16.5" customHeight="1">
      <c r="A28" s="3"/>
      <c r="B28" s="4" t="s">
        <v>30</v>
      </c>
      <c r="C28" s="4" t="s">
        <v>31</v>
      </c>
      <c r="D28" s="4" t="s">
        <v>32</v>
      </c>
      <c r="E28" s="4" t="s">
        <v>33</v>
      </c>
      <c r="F28" s="4" t="s">
        <v>34</v>
      </c>
      <c r="G28" s="162"/>
      <c r="H28" s="162"/>
      <c r="I28" s="36" t="s">
        <v>35</v>
      </c>
      <c r="J28" s="4" t="s">
        <v>36</v>
      </c>
      <c r="K28" s="4" t="s">
        <v>37</v>
      </c>
      <c r="M28" s="238"/>
      <c r="N28" s="238"/>
      <c r="O28" s="238"/>
      <c r="P28" s="238"/>
      <c r="Q28" s="238"/>
      <c r="R28" s="238"/>
      <c r="S28" s="238"/>
      <c r="T28" s="238"/>
      <c r="U28" s="238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</row>
    <row r="29" spans="1:261" ht="17.25" customHeight="1">
      <c r="A29" s="5" t="s">
        <v>5</v>
      </c>
      <c r="B29" s="6">
        <v>14</v>
      </c>
      <c r="C29" s="6">
        <v>14</v>
      </c>
      <c r="D29" s="27">
        <v>3</v>
      </c>
      <c r="E29" s="27">
        <v>3</v>
      </c>
      <c r="F29" s="27">
        <v>2</v>
      </c>
      <c r="G29" s="27"/>
      <c r="H29" s="35">
        <v>0</v>
      </c>
      <c r="I29" s="27">
        <v>3</v>
      </c>
      <c r="J29" s="27">
        <v>1</v>
      </c>
      <c r="K29" s="27">
        <v>12</v>
      </c>
      <c r="L29" s="34"/>
      <c r="M29" s="237" t="s">
        <v>38</v>
      </c>
      <c r="N29" s="237"/>
      <c r="O29" s="237"/>
      <c r="P29" s="237"/>
      <c r="Q29" s="237"/>
      <c r="R29" s="237"/>
      <c r="S29" s="237"/>
      <c r="T29" s="237"/>
      <c r="U29" s="237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</row>
    <row r="30" spans="1:261" ht="15" customHeight="1">
      <c r="A30" s="5" t="s">
        <v>6</v>
      </c>
      <c r="B30" s="6">
        <v>14</v>
      </c>
      <c r="C30" s="6">
        <v>14</v>
      </c>
      <c r="D30" s="27">
        <v>3</v>
      </c>
      <c r="E30" s="27">
        <v>3</v>
      </c>
      <c r="F30" s="27">
        <v>2</v>
      </c>
      <c r="G30" s="27"/>
      <c r="H30" s="35">
        <v>3</v>
      </c>
      <c r="I30" s="27">
        <v>3</v>
      </c>
      <c r="J30" s="27">
        <v>1</v>
      </c>
      <c r="K30" s="27">
        <v>9</v>
      </c>
      <c r="M30" s="238" t="s">
        <v>236</v>
      </c>
      <c r="N30" s="238"/>
      <c r="O30" s="238"/>
      <c r="P30" s="238"/>
      <c r="Q30" s="238"/>
      <c r="R30" s="238"/>
      <c r="S30" s="238"/>
      <c r="T30" s="238"/>
      <c r="U30" s="238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  <c r="IR30" s="102"/>
      <c r="IS30" s="102"/>
      <c r="IT30" s="102"/>
      <c r="IU30" s="102"/>
      <c r="IV30" s="102"/>
      <c r="IW30" s="102"/>
      <c r="IX30" s="102"/>
      <c r="IY30" s="102"/>
      <c r="IZ30" s="102"/>
      <c r="JA30" s="102"/>
    </row>
    <row r="31" spans="1:261" ht="15.75" customHeight="1">
      <c r="A31" s="7" t="s">
        <v>8</v>
      </c>
      <c r="B31" s="6">
        <v>14</v>
      </c>
      <c r="C31" s="6">
        <v>12</v>
      </c>
      <c r="D31" s="27">
        <v>3</v>
      </c>
      <c r="E31" s="27">
        <v>3</v>
      </c>
      <c r="F31" s="27">
        <v>2</v>
      </c>
      <c r="G31" s="27">
        <v>2</v>
      </c>
      <c r="H31" s="35">
        <v>0</v>
      </c>
      <c r="I31" s="27">
        <v>3</v>
      </c>
      <c r="J31" s="27">
        <v>1</v>
      </c>
      <c r="K31" s="27">
        <v>12</v>
      </c>
      <c r="M31" s="238"/>
      <c r="N31" s="238"/>
      <c r="O31" s="238"/>
      <c r="P31" s="238"/>
      <c r="Q31" s="238"/>
      <c r="R31" s="238"/>
      <c r="S31" s="238"/>
      <c r="T31" s="238"/>
      <c r="U31" s="238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102"/>
      <c r="JA31" s="102"/>
    </row>
    <row r="32" spans="1:261" ht="13.5" customHeight="1">
      <c r="A32" s="8"/>
      <c r="B32" s="8"/>
      <c r="C32" s="8"/>
      <c r="D32" s="8"/>
      <c r="E32" s="8"/>
      <c r="F32" s="8"/>
      <c r="G32" s="8"/>
      <c r="M32" s="238"/>
      <c r="N32" s="238"/>
      <c r="O32" s="238"/>
      <c r="P32" s="238"/>
      <c r="Q32" s="238"/>
      <c r="R32" s="238"/>
      <c r="S32" s="238"/>
      <c r="T32" s="238"/>
      <c r="U32" s="238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102"/>
      <c r="JA32" s="102"/>
    </row>
    <row r="33" spans="1:261">
      <c r="B33" s="9"/>
      <c r="C33" s="9"/>
      <c r="D33" s="9"/>
      <c r="E33" s="9"/>
      <c r="F33" s="9"/>
      <c r="G33" s="9"/>
      <c r="M33" s="238"/>
      <c r="N33" s="238"/>
      <c r="O33" s="238"/>
      <c r="P33" s="238"/>
      <c r="Q33" s="238"/>
      <c r="R33" s="238"/>
      <c r="S33" s="238"/>
      <c r="T33" s="238"/>
      <c r="U33" s="238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2"/>
      <c r="IV33" s="102"/>
      <c r="IW33" s="102"/>
      <c r="IX33" s="102"/>
      <c r="IY33" s="102"/>
      <c r="IZ33" s="102"/>
      <c r="JA33" s="102"/>
    </row>
    <row r="34" spans="1:261" s="70" customFormat="1">
      <c r="A34" s="69"/>
      <c r="B34" s="96"/>
      <c r="C34" s="96"/>
      <c r="D34" s="96"/>
      <c r="E34" s="96"/>
      <c r="F34" s="96"/>
      <c r="G34" s="96"/>
      <c r="H34" s="69"/>
      <c r="I34" s="69"/>
      <c r="J34" s="69"/>
      <c r="K34" s="69"/>
      <c r="L34" s="69"/>
      <c r="M34" s="97"/>
      <c r="N34" s="97"/>
      <c r="O34" s="97"/>
      <c r="P34" s="97"/>
      <c r="Q34" s="97"/>
      <c r="R34" s="97"/>
      <c r="S34" s="97"/>
      <c r="T34" s="97"/>
      <c r="U34" s="97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  <c r="IR34" s="102"/>
      <c r="IS34" s="102"/>
      <c r="IT34" s="102"/>
      <c r="IU34" s="102"/>
      <c r="IV34" s="102"/>
      <c r="IW34" s="102"/>
      <c r="IX34" s="102"/>
      <c r="IY34" s="102"/>
      <c r="IZ34" s="102"/>
      <c r="JA34" s="102"/>
    </row>
    <row r="35" spans="1:261">
      <c r="A35" s="239" t="s">
        <v>40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</row>
    <row r="36" spans="1:261">
      <c r="O36" s="10"/>
      <c r="P36" s="11" t="s">
        <v>41</v>
      </c>
      <c r="Q36" s="11" t="s">
        <v>42</v>
      </c>
      <c r="R36" s="11" t="s">
        <v>43</v>
      </c>
      <c r="S36" s="11" t="s">
        <v>44</v>
      </c>
      <c r="T36" s="11" t="s">
        <v>45</v>
      </c>
      <c r="U36" s="11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2"/>
      <c r="IV36" s="102"/>
      <c r="IW36" s="102"/>
      <c r="IX36" s="102"/>
      <c r="IY36" s="102"/>
      <c r="IZ36" s="102"/>
      <c r="JA36" s="102"/>
    </row>
    <row r="37" spans="1:261">
      <c r="A37" s="150" t="s">
        <v>46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  <c r="IR37" s="102"/>
      <c r="IS37" s="102"/>
      <c r="IT37" s="102"/>
      <c r="IU37" s="102"/>
      <c r="IV37" s="102"/>
      <c r="IW37" s="102"/>
      <c r="IX37" s="102"/>
      <c r="IY37" s="102"/>
      <c r="IZ37" s="102"/>
      <c r="JA37" s="102"/>
    </row>
    <row r="38" spans="1:261">
      <c r="A38" s="153" t="s">
        <v>47</v>
      </c>
      <c r="B38" s="155" t="s">
        <v>48</v>
      </c>
      <c r="C38" s="156"/>
      <c r="D38" s="156"/>
      <c r="E38" s="156"/>
      <c r="F38" s="156"/>
      <c r="G38" s="156"/>
      <c r="H38" s="156"/>
      <c r="I38" s="157"/>
      <c r="J38" s="161" t="s">
        <v>49</v>
      </c>
      <c r="K38" s="212" t="s">
        <v>50</v>
      </c>
      <c r="L38" s="213"/>
      <c r="M38" s="213"/>
      <c r="N38" s="214"/>
      <c r="O38" s="228" t="s">
        <v>51</v>
      </c>
      <c r="P38" s="229"/>
      <c r="Q38" s="230"/>
      <c r="R38" s="228" t="s">
        <v>52</v>
      </c>
      <c r="S38" s="231"/>
      <c r="T38" s="232"/>
      <c r="U38" s="233" t="s">
        <v>53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2"/>
      <c r="IV38" s="102"/>
      <c r="IW38" s="102"/>
      <c r="IX38" s="102"/>
      <c r="IY38" s="102"/>
      <c r="IZ38" s="102"/>
      <c r="JA38" s="102"/>
    </row>
    <row r="39" spans="1:261">
      <c r="A39" s="154"/>
      <c r="B39" s="158"/>
      <c r="C39" s="159"/>
      <c r="D39" s="159"/>
      <c r="E39" s="159"/>
      <c r="F39" s="159"/>
      <c r="G39" s="159"/>
      <c r="H39" s="159"/>
      <c r="I39" s="160"/>
      <c r="J39" s="162"/>
      <c r="K39" s="4" t="s">
        <v>54</v>
      </c>
      <c r="L39" s="4" t="s">
        <v>55</v>
      </c>
      <c r="M39" s="4" t="s">
        <v>56</v>
      </c>
      <c r="N39" s="4" t="s">
        <v>57</v>
      </c>
      <c r="O39" s="4" t="s">
        <v>58</v>
      </c>
      <c r="P39" s="4" t="s">
        <v>32</v>
      </c>
      <c r="Q39" s="4" t="s">
        <v>59</v>
      </c>
      <c r="R39" s="4" t="s">
        <v>60</v>
      </c>
      <c r="S39" s="4" t="s">
        <v>54</v>
      </c>
      <c r="T39" s="4" t="s">
        <v>61</v>
      </c>
      <c r="U39" s="16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  <c r="IM39" s="102"/>
      <c r="IN39" s="102"/>
      <c r="IO39" s="102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102"/>
      <c r="JA39" s="102"/>
    </row>
    <row r="40" spans="1:261">
      <c r="A40" s="37" t="s">
        <v>62</v>
      </c>
      <c r="B40" s="181" t="s">
        <v>63</v>
      </c>
      <c r="C40" s="182"/>
      <c r="D40" s="182"/>
      <c r="E40" s="182"/>
      <c r="F40" s="182"/>
      <c r="G40" s="182"/>
      <c r="H40" s="182"/>
      <c r="I40" s="183"/>
      <c r="J40" s="12">
        <v>6</v>
      </c>
      <c r="K40" s="12">
        <v>2</v>
      </c>
      <c r="L40" s="12">
        <v>2</v>
      </c>
      <c r="M40" s="12">
        <v>0</v>
      </c>
      <c r="N40" s="12">
        <v>0</v>
      </c>
      <c r="O40" s="49">
        <f>K40+L40+M40+N40</f>
        <v>4</v>
      </c>
      <c r="P40" s="19">
        <f t="shared" ref="P40:P45" si="0">Q40-O40</f>
        <v>7</v>
      </c>
      <c r="Q40" s="19">
        <f>ROUND(PRODUCT(J40,25)/14,0)</f>
        <v>11</v>
      </c>
      <c r="R40" s="40" t="s">
        <v>60</v>
      </c>
      <c r="S40" s="12"/>
      <c r="T40" s="27"/>
      <c r="U40" s="12" t="s">
        <v>41</v>
      </c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102"/>
      <c r="JA40" s="102"/>
    </row>
    <row r="41" spans="1:261">
      <c r="A41" s="37" t="s">
        <v>64</v>
      </c>
      <c r="B41" s="181" t="s">
        <v>65</v>
      </c>
      <c r="C41" s="182"/>
      <c r="D41" s="182"/>
      <c r="E41" s="182"/>
      <c r="F41" s="182"/>
      <c r="G41" s="182"/>
      <c r="H41" s="182"/>
      <c r="I41" s="183"/>
      <c r="J41" s="12">
        <v>6</v>
      </c>
      <c r="K41" s="12">
        <v>2</v>
      </c>
      <c r="L41" s="12">
        <v>2</v>
      </c>
      <c r="M41" s="12">
        <v>0</v>
      </c>
      <c r="N41" s="12">
        <v>0</v>
      </c>
      <c r="O41" s="49">
        <f>K41+L41+M41+N41</f>
        <v>4</v>
      </c>
      <c r="P41" s="19">
        <f t="shared" si="0"/>
        <v>7</v>
      </c>
      <c r="Q41" s="19">
        <f>ROUND(PRODUCT(J41,25)/14,0)</f>
        <v>11</v>
      </c>
      <c r="R41" s="40"/>
      <c r="S41" s="12"/>
      <c r="T41" s="27" t="s">
        <v>61</v>
      </c>
      <c r="U41" s="12" t="s">
        <v>44</v>
      </c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</row>
    <row r="42" spans="1:261">
      <c r="A42" s="37" t="s">
        <v>66</v>
      </c>
      <c r="B42" s="181" t="s">
        <v>67</v>
      </c>
      <c r="C42" s="182"/>
      <c r="D42" s="182"/>
      <c r="E42" s="182"/>
      <c r="F42" s="182"/>
      <c r="G42" s="182"/>
      <c r="H42" s="182"/>
      <c r="I42" s="183"/>
      <c r="J42" s="12">
        <v>6</v>
      </c>
      <c r="K42" s="12">
        <v>2</v>
      </c>
      <c r="L42" s="12">
        <v>2</v>
      </c>
      <c r="M42" s="12">
        <v>0</v>
      </c>
      <c r="N42" s="12">
        <v>0</v>
      </c>
      <c r="O42" s="49">
        <f>K42+L42+M42+N42</f>
        <v>4</v>
      </c>
      <c r="P42" s="19">
        <f t="shared" si="0"/>
        <v>7</v>
      </c>
      <c r="Q42" s="19">
        <f>ROUND(PRODUCT(J42,25)/14,0)</f>
        <v>11</v>
      </c>
      <c r="R42" s="40" t="s">
        <v>60</v>
      </c>
      <c r="S42" s="12"/>
      <c r="T42" s="27"/>
      <c r="U42" s="12" t="s">
        <v>41</v>
      </c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102"/>
      <c r="JA42" s="102"/>
    </row>
    <row r="43" spans="1:261">
      <c r="A43" s="37" t="s">
        <v>68</v>
      </c>
      <c r="B43" s="181" t="s">
        <v>69</v>
      </c>
      <c r="C43" s="182"/>
      <c r="D43" s="182"/>
      <c r="E43" s="182"/>
      <c r="F43" s="182"/>
      <c r="G43" s="182"/>
      <c r="H43" s="182"/>
      <c r="I43" s="183"/>
      <c r="J43" s="12">
        <v>6</v>
      </c>
      <c r="K43" s="12">
        <v>2</v>
      </c>
      <c r="L43" s="12">
        <v>2</v>
      </c>
      <c r="M43" s="12">
        <v>0</v>
      </c>
      <c r="N43" s="12">
        <v>0</v>
      </c>
      <c r="O43" s="49">
        <f>K43+L43+M43+N43</f>
        <v>4</v>
      </c>
      <c r="P43" s="19">
        <f t="shared" si="0"/>
        <v>7</v>
      </c>
      <c r="Q43" s="19">
        <f>ROUND(PRODUCT(J43,25)/14,0)</f>
        <v>11</v>
      </c>
      <c r="R43" s="40" t="s">
        <v>60</v>
      </c>
      <c r="S43" s="12"/>
      <c r="T43" s="27"/>
      <c r="U43" s="12" t="s">
        <v>41</v>
      </c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  <c r="IR43" s="102"/>
      <c r="IS43" s="102"/>
      <c r="IT43" s="102"/>
      <c r="IU43" s="102"/>
      <c r="IV43" s="102"/>
      <c r="IW43" s="102"/>
      <c r="IX43" s="102"/>
      <c r="IY43" s="102"/>
      <c r="IZ43" s="102"/>
      <c r="JA43" s="102"/>
    </row>
    <row r="44" spans="1:261">
      <c r="A44" s="37" t="s">
        <v>70</v>
      </c>
      <c r="B44" s="181" t="s">
        <v>71</v>
      </c>
      <c r="C44" s="182"/>
      <c r="D44" s="182"/>
      <c r="E44" s="182"/>
      <c r="F44" s="182"/>
      <c r="G44" s="182"/>
      <c r="H44" s="182"/>
      <c r="I44" s="183"/>
      <c r="J44" s="12">
        <v>6</v>
      </c>
      <c r="K44" s="12">
        <v>2</v>
      </c>
      <c r="L44" s="12">
        <v>2</v>
      </c>
      <c r="M44" s="12">
        <v>2</v>
      </c>
      <c r="N44" s="12">
        <v>0</v>
      </c>
      <c r="O44" s="49">
        <f>K44+L44+M44+N44</f>
        <v>6</v>
      </c>
      <c r="P44" s="19">
        <f t="shared" si="0"/>
        <v>5</v>
      </c>
      <c r="Q44" s="19">
        <f>ROUND(PRODUCT(J44,25)/14,0)</f>
        <v>11</v>
      </c>
      <c r="R44" s="40"/>
      <c r="S44" s="12" t="s">
        <v>54</v>
      </c>
      <c r="T44" s="27"/>
      <c r="U44" s="12" t="s">
        <v>41</v>
      </c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  <c r="IR44" s="102"/>
      <c r="IS44" s="102"/>
      <c r="IT44" s="102"/>
      <c r="IU44" s="102"/>
      <c r="IV44" s="102"/>
      <c r="IW44" s="102"/>
      <c r="IX44" s="102"/>
      <c r="IY44" s="102"/>
      <c r="IZ44" s="102"/>
      <c r="JA44" s="102"/>
    </row>
    <row r="45" spans="1:261">
      <c r="A45" s="38" t="s">
        <v>72</v>
      </c>
      <c r="B45" s="234" t="s">
        <v>73</v>
      </c>
      <c r="C45" s="235"/>
      <c r="D45" s="235"/>
      <c r="E45" s="235"/>
      <c r="F45" s="235"/>
      <c r="G45" s="235"/>
      <c r="H45" s="235"/>
      <c r="I45" s="236"/>
      <c r="J45" s="21">
        <v>0</v>
      </c>
      <c r="K45" s="21">
        <v>0</v>
      </c>
      <c r="L45" s="21">
        <v>2</v>
      </c>
      <c r="M45" s="21">
        <v>0</v>
      </c>
      <c r="N45" s="21">
        <v>0</v>
      </c>
      <c r="O45" s="18">
        <f>K45+L45+M45</f>
        <v>2</v>
      </c>
      <c r="P45" s="19">
        <f t="shared" si="0"/>
        <v>0</v>
      </c>
      <c r="Q45" s="19">
        <v>2</v>
      </c>
      <c r="R45" s="41"/>
      <c r="S45" s="42" t="s">
        <v>54</v>
      </c>
      <c r="T45" s="43"/>
      <c r="U45" s="42" t="s">
        <v>44</v>
      </c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</row>
    <row r="46" spans="1:261">
      <c r="A46" s="22" t="s">
        <v>74</v>
      </c>
      <c r="B46" s="145"/>
      <c r="C46" s="216"/>
      <c r="D46" s="216"/>
      <c r="E46" s="216"/>
      <c r="F46" s="216"/>
      <c r="G46" s="216"/>
      <c r="H46" s="216"/>
      <c r="I46" s="146"/>
      <c r="J46" s="22">
        <f t="shared" ref="J46:Q46" si="1">SUM(J40:J45)</f>
        <v>30</v>
      </c>
      <c r="K46" s="22">
        <f t="shared" si="1"/>
        <v>10</v>
      </c>
      <c r="L46" s="22">
        <f t="shared" si="1"/>
        <v>12</v>
      </c>
      <c r="M46" s="22">
        <f t="shared" si="1"/>
        <v>2</v>
      </c>
      <c r="N46" s="22">
        <f t="shared" si="1"/>
        <v>0</v>
      </c>
      <c r="O46" s="22">
        <f t="shared" si="1"/>
        <v>24</v>
      </c>
      <c r="P46" s="22">
        <f t="shared" si="1"/>
        <v>33</v>
      </c>
      <c r="Q46" s="22">
        <f t="shared" si="1"/>
        <v>57</v>
      </c>
      <c r="R46" s="22">
        <f>COUNTIF(R40:R45,"E")</f>
        <v>3</v>
      </c>
      <c r="S46" s="22">
        <f>COUNTIF(S40:S45,"C")</f>
        <v>2</v>
      </c>
      <c r="T46" s="22">
        <f>COUNTIF(T40:T45,"VP")</f>
        <v>1</v>
      </c>
      <c r="U46" s="23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2"/>
      <c r="IR46" s="102"/>
      <c r="IS46" s="102"/>
      <c r="IT46" s="102"/>
      <c r="IU46" s="102"/>
      <c r="IV46" s="102"/>
      <c r="IW46" s="102"/>
      <c r="IX46" s="102"/>
      <c r="IY46" s="102"/>
      <c r="IZ46" s="102"/>
      <c r="JA46" s="102"/>
    </row>
    <row r="47" spans="1:261" s="70" customFormat="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98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2"/>
      <c r="IG47" s="102"/>
      <c r="IH47" s="102"/>
      <c r="II47" s="102"/>
      <c r="IJ47" s="102"/>
      <c r="IK47" s="102"/>
      <c r="IL47" s="102"/>
      <c r="IM47" s="102"/>
      <c r="IN47" s="102"/>
      <c r="IO47" s="102"/>
      <c r="IP47" s="102"/>
      <c r="IQ47" s="102"/>
      <c r="IR47" s="102"/>
      <c r="IS47" s="102"/>
      <c r="IT47" s="102"/>
      <c r="IU47" s="102"/>
      <c r="IV47" s="102"/>
      <c r="IW47" s="102"/>
      <c r="IX47" s="102"/>
      <c r="IY47" s="102"/>
      <c r="IZ47" s="102"/>
      <c r="JA47" s="102"/>
    </row>
    <row r="48" spans="1:261"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2"/>
      <c r="II48" s="102"/>
      <c r="IJ48" s="102"/>
      <c r="IK48" s="102"/>
      <c r="IL48" s="102"/>
      <c r="IM48" s="102"/>
      <c r="IN48" s="102"/>
      <c r="IO48" s="102"/>
      <c r="IP48" s="102"/>
      <c r="IQ48" s="102"/>
      <c r="IR48" s="102"/>
      <c r="IS48" s="102"/>
      <c r="IT48" s="102"/>
      <c r="IU48" s="102"/>
      <c r="IV48" s="102"/>
      <c r="IW48" s="102"/>
      <c r="IX48" s="102"/>
      <c r="IY48" s="102"/>
      <c r="IZ48" s="102"/>
      <c r="JA48" s="102"/>
    </row>
    <row r="49" spans="1:261">
      <c r="A49" s="150" t="s">
        <v>75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  <c r="IR49" s="102"/>
      <c r="IS49" s="102"/>
      <c r="IT49" s="102"/>
      <c r="IU49" s="102"/>
      <c r="IV49" s="102"/>
      <c r="IW49" s="102"/>
      <c r="IX49" s="102"/>
      <c r="IY49" s="102"/>
      <c r="IZ49" s="102"/>
      <c r="JA49" s="102"/>
    </row>
    <row r="50" spans="1:261">
      <c r="A50" s="153" t="s">
        <v>47</v>
      </c>
      <c r="B50" s="155" t="s">
        <v>48</v>
      </c>
      <c r="C50" s="156"/>
      <c r="D50" s="156"/>
      <c r="E50" s="156"/>
      <c r="F50" s="156"/>
      <c r="G50" s="156"/>
      <c r="H50" s="156"/>
      <c r="I50" s="157"/>
      <c r="J50" s="161" t="s">
        <v>49</v>
      </c>
      <c r="K50" s="212" t="s">
        <v>50</v>
      </c>
      <c r="L50" s="213"/>
      <c r="M50" s="213"/>
      <c r="N50" s="214"/>
      <c r="O50" s="228" t="s">
        <v>51</v>
      </c>
      <c r="P50" s="229"/>
      <c r="Q50" s="230"/>
      <c r="R50" s="228" t="s">
        <v>52</v>
      </c>
      <c r="S50" s="231"/>
      <c r="T50" s="232"/>
      <c r="U50" s="233" t="s">
        <v>53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  <c r="IR50" s="102"/>
      <c r="IS50" s="102"/>
      <c r="IT50" s="102"/>
      <c r="IU50" s="102"/>
      <c r="IV50" s="102"/>
      <c r="IW50" s="102"/>
      <c r="IX50" s="102"/>
      <c r="IY50" s="102"/>
      <c r="IZ50" s="102"/>
      <c r="JA50" s="102"/>
    </row>
    <row r="51" spans="1:261">
      <c r="A51" s="154"/>
      <c r="B51" s="158"/>
      <c r="C51" s="159"/>
      <c r="D51" s="159"/>
      <c r="E51" s="159"/>
      <c r="F51" s="159"/>
      <c r="G51" s="159"/>
      <c r="H51" s="159"/>
      <c r="I51" s="160"/>
      <c r="J51" s="162"/>
      <c r="K51" s="4" t="s">
        <v>54</v>
      </c>
      <c r="L51" s="4" t="s">
        <v>55</v>
      </c>
      <c r="M51" s="4" t="s">
        <v>56</v>
      </c>
      <c r="N51" s="4" t="s">
        <v>57</v>
      </c>
      <c r="O51" s="4" t="s">
        <v>58</v>
      </c>
      <c r="P51" s="4" t="s">
        <v>32</v>
      </c>
      <c r="Q51" s="4" t="s">
        <v>59</v>
      </c>
      <c r="R51" s="4" t="s">
        <v>60</v>
      </c>
      <c r="S51" s="4" t="s">
        <v>54</v>
      </c>
      <c r="T51" s="4" t="s">
        <v>61</v>
      </c>
      <c r="U51" s="16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  <c r="IR51" s="102"/>
      <c r="IS51" s="102"/>
      <c r="IT51" s="102"/>
      <c r="IU51" s="102"/>
      <c r="IV51" s="102"/>
      <c r="IW51" s="102"/>
      <c r="IX51" s="102"/>
      <c r="IY51" s="102"/>
      <c r="IZ51" s="102"/>
      <c r="JA51" s="102"/>
    </row>
    <row r="52" spans="1:261">
      <c r="A52" s="37" t="s">
        <v>76</v>
      </c>
      <c r="B52" s="181" t="s">
        <v>77</v>
      </c>
      <c r="C52" s="182"/>
      <c r="D52" s="182"/>
      <c r="E52" s="182"/>
      <c r="F52" s="182"/>
      <c r="G52" s="182"/>
      <c r="H52" s="182"/>
      <c r="I52" s="183"/>
      <c r="J52" s="12">
        <v>5</v>
      </c>
      <c r="K52" s="12">
        <v>2</v>
      </c>
      <c r="L52" s="12">
        <v>2</v>
      </c>
      <c r="M52" s="12">
        <v>0</v>
      </c>
      <c r="N52" s="39">
        <v>0</v>
      </c>
      <c r="O52" s="18">
        <f t="shared" ref="O52:O57" si="2">K52+L52+M52+N52</f>
        <v>4</v>
      </c>
      <c r="P52" s="19">
        <f t="shared" ref="P52:P58" si="3">Q52-O52</f>
        <v>5</v>
      </c>
      <c r="Q52" s="19">
        <f t="shared" ref="Q52:Q57" si="4">ROUND(PRODUCT(J52,25)/14,0)</f>
        <v>9</v>
      </c>
      <c r="R52" s="40" t="s">
        <v>60</v>
      </c>
      <c r="S52" s="12"/>
      <c r="T52" s="27"/>
      <c r="U52" s="12" t="s">
        <v>41</v>
      </c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  <c r="GN52" s="102"/>
      <c r="GO52" s="102"/>
      <c r="GP52" s="102"/>
      <c r="GQ52" s="102"/>
      <c r="GR52" s="102"/>
      <c r="GS52" s="102"/>
      <c r="GT52" s="102"/>
      <c r="GU52" s="102"/>
      <c r="GV52" s="102"/>
      <c r="GW52" s="102"/>
      <c r="GX52" s="102"/>
      <c r="GY52" s="102"/>
      <c r="GZ52" s="102"/>
      <c r="HA52" s="102"/>
      <c r="HB52" s="102"/>
      <c r="HC52" s="102"/>
      <c r="HD52" s="102"/>
      <c r="HE52" s="102"/>
      <c r="HF52" s="102"/>
      <c r="HG52" s="102"/>
      <c r="HH52" s="102"/>
      <c r="HI52" s="102"/>
      <c r="HJ52" s="102"/>
      <c r="HK52" s="102"/>
      <c r="HL52" s="102"/>
      <c r="HM52" s="102"/>
      <c r="HN52" s="102"/>
      <c r="HO52" s="102"/>
      <c r="HP52" s="102"/>
      <c r="HQ52" s="102"/>
      <c r="HR52" s="102"/>
      <c r="HS52" s="102"/>
      <c r="HT52" s="102"/>
      <c r="HU52" s="102"/>
      <c r="HV52" s="102"/>
      <c r="HW52" s="102"/>
      <c r="HX52" s="102"/>
      <c r="HY52" s="102"/>
      <c r="HZ52" s="102"/>
      <c r="IA52" s="102"/>
      <c r="IB52" s="102"/>
      <c r="IC52" s="102"/>
      <c r="ID52" s="102"/>
      <c r="IE52" s="102"/>
      <c r="IF52" s="102"/>
      <c r="IG52" s="102"/>
      <c r="IH52" s="102"/>
      <c r="II52" s="102"/>
      <c r="IJ52" s="102"/>
      <c r="IK52" s="102"/>
      <c r="IL52" s="102"/>
      <c r="IM52" s="102"/>
      <c r="IN52" s="102"/>
      <c r="IO52" s="102"/>
      <c r="IP52" s="102"/>
      <c r="IQ52" s="102"/>
      <c r="IR52" s="102"/>
      <c r="IS52" s="102"/>
      <c r="IT52" s="102"/>
      <c r="IU52" s="102"/>
      <c r="IV52" s="102"/>
      <c r="IW52" s="102"/>
      <c r="IX52" s="102"/>
      <c r="IY52" s="102"/>
      <c r="IZ52" s="102"/>
      <c r="JA52" s="102"/>
    </row>
    <row r="53" spans="1:261">
      <c r="A53" s="37" t="s">
        <v>78</v>
      </c>
      <c r="B53" s="181" t="s">
        <v>79</v>
      </c>
      <c r="C53" s="182"/>
      <c r="D53" s="182"/>
      <c r="E53" s="182"/>
      <c r="F53" s="182"/>
      <c r="G53" s="182"/>
      <c r="H53" s="182"/>
      <c r="I53" s="183"/>
      <c r="J53" s="12">
        <v>5</v>
      </c>
      <c r="K53" s="12">
        <v>2</v>
      </c>
      <c r="L53" s="12">
        <v>2</v>
      </c>
      <c r="M53" s="12">
        <v>0</v>
      </c>
      <c r="N53" s="39">
        <v>0</v>
      </c>
      <c r="O53" s="18">
        <f t="shared" si="2"/>
        <v>4</v>
      </c>
      <c r="P53" s="19">
        <f t="shared" si="3"/>
        <v>5</v>
      </c>
      <c r="Q53" s="19">
        <f t="shared" si="4"/>
        <v>9</v>
      </c>
      <c r="R53" s="40" t="s">
        <v>60</v>
      </c>
      <c r="S53" s="12"/>
      <c r="T53" s="27"/>
      <c r="U53" s="12" t="s">
        <v>41</v>
      </c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/>
      <c r="IY53" s="102"/>
      <c r="IZ53" s="102"/>
      <c r="JA53" s="102"/>
    </row>
    <row r="54" spans="1:261">
      <c r="A54" s="37" t="s">
        <v>80</v>
      </c>
      <c r="B54" s="181" t="s">
        <v>81</v>
      </c>
      <c r="C54" s="182"/>
      <c r="D54" s="182"/>
      <c r="E54" s="182"/>
      <c r="F54" s="182"/>
      <c r="G54" s="182"/>
      <c r="H54" s="182"/>
      <c r="I54" s="183"/>
      <c r="J54" s="12">
        <v>5</v>
      </c>
      <c r="K54" s="12">
        <v>2</v>
      </c>
      <c r="L54" s="12">
        <v>2</v>
      </c>
      <c r="M54" s="12">
        <v>0</v>
      </c>
      <c r="N54" s="39">
        <v>0</v>
      </c>
      <c r="O54" s="18">
        <f t="shared" si="2"/>
        <v>4</v>
      </c>
      <c r="P54" s="19">
        <f t="shared" si="3"/>
        <v>5</v>
      </c>
      <c r="Q54" s="19">
        <f t="shared" si="4"/>
        <v>9</v>
      </c>
      <c r="R54" s="40"/>
      <c r="S54" s="12"/>
      <c r="T54" s="27" t="s">
        <v>61</v>
      </c>
      <c r="U54" s="12" t="s">
        <v>41</v>
      </c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2"/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/>
      <c r="IY54" s="102"/>
      <c r="IZ54" s="102"/>
      <c r="JA54" s="102"/>
    </row>
    <row r="55" spans="1:261">
      <c r="A55" s="37" t="s">
        <v>82</v>
      </c>
      <c r="B55" s="181" t="s">
        <v>83</v>
      </c>
      <c r="C55" s="182"/>
      <c r="D55" s="182"/>
      <c r="E55" s="182"/>
      <c r="F55" s="182"/>
      <c r="G55" s="182"/>
      <c r="H55" s="182"/>
      <c r="I55" s="183"/>
      <c r="J55" s="12">
        <v>5</v>
      </c>
      <c r="K55" s="12">
        <v>2</v>
      </c>
      <c r="L55" s="12">
        <v>2</v>
      </c>
      <c r="M55" s="12">
        <v>0</v>
      </c>
      <c r="N55" s="39">
        <v>0</v>
      </c>
      <c r="O55" s="18">
        <f t="shared" si="2"/>
        <v>4</v>
      </c>
      <c r="P55" s="19">
        <f t="shared" si="3"/>
        <v>5</v>
      </c>
      <c r="Q55" s="19">
        <f t="shared" si="4"/>
        <v>9</v>
      </c>
      <c r="R55" s="40" t="s">
        <v>60</v>
      </c>
      <c r="S55" s="12"/>
      <c r="T55" s="27"/>
      <c r="U55" s="12" t="s">
        <v>41</v>
      </c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2"/>
      <c r="IV55" s="102"/>
      <c r="IW55" s="102"/>
      <c r="IX55" s="102"/>
      <c r="IY55" s="102"/>
      <c r="IZ55" s="102"/>
      <c r="JA55" s="102"/>
    </row>
    <row r="56" spans="1:261">
      <c r="A56" s="37" t="s">
        <v>84</v>
      </c>
      <c r="B56" s="181" t="s">
        <v>85</v>
      </c>
      <c r="C56" s="182"/>
      <c r="D56" s="182"/>
      <c r="E56" s="182"/>
      <c r="F56" s="182"/>
      <c r="G56" s="182"/>
      <c r="H56" s="182"/>
      <c r="I56" s="183"/>
      <c r="J56" s="12">
        <v>5</v>
      </c>
      <c r="K56" s="12">
        <v>2</v>
      </c>
      <c r="L56" s="12">
        <v>1</v>
      </c>
      <c r="M56" s="12">
        <v>2</v>
      </c>
      <c r="N56" s="39">
        <v>0</v>
      </c>
      <c r="O56" s="18">
        <f t="shared" si="2"/>
        <v>5</v>
      </c>
      <c r="P56" s="19">
        <f t="shared" si="3"/>
        <v>4</v>
      </c>
      <c r="Q56" s="19">
        <f t="shared" si="4"/>
        <v>9</v>
      </c>
      <c r="R56" s="40" t="s">
        <v>60</v>
      </c>
      <c r="S56" s="12"/>
      <c r="T56" s="27"/>
      <c r="U56" s="12" t="s">
        <v>41</v>
      </c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2"/>
      <c r="IK56" s="102"/>
      <c r="IL56" s="102"/>
      <c r="IM56" s="102"/>
      <c r="IN56" s="102"/>
      <c r="IO56" s="102"/>
      <c r="IP56" s="102"/>
      <c r="IQ56" s="102"/>
      <c r="IR56" s="102"/>
      <c r="IS56" s="102"/>
      <c r="IT56" s="102"/>
      <c r="IU56" s="102"/>
      <c r="IV56" s="102"/>
      <c r="IW56" s="102"/>
      <c r="IX56" s="102"/>
      <c r="IY56" s="102"/>
      <c r="IZ56" s="102"/>
      <c r="JA56" s="102"/>
    </row>
    <row r="57" spans="1:261">
      <c r="A57" s="37" t="s">
        <v>86</v>
      </c>
      <c r="B57" s="181" t="s">
        <v>87</v>
      </c>
      <c r="C57" s="182"/>
      <c r="D57" s="182"/>
      <c r="E57" s="182"/>
      <c r="F57" s="182"/>
      <c r="G57" s="182"/>
      <c r="H57" s="182"/>
      <c r="I57" s="183"/>
      <c r="J57" s="12">
        <v>5</v>
      </c>
      <c r="K57" s="12">
        <v>2</v>
      </c>
      <c r="L57" s="12">
        <v>1</v>
      </c>
      <c r="M57" s="12">
        <v>0</v>
      </c>
      <c r="N57" s="39">
        <v>0</v>
      </c>
      <c r="O57" s="18">
        <f t="shared" si="2"/>
        <v>3</v>
      </c>
      <c r="P57" s="19">
        <f t="shared" si="3"/>
        <v>6</v>
      </c>
      <c r="Q57" s="19">
        <f t="shared" si="4"/>
        <v>9</v>
      </c>
      <c r="R57" s="40"/>
      <c r="S57" s="12" t="s">
        <v>54</v>
      </c>
      <c r="T57" s="27"/>
      <c r="U57" s="12" t="s">
        <v>41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2"/>
      <c r="IV57" s="102"/>
      <c r="IW57" s="102"/>
      <c r="IX57" s="102"/>
      <c r="IY57" s="102"/>
      <c r="IZ57" s="102"/>
      <c r="JA57" s="102"/>
    </row>
    <row r="58" spans="1:261">
      <c r="A58" s="33" t="s">
        <v>88</v>
      </c>
      <c r="B58" s="184" t="s">
        <v>89</v>
      </c>
      <c r="C58" s="185"/>
      <c r="D58" s="185"/>
      <c r="E58" s="185"/>
      <c r="F58" s="185"/>
      <c r="G58" s="185"/>
      <c r="H58" s="185"/>
      <c r="I58" s="186"/>
      <c r="J58" s="18">
        <v>0</v>
      </c>
      <c r="K58" s="18">
        <v>0</v>
      </c>
      <c r="L58" s="18">
        <v>2</v>
      </c>
      <c r="M58" s="18">
        <v>0</v>
      </c>
      <c r="N58" s="18">
        <v>0</v>
      </c>
      <c r="O58" s="18">
        <f>K58+L58+M58</f>
        <v>2</v>
      </c>
      <c r="P58" s="19">
        <f t="shared" si="3"/>
        <v>0</v>
      </c>
      <c r="Q58" s="19">
        <v>2</v>
      </c>
      <c r="R58" s="41"/>
      <c r="S58" s="42" t="s">
        <v>54</v>
      </c>
      <c r="T58" s="43"/>
      <c r="U58" s="42" t="s">
        <v>44</v>
      </c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2"/>
      <c r="IV58" s="102"/>
      <c r="IW58" s="102"/>
      <c r="IX58" s="102"/>
      <c r="IY58" s="102"/>
      <c r="IZ58" s="102"/>
      <c r="JA58" s="102"/>
    </row>
    <row r="59" spans="1:261">
      <c r="A59" s="22" t="s">
        <v>74</v>
      </c>
      <c r="B59" s="145"/>
      <c r="C59" s="216"/>
      <c r="D59" s="216"/>
      <c r="E59" s="216"/>
      <c r="F59" s="216"/>
      <c r="G59" s="216"/>
      <c r="H59" s="216"/>
      <c r="I59" s="146"/>
      <c r="J59" s="22">
        <f t="shared" ref="J59:Q59" si="5">SUM(J52:J58)</f>
        <v>30</v>
      </c>
      <c r="K59" s="22">
        <f t="shared" si="5"/>
        <v>12</v>
      </c>
      <c r="L59" s="22">
        <f t="shared" si="5"/>
        <v>12</v>
      </c>
      <c r="M59" s="22">
        <f t="shared" si="5"/>
        <v>2</v>
      </c>
      <c r="N59" s="22">
        <f t="shared" si="5"/>
        <v>0</v>
      </c>
      <c r="O59" s="22">
        <f t="shared" si="5"/>
        <v>26</v>
      </c>
      <c r="P59" s="22">
        <f t="shared" si="5"/>
        <v>30</v>
      </c>
      <c r="Q59" s="22">
        <f t="shared" si="5"/>
        <v>56</v>
      </c>
      <c r="R59" s="22">
        <f>COUNTIF(R52:R58,"E")</f>
        <v>4</v>
      </c>
      <c r="S59" s="22">
        <f>COUNTIF(S52:S58,"C")</f>
        <v>2</v>
      </c>
      <c r="T59" s="22">
        <f>COUNTIF(T52:T58,"VP")</f>
        <v>1</v>
      </c>
      <c r="U59" s="23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2"/>
      <c r="IV59" s="102"/>
      <c r="IW59" s="102"/>
      <c r="IX59" s="102"/>
      <c r="IY59" s="102"/>
      <c r="IZ59" s="102"/>
      <c r="JA59" s="102"/>
    </row>
    <row r="60" spans="1:261" s="70" customForma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98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  <c r="IR60" s="102"/>
      <c r="IS60" s="102"/>
      <c r="IT60" s="102"/>
      <c r="IU60" s="102"/>
      <c r="IV60" s="102"/>
      <c r="IW60" s="102"/>
      <c r="IX60" s="102"/>
      <c r="IY60" s="102"/>
      <c r="IZ60" s="102"/>
      <c r="JA60" s="102"/>
    </row>
    <row r="61" spans="1:261"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</row>
    <row r="62" spans="1:261">
      <c r="A62" s="150" t="s">
        <v>90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</row>
    <row r="63" spans="1:261">
      <c r="A63" s="153" t="s">
        <v>47</v>
      </c>
      <c r="B63" s="155" t="s">
        <v>48</v>
      </c>
      <c r="C63" s="156"/>
      <c r="D63" s="156"/>
      <c r="E63" s="156"/>
      <c r="F63" s="156"/>
      <c r="G63" s="156"/>
      <c r="H63" s="156"/>
      <c r="I63" s="157"/>
      <c r="J63" s="161" t="s">
        <v>49</v>
      </c>
      <c r="K63" s="212" t="s">
        <v>50</v>
      </c>
      <c r="L63" s="213"/>
      <c r="M63" s="213"/>
      <c r="N63" s="214"/>
      <c r="O63" s="228" t="s">
        <v>51</v>
      </c>
      <c r="P63" s="229"/>
      <c r="Q63" s="230"/>
      <c r="R63" s="228" t="s">
        <v>52</v>
      </c>
      <c r="S63" s="231"/>
      <c r="T63" s="232"/>
      <c r="U63" s="233" t="s">
        <v>53</v>
      </c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</row>
    <row r="64" spans="1:261">
      <c r="A64" s="154"/>
      <c r="B64" s="158"/>
      <c r="C64" s="159"/>
      <c r="D64" s="159"/>
      <c r="E64" s="159"/>
      <c r="F64" s="159"/>
      <c r="G64" s="159"/>
      <c r="H64" s="159"/>
      <c r="I64" s="160"/>
      <c r="J64" s="162"/>
      <c r="K64" s="4" t="s">
        <v>54</v>
      </c>
      <c r="L64" s="4" t="s">
        <v>55</v>
      </c>
      <c r="M64" s="4" t="s">
        <v>56</v>
      </c>
      <c r="N64" s="4" t="s">
        <v>57</v>
      </c>
      <c r="O64" s="4" t="s">
        <v>58</v>
      </c>
      <c r="P64" s="4" t="s">
        <v>32</v>
      </c>
      <c r="Q64" s="4" t="s">
        <v>59</v>
      </c>
      <c r="R64" s="4" t="s">
        <v>60</v>
      </c>
      <c r="S64" s="4" t="s">
        <v>54</v>
      </c>
      <c r="T64" s="4" t="s">
        <v>61</v>
      </c>
      <c r="U64" s="16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2"/>
      <c r="IV64" s="102"/>
      <c r="IW64" s="102"/>
      <c r="IX64" s="102"/>
      <c r="IY64" s="102"/>
      <c r="IZ64" s="102"/>
      <c r="JA64" s="102"/>
    </row>
    <row r="65" spans="1:261">
      <c r="A65" s="37" t="s">
        <v>237</v>
      </c>
      <c r="B65" s="181" t="s">
        <v>238</v>
      </c>
      <c r="C65" s="182"/>
      <c r="D65" s="182"/>
      <c r="E65" s="182"/>
      <c r="F65" s="182"/>
      <c r="G65" s="182"/>
      <c r="H65" s="182"/>
      <c r="I65" s="183"/>
      <c r="J65" s="12">
        <v>5</v>
      </c>
      <c r="K65" s="12">
        <v>2</v>
      </c>
      <c r="L65" s="12">
        <v>1</v>
      </c>
      <c r="M65" s="12">
        <v>1</v>
      </c>
      <c r="N65" s="39">
        <v>0</v>
      </c>
      <c r="O65" s="18">
        <f>K65+L65+M65+N65</f>
        <v>4</v>
      </c>
      <c r="P65" s="19">
        <f>Q65-O65</f>
        <v>5</v>
      </c>
      <c r="Q65" s="19">
        <f t="shared" ref="Q65:Q71" si="6">ROUND(PRODUCT(J65,25)/14,0)</f>
        <v>9</v>
      </c>
      <c r="R65" s="40"/>
      <c r="S65" s="12" t="s">
        <v>54</v>
      </c>
      <c r="T65" s="27"/>
      <c r="U65" s="12" t="s">
        <v>41</v>
      </c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2"/>
      <c r="IV65" s="102"/>
      <c r="IW65" s="102"/>
      <c r="IX65" s="102"/>
      <c r="IY65" s="102"/>
      <c r="IZ65" s="102"/>
      <c r="JA65" s="102"/>
    </row>
    <row r="66" spans="1:261">
      <c r="A66" s="37" t="s">
        <v>91</v>
      </c>
      <c r="B66" s="181" t="s">
        <v>92</v>
      </c>
      <c r="C66" s="182"/>
      <c r="D66" s="182"/>
      <c r="E66" s="182"/>
      <c r="F66" s="182"/>
      <c r="G66" s="182"/>
      <c r="H66" s="182"/>
      <c r="I66" s="183"/>
      <c r="J66" s="12">
        <v>5</v>
      </c>
      <c r="K66" s="12">
        <v>2</v>
      </c>
      <c r="L66" s="12">
        <v>2</v>
      </c>
      <c r="M66" s="12">
        <v>0</v>
      </c>
      <c r="N66" s="39">
        <v>0</v>
      </c>
      <c r="O66" s="18">
        <f>K66+L66+M66+N66</f>
        <v>4</v>
      </c>
      <c r="P66" s="19">
        <f>Q66-O66</f>
        <v>5</v>
      </c>
      <c r="Q66" s="19">
        <f t="shared" si="6"/>
        <v>9</v>
      </c>
      <c r="R66" s="40" t="s">
        <v>60</v>
      </c>
      <c r="S66" s="12"/>
      <c r="T66" s="27"/>
      <c r="U66" s="12" t="s">
        <v>41</v>
      </c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2"/>
      <c r="IV66" s="102"/>
      <c r="IW66" s="102"/>
      <c r="IX66" s="102"/>
      <c r="IY66" s="102"/>
      <c r="IZ66" s="102"/>
      <c r="JA66" s="102"/>
    </row>
    <row r="67" spans="1:261">
      <c r="A67" s="37" t="s">
        <v>95</v>
      </c>
      <c r="B67" s="181" t="s">
        <v>96</v>
      </c>
      <c r="C67" s="182"/>
      <c r="D67" s="182"/>
      <c r="E67" s="182"/>
      <c r="F67" s="182"/>
      <c r="G67" s="182"/>
      <c r="H67" s="182"/>
      <c r="I67" s="183"/>
      <c r="J67" s="12">
        <v>5</v>
      </c>
      <c r="K67" s="12">
        <v>2</v>
      </c>
      <c r="L67" s="12">
        <v>2</v>
      </c>
      <c r="M67" s="12">
        <v>0</v>
      </c>
      <c r="N67" s="39">
        <v>0</v>
      </c>
      <c r="O67" s="18">
        <v>4</v>
      </c>
      <c r="P67" s="19">
        <v>5</v>
      </c>
      <c r="Q67" s="19">
        <f t="shared" si="6"/>
        <v>9</v>
      </c>
      <c r="R67" s="40"/>
      <c r="S67" s="12"/>
      <c r="T67" s="27" t="s">
        <v>61</v>
      </c>
      <c r="U67" s="12" t="s">
        <v>41</v>
      </c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2"/>
      <c r="IV67" s="102"/>
      <c r="IW67" s="102"/>
      <c r="IX67" s="102"/>
      <c r="IY67" s="102"/>
      <c r="IZ67" s="102"/>
      <c r="JA67" s="102"/>
    </row>
    <row r="68" spans="1:261">
      <c r="A68" s="37" t="s">
        <v>93</v>
      </c>
      <c r="B68" s="181" t="s">
        <v>94</v>
      </c>
      <c r="C68" s="182"/>
      <c r="D68" s="182"/>
      <c r="E68" s="182"/>
      <c r="F68" s="182"/>
      <c r="G68" s="182"/>
      <c r="H68" s="182"/>
      <c r="I68" s="183"/>
      <c r="J68" s="12">
        <v>5</v>
      </c>
      <c r="K68" s="12">
        <v>2</v>
      </c>
      <c r="L68" s="12">
        <v>2</v>
      </c>
      <c r="M68" s="12">
        <v>1</v>
      </c>
      <c r="N68" s="39">
        <v>0</v>
      </c>
      <c r="O68" s="18">
        <f>K68+L68+M68+N68</f>
        <v>5</v>
      </c>
      <c r="P68" s="19">
        <f>Q68-O68</f>
        <v>4</v>
      </c>
      <c r="Q68" s="19">
        <f t="shared" si="6"/>
        <v>9</v>
      </c>
      <c r="R68" s="40" t="s">
        <v>60</v>
      </c>
      <c r="S68" s="12"/>
      <c r="T68" s="27"/>
      <c r="U68" s="12" t="s">
        <v>41</v>
      </c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2"/>
      <c r="IV68" s="102"/>
      <c r="IW68" s="102"/>
      <c r="IX68" s="102"/>
      <c r="IY68" s="102"/>
      <c r="IZ68" s="102"/>
      <c r="JA68" s="102"/>
    </row>
    <row r="69" spans="1:261">
      <c r="A69" s="37" t="s">
        <v>239</v>
      </c>
      <c r="B69" s="181" t="s">
        <v>240</v>
      </c>
      <c r="C69" s="182"/>
      <c r="D69" s="182"/>
      <c r="E69" s="182"/>
      <c r="F69" s="182"/>
      <c r="G69" s="182"/>
      <c r="H69" s="182"/>
      <c r="I69" s="183"/>
      <c r="J69" s="12">
        <v>5</v>
      </c>
      <c r="K69" s="12">
        <v>2</v>
      </c>
      <c r="L69" s="12">
        <v>1</v>
      </c>
      <c r="M69" s="12">
        <v>1</v>
      </c>
      <c r="N69" s="39">
        <v>0</v>
      </c>
      <c r="O69" s="18">
        <f>K69+L69+M69+N69</f>
        <v>4</v>
      </c>
      <c r="P69" s="19">
        <f>Q69-O69</f>
        <v>5</v>
      </c>
      <c r="Q69" s="19">
        <f t="shared" si="6"/>
        <v>9</v>
      </c>
      <c r="R69" s="40" t="s">
        <v>60</v>
      </c>
      <c r="S69" s="12"/>
      <c r="T69" s="27"/>
      <c r="U69" s="12" t="s">
        <v>43</v>
      </c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  <c r="IU69" s="102"/>
      <c r="IV69" s="102"/>
      <c r="IW69" s="102"/>
      <c r="IX69" s="102"/>
      <c r="IY69" s="102"/>
      <c r="IZ69" s="102"/>
      <c r="JA69" s="102"/>
    </row>
    <row r="70" spans="1:261">
      <c r="A70" s="37" t="s">
        <v>241</v>
      </c>
      <c r="B70" s="181" t="s">
        <v>242</v>
      </c>
      <c r="C70" s="182"/>
      <c r="D70" s="182"/>
      <c r="E70" s="182"/>
      <c r="F70" s="182"/>
      <c r="G70" s="182"/>
      <c r="H70" s="182"/>
      <c r="I70" s="183"/>
      <c r="J70" s="12">
        <v>5</v>
      </c>
      <c r="K70" s="12">
        <v>2</v>
      </c>
      <c r="L70" s="12">
        <v>1</v>
      </c>
      <c r="M70" s="12">
        <v>1</v>
      </c>
      <c r="N70" s="39">
        <v>0</v>
      </c>
      <c r="O70" s="18">
        <f>K70+L70+M70+N70</f>
        <v>4</v>
      </c>
      <c r="P70" s="19">
        <f>Q70-O70</f>
        <v>5</v>
      </c>
      <c r="Q70" s="19">
        <f t="shared" si="6"/>
        <v>9</v>
      </c>
      <c r="R70" s="40" t="s">
        <v>60</v>
      </c>
      <c r="S70" s="12"/>
      <c r="T70" s="27"/>
      <c r="U70" s="12" t="s">
        <v>43</v>
      </c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  <c r="IR70" s="102"/>
      <c r="IS70" s="102"/>
      <c r="IT70" s="102"/>
      <c r="IU70" s="102"/>
      <c r="IV70" s="102"/>
      <c r="IW70" s="102"/>
      <c r="IX70" s="102"/>
      <c r="IY70" s="102"/>
      <c r="IZ70" s="102"/>
      <c r="JA70" s="102"/>
    </row>
    <row r="71" spans="1:261">
      <c r="A71" s="37" t="s">
        <v>101</v>
      </c>
      <c r="B71" s="181" t="s">
        <v>102</v>
      </c>
      <c r="C71" s="182"/>
      <c r="D71" s="182"/>
      <c r="E71" s="182"/>
      <c r="F71" s="182"/>
      <c r="G71" s="182"/>
      <c r="H71" s="182"/>
      <c r="I71" s="183"/>
      <c r="J71" s="12">
        <v>3</v>
      </c>
      <c r="K71" s="12">
        <v>0</v>
      </c>
      <c r="L71" s="12">
        <v>2</v>
      </c>
      <c r="M71" s="12">
        <v>0</v>
      </c>
      <c r="N71" s="39">
        <v>0</v>
      </c>
      <c r="O71" s="18">
        <f>K71+L71+M71+N71</f>
        <v>2</v>
      </c>
      <c r="P71" s="19">
        <f>Q71-O71</f>
        <v>3</v>
      </c>
      <c r="Q71" s="19">
        <f t="shared" si="6"/>
        <v>5</v>
      </c>
      <c r="R71" s="40"/>
      <c r="S71" s="12" t="s">
        <v>54</v>
      </c>
      <c r="T71" s="27"/>
      <c r="U71" s="12" t="s">
        <v>44</v>
      </c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102"/>
      <c r="JA71" s="102"/>
    </row>
    <row r="72" spans="1:261">
      <c r="A72" s="22" t="s">
        <v>74</v>
      </c>
      <c r="B72" s="145"/>
      <c r="C72" s="216"/>
      <c r="D72" s="216"/>
      <c r="E72" s="216"/>
      <c r="F72" s="216"/>
      <c r="G72" s="216"/>
      <c r="H72" s="216"/>
      <c r="I72" s="146"/>
      <c r="J72" s="22">
        <f t="shared" ref="J72:Q72" si="7">SUM(J65:J71)</f>
        <v>33</v>
      </c>
      <c r="K72" s="22">
        <f t="shared" si="7"/>
        <v>12</v>
      </c>
      <c r="L72" s="22">
        <f t="shared" si="7"/>
        <v>11</v>
      </c>
      <c r="M72" s="22">
        <f t="shared" si="7"/>
        <v>4</v>
      </c>
      <c r="N72" s="22">
        <f t="shared" si="7"/>
        <v>0</v>
      </c>
      <c r="O72" s="22">
        <f t="shared" si="7"/>
        <v>27</v>
      </c>
      <c r="P72" s="22">
        <f t="shared" si="7"/>
        <v>32</v>
      </c>
      <c r="Q72" s="22">
        <f t="shared" si="7"/>
        <v>59</v>
      </c>
      <c r="R72" s="22">
        <f>COUNTIF(R65:R71,"E")</f>
        <v>4</v>
      </c>
      <c r="S72" s="22">
        <f>COUNTIF(S65:S71,"C")</f>
        <v>2</v>
      </c>
      <c r="T72" s="22">
        <f>COUNTIF(T65:T71,"VP")</f>
        <v>1</v>
      </c>
      <c r="U72" s="23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  <c r="IR72" s="102"/>
      <c r="IS72" s="102"/>
      <c r="IT72" s="102"/>
      <c r="IU72" s="102"/>
      <c r="IV72" s="102"/>
      <c r="IW72" s="102"/>
      <c r="IX72" s="102"/>
      <c r="IY72" s="102"/>
      <c r="IZ72" s="102"/>
      <c r="JA72" s="102"/>
    </row>
    <row r="73" spans="1:261" s="70" customFormat="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98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2"/>
      <c r="IV73" s="102"/>
      <c r="IW73" s="102"/>
      <c r="IX73" s="102"/>
      <c r="IY73" s="102"/>
      <c r="IZ73" s="102"/>
      <c r="JA73" s="102"/>
    </row>
    <row r="74" spans="1:261"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  <c r="ET74" s="102"/>
      <c r="EU74" s="102"/>
      <c r="EV74" s="102"/>
      <c r="EW74" s="102"/>
      <c r="EX74" s="102"/>
      <c r="EY74" s="102"/>
      <c r="EZ74" s="102"/>
      <c r="FA74" s="102"/>
      <c r="FB74" s="102"/>
      <c r="FC74" s="102"/>
      <c r="FD74" s="102"/>
      <c r="FE74" s="102"/>
      <c r="FF74" s="102"/>
      <c r="FG74" s="102"/>
      <c r="FH74" s="102"/>
      <c r="FI74" s="102"/>
      <c r="FJ74" s="102"/>
      <c r="FK74" s="102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2"/>
      <c r="GI74" s="102"/>
      <c r="GJ74" s="102"/>
      <c r="GK74" s="102"/>
      <c r="GL74" s="102"/>
      <c r="GM74" s="102"/>
      <c r="GN74" s="102"/>
      <c r="GO74" s="102"/>
      <c r="GP74" s="102"/>
      <c r="GQ74" s="102"/>
      <c r="GR74" s="102"/>
      <c r="GS74" s="102"/>
      <c r="GT74" s="102"/>
      <c r="GU74" s="102"/>
      <c r="GV74" s="102"/>
      <c r="GW74" s="102"/>
      <c r="GX74" s="102"/>
      <c r="GY74" s="102"/>
      <c r="GZ74" s="102"/>
      <c r="HA74" s="102"/>
      <c r="HB74" s="102"/>
      <c r="HC74" s="102"/>
      <c r="HD74" s="102"/>
      <c r="HE74" s="102"/>
      <c r="HF74" s="102"/>
      <c r="HG74" s="102"/>
      <c r="HH74" s="102"/>
      <c r="HI74" s="102"/>
      <c r="HJ74" s="102"/>
      <c r="HK74" s="102"/>
      <c r="HL74" s="102"/>
      <c r="HM74" s="102"/>
      <c r="HN74" s="102"/>
      <c r="HO74" s="102"/>
      <c r="HP74" s="102"/>
      <c r="HQ74" s="102"/>
      <c r="HR74" s="102"/>
      <c r="HS74" s="102"/>
      <c r="HT74" s="102"/>
      <c r="HU74" s="102"/>
      <c r="HV74" s="102"/>
      <c r="HW74" s="102"/>
      <c r="HX74" s="102"/>
      <c r="HY74" s="102"/>
      <c r="HZ74" s="102"/>
      <c r="IA74" s="102"/>
      <c r="IB74" s="102"/>
      <c r="IC74" s="102"/>
      <c r="ID74" s="102"/>
      <c r="IE74" s="102"/>
      <c r="IF74" s="102"/>
      <c r="IG74" s="102"/>
      <c r="IH74" s="102"/>
      <c r="II74" s="102"/>
      <c r="IJ74" s="102"/>
      <c r="IK74" s="102"/>
      <c r="IL74" s="102"/>
      <c r="IM74" s="102"/>
      <c r="IN74" s="102"/>
      <c r="IO74" s="102"/>
      <c r="IP74" s="102"/>
      <c r="IQ74" s="102"/>
      <c r="IR74" s="102"/>
      <c r="IS74" s="102"/>
      <c r="IT74" s="102"/>
      <c r="IU74" s="102"/>
      <c r="IV74" s="102"/>
      <c r="IW74" s="102"/>
      <c r="IX74" s="102"/>
      <c r="IY74" s="102"/>
      <c r="IZ74" s="102"/>
      <c r="JA74" s="102"/>
    </row>
    <row r="75" spans="1:261">
      <c r="A75" s="209" t="s">
        <v>103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1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  <c r="IR75" s="102"/>
      <c r="IS75" s="102"/>
      <c r="IT75" s="102"/>
      <c r="IU75" s="102"/>
      <c r="IV75" s="102"/>
      <c r="IW75" s="102"/>
      <c r="IX75" s="102"/>
      <c r="IY75" s="102"/>
      <c r="IZ75" s="102"/>
      <c r="JA75" s="102"/>
    </row>
    <row r="76" spans="1:261">
      <c r="A76" s="153" t="s">
        <v>47</v>
      </c>
      <c r="B76" s="155" t="s">
        <v>48</v>
      </c>
      <c r="C76" s="156"/>
      <c r="D76" s="156"/>
      <c r="E76" s="156"/>
      <c r="F76" s="156"/>
      <c r="G76" s="156"/>
      <c r="H76" s="156"/>
      <c r="I76" s="157"/>
      <c r="J76" s="161" t="s">
        <v>49</v>
      </c>
      <c r="K76" s="212" t="s">
        <v>50</v>
      </c>
      <c r="L76" s="213"/>
      <c r="M76" s="213"/>
      <c r="N76" s="214"/>
      <c r="O76" s="228" t="s">
        <v>51</v>
      </c>
      <c r="P76" s="229"/>
      <c r="Q76" s="230"/>
      <c r="R76" s="228" t="s">
        <v>52</v>
      </c>
      <c r="S76" s="231"/>
      <c r="T76" s="232"/>
      <c r="U76" s="233" t="s">
        <v>53</v>
      </c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  <c r="IR76" s="102"/>
      <c r="IS76" s="102"/>
      <c r="IT76" s="102"/>
      <c r="IU76" s="102"/>
      <c r="IV76" s="102"/>
      <c r="IW76" s="102"/>
      <c r="IX76" s="102"/>
      <c r="IY76" s="102"/>
      <c r="IZ76" s="102"/>
      <c r="JA76" s="102"/>
    </row>
    <row r="77" spans="1:261">
      <c r="A77" s="154"/>
      <c r="B77" s="158"/>
      <c r="C77" s="159"/>
      <c r="D77" s="159"/>
      <c r="E77" s="159"/>
      <c r="F77" s="159"/>
      <c r="G77" s="159"/>
      <c r="H77" s="159"/>
      <c r="I77" s="160"/>
      <c r="J77" s="162"/>
      <c r="K77" s="4" t="s">
        <v>54</v>
      </c>
      <c r="L77" s="4" t="s">
        <v>55</v>
      </c>
      <c r="M77" s="4" t="s">
        <v>56</v>
      </c>
      <c r="N77" s="4" t="s">
        <v>57</v>
      </c>
      <c r="O77" s="4" t="s">
        <v>58</v>
      </c>
      <c r="P77" s="4" t="s">
        <v>32</v>
      </c>
      <c r="Q77" s="4" t="s">
        <v>59</v>
      </c>
      <c r="R77" s="4" t="s">
        <v>60</v>
      </c>
      <c r="S77" s="4" t="s">
        <v>54</v>
      </c>
      <c r="T77" s="4" t="s">
        <v>61</v>
      </c>
      <c r="U77" s="16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2"/>
      <c r="IT77" s="102"/>
      <c r="IU77" s="102"/>
      <c r="IV77" s="102"/>
      <c r="IW77" s="102"/>
      <c r="IX77" s="102"/>
      <c r="IY77" s="102"/>
      <c r="IZ77" s="102"/>
      <c r="JA77" s="102"/>
    </row>
    <row r="78" spans="1:261">
      <c r="A78" s="37" t="s">
        <v>104</v>
      </c>
      <c r="B78" s="181" t="s">
        <v>105</v>
      </c>
      <c r="C78" s="182"/>
      <c r="D78" s="182"/>
      <c r="E78" s="182"/>
      <c r="F78" s="182"/>
      <c r="G78" s="182"/>
      <c r="H78" s="182"/>
      <c r="I78" s="183"/>
      <c r="J78" s="12">
        <v>6</v>
      </c>
      <c r="K78" s="12">
        <v>2</v>
      </c>
      <c r="L78" s="12">
        <v>1</v>
      </c>
      <c r="M78" s="12">
        <v>2</v>
      </c>
      <c r="N78" s="39">
        <v>0</v>
      </c>
      <c r="O78" s="18">
        <f>K78+L78+M78+N78</f>
        <v>5</v>
      </c>
      <c r="P78" s="19">
        <f>Q78-O78</f>
        <v>6</v>
      </c>
      <c r="Q78" s="19">
        <f t="shared" ref="Q78:Q84" si="8">ROUND(PRODUCT(J78,25)/14,0)</f>
        <v>11</v>
      </c>
      <c r="R78" s="40" t="s">
        <v>60</v>
      </c>
      <c r="S78" s="12"/>
      <c r="T78" s="27"/>
      <c r="U78" s="12" t="s">
        <v>43</v>
      </c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2"/>
      <c r="IV78" s="102"/>
      <c r="IW78" s="102"/>
      <c r="IX78" s="102"/>
      <c r="IY78" s="102"/>
      <c r="IZ78" s="102"/>
      <c r="JA78" s="102"/>
    </row>
    <row r="79" spans="1:261">
      <c r="A79" s="37" t="s">
        <v>106</v>
      </c>
      <c r="B79" s="181" t="s">
        <v>107</v>
      </c>
      <c r="C79" s="182"/>
      <c r="D79" s="182"/>
      <c r="E79" s="182"/>
      <c r="F79" s="182"/>
      <c r="G79" s="182"/>
      <c r="H79" s="182"/>
      <c r="I79" s="183"/>
      <c r="J79" s="12">
        <v>5</v>
      </c>
      <c r="K79" s="12">
        <v>2</v>
      </c>
      <c r="L79" s="12">
        <v>2</v>
      </c>
      <c r="M79" s="12">
        <v>0</v>
      </c>
      <c r="N79" s="39">
        <v>0</v>
      </c>
      <c r="O79" s="18">
        <f>K79+L79+M79</f>
        <v>4</v>
      </c>
      <c r="P79" s="19">
        <f>Q79-O79</f>
        <v>5</v>
      </c>
      <c r="Q79" s="19">
        <f t="shared" si="8"/>
        <v>9</v>
      </c>
      <c r="R79" s="40"/>
      <c r="S79" s="12" t="s">
        <v>54</v>
      </c>
      <c r="T79" s="27"/>
      <c r="U79" s="12" t="s">
        <v>41</v>
      </c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2"/>
      <c r="IV79" s="102"/>
      <c r="IW79" s="102"/>
      <c r="IX79" s="102"/>
      <c r="IY79" s="102"/>
      <c r="IZ79" s="102"/>
      <c r="JA79" s="102"/>
    </row>
    <row r="80" spans="1:261">
      <c r="A80" s="37" t="s">
        <v>108</v>
      </c>
      <c r="B80" s="181" t="s">
        <v>109</v>
      </c>
      <c r="C80" s="182"/>
      <c r="D80" s="182"/>
      <c r="E80" s="182"/>
      <c r="F80" s="182"/>
      <c r="G80" s="182"/>
      <c r="H80" s="182"/>
      <c r="I80" s="183"/>
      <c r="J80" s="12">
        <v>5</v>
      </c>
      <c r="K80" s="12">
        <v>2</v>
      </c>
      <c r="L80" s="12">
        <v>2</v>
      </c>
      <c r="M80" s="12">
        <v>0</v>
      </c>
      <c r="N80" s="39">
        <v>0</v>
      </c>
      <c r="O80" s="18">
        <f>K80+L80+M80</f>
        <v>4</v>
      </c>
      <c r="P80" s="19">
        <f>Q80-O80</f>
        <v>5</v>
      </c>
      <c r="Q80" s="19">
        <f t="shared" si="8"/>
        <v>9</v>
      </c>
      <c r="R80" s="40" t="s">
        <v>60</v>
      </c>
      <c r="S80" s="12"/>
      <c r="T80" s="27"/>
      <c r="U80" s="12" t="s">
        <v>41</v>
      </c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2"/>
      <c r="IV80" s="102"/>
      <c r="IW80" s="102"/>
      <c r="IX80" s="102"/>
      <c r="IY80" s="102"/>
      <c r="IZ80" s="102"/>
      <c r="JA80" s="102"/>
    </row>
    <row r="81" spans="1:261">
      <c r="A81" s="37" t="s">
        <v>110</v>
      </c>
      <c r="B81" s="181" t="s">
        <v>111</v>
      </c>
      <c r="C81" s="182"/>
      <c r="D81" s="182"/>
      <c r="E81" s="182"/>
      <c r="F81" s="182"/>
      <c r="G81" s="182"/>
      <c r="H81" s="182"/>
      <c r="I81" s="183"/>
      <c r="J81" s="12">
        <v>5</v>
      </c>
      <c r="K81" s="12">
        <v>2</v>
      </c>
      <c r="L81" s="12">
        <v>2</v>
      </c>
      <c r="M81" s="12">
        <v>0</v>
      </c>
      <c r="N81" s="39">
        <v>0</v>
      </c>
      <c r="O81" s="18">
        <f>K81+L81+M81</f>
        <v>4</v>
      </c>
      <c r="P81" s="19">
        <f>Q81-O81</f>
        <v>5</v>
      </c>
      <c r="Q81" s="19">
        <f t="shared" si="8"/>
        <v>9</v>
      </c>
      <c r="R81" s="40" t="s">
        <v>60</v>
      </c>
      <c r="S81" s="12"/>
      <c r="T81" s="27"/>
      <c r="U81" s="12" t="s">
        <v>44</v>
      </c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IH81" s="102"/>
      <c r="II81" s="102"/>
      <c r="IJ81" s="102"/>
      <c r="IK81" s="102"/>
      <c r="IL81" s="102"/>
      <c r="IM81" s="102"/>
      <c r="IN81" s="102"/>
      <c r="IO81" s="102"/>
      <c r="IP81" s="102"/>
      <c r="IQ81" s="102"/>
      <c r="IR81" s="102"/>
      <c r="IS81" s="102"/>
      <c r="IT81" s="102"/>
      <c r="IU81" s="102"/>
      <c r="IV81" s="102"/>
      <c r="IW81" s="102"/>
      <c r="IX81" s="102"/>
      <c r="IY81" s="102"/>
      <c r="IZ81" s="102"/>
      <c r="JA81" s="102"/>
    </row>
    <row r="82" spans="1:261">
      <c r="A82" s="37" t="s">
        <v>243</v>
      </c>
      <c r="B82" s="181" t="s">
        <v>244</v>
      </c>
      <c r="C82" s="182"/>
      <c r="D82" s="182"/>
      <c r="E82" s="182"/>
      <c r="F82" s="182"/>
      <c r="G82" s="182"/>
      <c r="H82" s="182"/>
      <c r="I82" s="183"/>
      <c r="J82" s="12">
        <v>5</v>
      </c>
      <c r="K82" s="12">
        <v>2</v>
      </c>
      <c r="L82" s="12">
        <v>0</v>
      </c>
      <c r="M82" s="12">
        <v>2</v>
      </c>
      <c r="N82" s="39">
        <v>0</v>
      </c>
      <c r="O82" s="18">
        <v>4</v>
      </c>
      <c r="P82" s="19">
        <v>5</v>
      </c>
      <c r="Q82" s="19">
        <f t="shared" si="8"/>
        <v>9</v>
      </c>
      <c r="R82" s="40" t="s">
        <v>60</v>
      </c>
      <c r="S82" s="12"/>
      <c r="T82" s="27"/>
      <c r="U82" s="12" t="s">
        <v>41</v>
      </c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  <c r="IF82" s="102"/>
      <c r="IG82" s="102"/>
      <c r="IH82" s="102"/>
      <c r="II82" s="102"/>
      <c r="IJ82" s="102"/>
      <c r="IK82" s="102"/>
      <c r="IL82" s="102"/>
      <c r="IM82" s="102"/>
      <c r="IN82" s="102"/>
      <c r="IO82" s="102"/>
      <c r="IP82" s="102"/>
      <c r="IQ82" s="102"/>
      <c r="IR82" s="102"/>
      <c r="IS82" s="102"/>
      <c r="IT82" s="102"/>
      <c r="IU82" s="102"/>
      <c r="IV82" s="102"/>
      <c r="IW82" s="102"/>
      <c r="IX82" s="102"/>
      <c r="IY82" s="102"/>
      <c r="IZ82" s="102"/>
      <c r="JA82" s="102"/>
    </row>
    <row r="83" spans="1:261">
      <c r="A83" s="37" t="s">
        <v>245</v>
      </c>
      <c r="B83" s="181" t="s">
        <v>113</v>
      </c>
      <c r="C83" s="182"/>
      <c r="D83" s="182"/>
      <c r="E83" s="182"/>
      <c r="F83" s="182"/>
      <c r="G83" s="182"/>
      <c r="H83" s="182"/>
      <c r="I83" s="183"/>
      <c r="J83" s="12">
        <v>4</v>
      </c>
      <c r="K83" s="12">
        <v>2</v>
      </c>
      <c r="L83" s="12">
        <v>1</v>
      </c>
      <c r="M83" s="12">
        <v>0</v>
      </c>
      <c r="N83" s="39">
        <v>0</v>
      </c>
      <c r="O83" s="18">
        <f>K83+L83+M83</f>
        <v>3</v>
      </c>
      <c r="P83" s="19">
        <f>Q83-O83</f>
        <v>4</v>
      </c>
      <c r="Q83" s="19">
        <f t="shared" si="8"/>
        <v>7</v>
      </c>
      <c r="R83" s="40"/>
      <c r="S83" s="12"/>
      <c r="T83" s="27" t="s">
        <v>61</v>
      </c>
      <c r="U83" s="12" t="s">
        <v>44</v>
      </c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  <c r="FX83" s="102"/>
      <c r="FY83" s="102"/>
      <c r="FZ83" s="102"/>
      <c r="GA83" s="102"/>
      <c r="GB83" s="102"/>
      <c r="GC83" s="102"/>
      <c r="GD83" s="102"/>
      <c r="GE83" s="102"/>
      <c r="GF83" s="102"/>
      <c r="GG83" s="102"/>
      <c r="GH83" s="102"/>
      <c r="GI83" s="102"/>
      <c r="GJ83" s="102"/>
      <c r="GK83" s="102"/>
      <c r="GL83" s="102"/>
      <c r="GM83" s="102"/>
      <c r="GN83" s="102"/>
      <c r="GO83" s="102"/>
      <c r="GP83" s="102"/>
      <c r="GQ83" s="102"/>
      <c r="GR83" s="102"/>
      <c r="GS83" s="102"/>
      <c r="GT83" s="102"/>
      <c r="GU83" s="102"/>
      <c r="GV83" s="102"/>
      <c r="GW83" s="102"/>
      <c r="GX83" s="102"/>
      <c r="GY83" s="102"/>
      <c r="GZ83" s="102"/>
      <c r="HA83" s="102"/>
      <c r="HB83" s="102"/>
      <c r="HC83" s="102"/>
      <c r="HD83" s="102"/>
      <c r="HE83" s="102"/>
      <c r="HF83" s="102"/>
      <c r="HG83" s="102"/>
      <c r="HH83" s="102"/>
      <c r="HI83" s="102"/>
      <c r="HJ83" s="102"/>
      <c r="HK83" s="102"/>
      <c r="HL83" s="102"/>
      <c r="HM83" s="102"/>
      <c r="HN83" s="102"/>
      <c r="HO83" s="102"/>
      <c r="HP83" s="102"/>
      <c r="HQ83" s="102"/>
      <c r="HR83" s="102"/>
      <c r="HS83" s="102"/>
      <c r="HT83" s="102"/>
      <c r="HU83" s="102"/>
      <c r="HV83" s="102"/>
      <c r="HW83" s="102"/>
      <c r="HX83" s="102"/>
      <c r="HY83" s="102"/>
      <c r="HZ83" s="102"/>
      <c r="IA83" s="102"/>
      <c r="IB83" s="102"/>
      <c r="IC83" s="102"/>
      <c r="ID83" s="102"/>
      <c r="IE83" s="102"/>
      <c r="IF83" s="102"/>
      <c r="IG83" s="102"/>
      <c r="IH83" s="102"/>
      <c r="II83" s="102"/>
      <c r="IJ83" s="102"/>
      <c r="IK83" s="102"/>
      <c r="IL83" s="102"/>
      <c r="IM83" s="102"/>
      <c r="IN83" s="102"/>
      <c r="IO83" s="102"/>
      <c r="IP83" s="102"/>
      <c r="IQ83" s="102"/>
      <c r="IR83" s="102"/>
      <c r="IS83" s="102"/>
      <c r="IT83" s="102"/>
      <c r="IU83" s="102"/>
      <c r="IV83" s="102"/>
      <c r="IW83" s="102"/>
      <c r="IX83" s="102"/>
      <c r="IY83" s="102"/>
      <c r="IZ83" s="102"/>
      <c r="JA83" s="102"/>
    </row>
    <row r="84" spans="1:261">
      <c r="A84" s="37" t="s">
        <v>114</v>
      </c>
      <c r="B84" s="181" t="s">
        <v>115</v>
      </c>
      <c r="C84" s="182"/>
      <c r="D84" s="182"/>
      <c r="E84" s="182"/>
      <c r="F84" s="182"/>
      <c r="G84" s="182"/>
      <c r="H84" s="182"/>
      <c r="I84" s="183"/>
      <c r="J84" s="12">
        <v>3</v>
      </c>
      <c r="K84" s="12">
        <v>0</v>
      </c>
      <c r="L84" s="12">
        <v>2</v>
      </c>
      <c r="M84" s="12">
        <v>0</v>
      </c>
      <c r="N84" s="39">
        <v>0</v>
      </c>
      <c r="O84" s="18">
        <f>K84+L84+M84</f>
        <v>2</v>
      </c>
      <c r="P84" s="19">
        <f>Q84-O84</f>
        <v>3</v>
      </c>
      <c r="Q84" s="19">
        <f t="shared" si="8"/>
        <v>5</v>
      </c>
      <c r="R84" s="40"/>
      <c r="S84" s="12" t="s">
        <v>54</v>
      </c>
      <c r="T84" s="27"/>
      <c r="U84" s="12" t="s">
        <v>44</v>
      </c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IH84" s="102"/>
      <c r="II84" s="102"/>
      <c r="IJ84" s="102"/>
      <c r="IK84" s="102"/>
      <c r="IL84" s="102"/>
      <c r="IM84" s="102"/>
      <c r="IN84" s="102"/>
      <c r="IO84" s="102"/>
      <c r="IP84" s="102"/>
      <c r="IQ84" s="102"/>
      <c r="IR84" s="102"/>
      <c r="IS84" s="102"/>
      <c r="IT84" s="102"/>
      <c r="IU84" s="102"/>
      <c r="IV84" s="102"/>
      <c r="IW84" s="102"/>
      <c r="IX84" s="102"/>
      <c r="IY84" s="102"/>
      <c r="IZ84" s="102"/>
      <c r="JA84" s="102"/>
    </row>
    <row r="85" spans="1:261">
      <c r="A85" s="22" t="s">
        <v>74</v>
      </c>
      <c r="B85" s="145"/>
      <c r="C85" s="216"/>
      <c r="D85" s="216"/>
      <c r="E85" s="216"/>
      <c r="F85" s="216"/>
      <c r="G85" s="216"/>
      <c r="H85" s="216"/>
      <c r="I85" s="146"/>
      <c r="J85" s="22">
        <f t="shared" ref="J85:Q85" si="9">SUM(J78:J84)</f>
        <v>33</v>
      </c>
      <c r="K85" s="22">
        <f t="shared" si="9"/>
        <v>12</v>
      </c>
      <c r="L85" s="22">
        <f t="shared" si="9"/>
        <v>10</v>
      </c>
      <c r="M85" s="22">
        <f t="shared" si="9"/>
        <v>4</v>
      </c>
      <c r="N85" s="22">
        <f t="shared" si="9"/>
        <v>0</v>
      </c>
      <c r="O85" s="22">
        <f t="shared" si="9"/>
        <v>26</v>
      </c>
      <c r="P85" s="22">
        <f t="shared" si="9"/>
        <v>33</v>
      </c>
      <c r="Q85" s="22">
        <f t="shared" si="9"/>
        <v>59</v>
      </c>
      <c r="R85" s="22">
        <f>COUNTIF(R78:R84,"E")</f>
        <v>4</v>
      </c>
      <c r="S85" s="22">
        <f>COUNTIF(S78:S84,"C")</f>
        <v>2</v>
      </c>
      <c r="T85" s="22">
        <f>COUNTIF(T78:T84,"VP")</f>
        <v>1</v>
      </c>
      <c r="U85" s="23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IH85" s="102"/>
      <c r="II85" s="102"/>
      <c r="IJ85" s="102"/>
      <c r="IK85" s="102"/>
      <c r="IL85" s="102"/>
      <c r="IM85" s="102"/>
      <c r="IN85" s="102"/>
      <c r="IO85" s="102"/>
      <c r="IP85" s="102"/>
      <c r="IQ85" s="102"/>
      <c r="IR85" s="102"/>
      <c r="IS85" s="102"/>
      <c r="IT85" s="102"/>
      <c r="IU85" s="102"/>
      <c r="IV85" s="102"/>
      <c r="IW85" s="102"/>
      <c r="IX85" s="102"/>
      <c r="IY85" s="102"/>
      <c r="IZ85" s="102"/>
      <c r="JA85" s="102"/>
    </row>
    <row r="86" spans="1:261" s="70" customFormat="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98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IH86" s="102"/>
      <c r="II86" s="102"/>
      <c r="IJ86" s="102"/>
      <c r="IK86" s="102"/>
      <c r="IL86" s="102"/>
      <c r="IM86" s="102"/>
      <c r="IN86" s="102"/>
      <c r="IO86" s="102"/>
      <c r="IP86" s="102"/>
      <c r="IQ86" s="102"/>
      <c r="IR86" s="102"/>
      <c r="IS86" s="102"/>
      <c r="IT86" s="102"/>
      <c r="IU86" s="102"/>
      <c r="IV86" s="102"/>
      <c r="IW86" s="102"/>
      <c r="IX86" s="102"/>
      <c r="IY86" s="102"/>
      <c r="IZ86" s="102"/>
      <c r="JA86" s="102"/>
    </row>
    <row r="87" spans="1:261"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  <c r="IF87" s="102"/>
      <c r="IG87" s="102"/>
      <c r="IH87" s="102"/>
      <c r="II87" s="102"/>
      <c r="IJ87" s="102"/>
      <c r="IK87" s="102"/>
      <c r="IL87" s="102"/>
      <c r="IM87" s="102"/>
      <c r="IN87" s="102"/>
      <c r="IO87" s="102"/>
      <c r="IP87" s="102"/>
      <c r="IQ87" s="102"/>
      <c r="IR87" s="102"/>
      <c r="IS87" s="102"/>
      <c r="IT87" s="102"/>
      <c r="IU87" s="102"/>
      <c r="IV87" s="102"/>
      <c r="IW87" s="102"/>
      <c r="IX87" s="102"/>
      <c r="IY87" s="102"/>
      <c r="IZ87" s="102"/>
      <c r="JA87" s="102"/>
    </row>
    <row r="88" spans="1:261">
      <c r="A88" s="209" t="s">
        <v>116</v>
      </c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1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  <c r="IF88" s="102"/>
      <c r="IG88" s="102"/>
      <c r="IH88" s="102"/>
      <c r="II88" s="102"/>
      <c r="IJ88" s="102"/>
      <c r="IK88" s="102"/>
      <c r="IL88" s="102"/>
      <c r="IM88" s="102"/>
      <c r="IN88" s="102"/>
      <c r="IO88" s="102"/>
      <c r="IP88" s="102"/>
      <c r="IQ88" s="102"/>
      <c r="IR88" s="102"/>
      <c r="IS88" s="102"/>
      <c r="IT88" s="102"/>
      <c r="IU88" s="102"/>
      <c r="IV88" s="102"/>
      <c r="IW88" s="102"/>
      <c r="IX88" s="102"/>
      <c r="IY88" s="102"/>
      <c r="IZ88" s="102"/>
      <c r="JA88" s="102"/>
    </row>
    <row r="89" spans="1:261">
      <c r="A89" s="153" t="s">
        <v>47</v>
      </c>
      <c r="B89" s="155" t="s">
        <v>48</v>
      </c>
      <c r="C89" s="156"/>
      <c r="D89" s="156"/>
      <c r="E89" s="156"/>
      <c r="F89" s="156"/>
      <c r="G89" s="156"/>
      <c r="H89" s="156"/>
      <c r="I89" s="157"/>
      <c r="J89" s="161" t="s">
        <v>49</v>
      </c>
      <c r="K89" s="212" t="s">
        <v>50</v>
      </c>
      <c r="L89" s="213"/>
      <c r="M89" s="213"/>
      <c r="N89" s="214"/>
      <c r="O89" s="212" t="s">
        <v>51</v>
      </c>
      <c r="P89" s="213"/>
      <c r="Q89" s="214"/>
      <c r="R89" s="212" t="s">
        <v>52</v>
      </c>
      <c r="S89" s="213"/>
      <c r="T89" s="214"/>
      <c r="U89" s="161" t="s">
        <v>53</v>
      </c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2"/>
      <c r="GA89" s="102"/>
      <c r="GB89" s="102"/>
      <c r="GC89" s="102"/>
      <c r="GD89" s="102"/>
      <c r="GE89" s="102"/>
      <c r="GF89" s="102"/>
      <c r="GG89" s="102"/>
      <c r="GH89" s="102"/>
      <c r="GI89" s="102"/>
      <c r="GJ89" s="102"/>
      <c r="GK89" s="102"/>
      <c r="GL89" s="102"/>
      <c r="GM89" s="102"/>
      <c r="GN89" s="102"/>
      <c r="GO89" s="102"/>
      <c r="GP89" s="102"/>
      <c r="GQ89" s="102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2"/>
      <c r="ID89" s="102"/>
      <c r="IE89" s="102"/>
      <c r="IF89" s="102"/>
      <c r="IG89" s="102"/>
      <c r="IH89" s="102"/>
      <c r="II89" s="102"/>
      <c r="IJ89" s="102"/>
      <c r="IK89" s="102"/>
      <c r="IL89" s="102"/>
      <c r="IM89" s="102"/>
      <c r="IN89" s="102"/>
      <c r="IO89" s="102"/>
      <c r="IP89" s="102"/>
      <c r="IQ89" s="102"/>
      <c r="IR89" s="102"/>
      <c r="IS89" s="102"/>
      <c r="IT89" s="102"/>
      <c r="IU89" s="102"/>
      <c r="IV89" s="102"/>
      <c r="IW89" s="102"/>
      <c r="IX89" s="102"/>
      <c r="IY89" s="102"/>
      <c r="IZ89" s="102"/>
      <c r="JA89" s="102"/>
    </row>
    <row r="90" spans="1:261">
      <c r="A90" s="154"/>
      <c r="B90" s="158"/>
      <c r="C90" s="159"/>
      <c r="D90" s="159"/>
      <c r="E90" s="159"/>
      <c r="F90" s="159"/>
      <c r="G90" s="159"/>
      <c r="H90" s="159"/>
      <c r="I90" s="160"/>
      <c r="J90" s="162"/>
      <c r="K90" s="4" t="s">
        <v>54</v>
      </c>
      <c r="L90" s="4" t="s">
        <v>55</v>
      </c>
      <c r="M90" s="4" t="s">
        <v>56</v>
      </c>
      <c r="N90" s="4" t="s">
        <v>57</v>
      </c>
      <c r="O90" s="4" t="s">
        <v>58</v>
      </c>
      <c r="P90" s="4" t="s">
        <v>32</v>
      </c>
      <c r="Q90" s="4" t="s">
        <v>59</v>
      </c>
      <c r="R90" s="4" t="s">
        <v>60</v>
      </c>
      <c r="S90" s="4" t="s">
        <v>54</v>
      </c>
      <c r="T90" s="4" t="s">
        <v>61</v>
      </c>
      <c r="U90" s="16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  <c r="FX90" s="102"/>
      <c r="FY90" s="102"/>
      <c r="FZ90" s="102"/>
      <c r="GA90" s="102"/>
      <c r="GB90" s="102"/>
      <c r="GC90" s="102"/>
      <c r="GD90" s="102"/>
      <c r="GE90" s="102"/>
      <c r="GF90" s="102"/>
      <c r="GG90" s="102"/>
      <c r="GH90" s="102"/>
      <c r="GI90" s="102"/>
      <c r="GJ90" s="102"/>
      <c r="GK90" s="102"/>
      <c r="GL90" s="102"/>
      <c r="GM90" s="102"/>
      <c r="GN90" s="102"/>
      <c r="GO90" s="102"/>
      <c r="GP90" s="102"/>
      <c r="GQ90" s="102"/>
      <c r="GR90" s="102"/>
      <c r="GS90" s="102"/>
      <c r="GT90" s="102"/>
      <c r="GU90" s="102"/>
      <c r="GV90" s="102"/>
      <c r="GW90" s="102"/>
      <c r="GX90" s="102"/>
      <c r="GY90" s="102"/>
      <c r="GZ90" s="102"/>
      <c r="HA90" s="102"/>
      <c r="HB90" s="102"/>
      <c r="HC90" s="102"/>
      <c r="HD90" s="102"/>
      <c r="HE90" s="102"/>
      <c r="HF90" s="102"/>
      <c r="HG90" s="102"/>
      <c r="HH90" s="102"/>
      <c r="HI90" s="102"/>
      <c r="HJ90" s="102"/>
      <c r="HK90" s="102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  <c r="IF90" s="102"/>
      <c r="IG90" s="102"/>
      <c r="IH90" s="102"/>
      <c r="II90" s="102"/>
      <c r="IJ90" s="102"/>
      <c r="IK90" s="102"/>
      <c r="IL90" s="102"/>
      <c r="IM90" s="102"/>
      <c r="IN90" s="102"/>
      <c r="IO90" s="102"/>
      <c r="IP90" s="102"/>
      <c r="IQ90" s="102"/>
      <c r="IR90" s="102"/>
      <c r="IS90" s="102"/>
      <c r="IT90" s="102"/>
      <c r="IU90" s="102"/>
      <c r="IV90" s="102"/>
      <c r="IW90" s="102"/>
      <c r="IX90" s="102"/>
      <c r="IY90" s="102"/>
      <c r="IZ90" s="102"/>
      <c r="JA90" s="102"/>
    </row>
    <row r="91" spans="1:261">
      <c r="A91" s="37" t="s">
        <v>119</v>
      </c>
      <c r="B91" s="181" t="s">
        <v>120</v>
      </c>
      <c r="C91" s="182"/>
      <c r="D91" s="182"/>
      <c r="E91" s="182"/>
      <c r="F91" s="182"/>
      <c r="G91" s="182"/>
      <c r="H91" s="182"/>
      <c r="I91" s="183"/>
      <c r="J91" s="12">
        <v>4</v>
      </c>
      <c r="K91" s="12">
        <v>2</v>
      </c>
      <c r="L91" s="12">
        <v>2</v>
      </c>
      <c r="M91" s="12">
        <v>1</v>
      </c>
      <c r="N91" s="39">
        <v>0</v>
      </c>
      <c r="O91" s="18">
        <f>K91+L91+M91+N91</f>
        <v>5</v>
      </c>
      <c r="P91" s="19">
        <f>Q91-O91</f>
        <v>2</v>
      </c>
      <c r="Q91" s="19">
        <f>ROUND(PRODUCT(J91,25)/14,0)</f>
        <v>7</v>
      </c>
      <c r="R91" s="40" t="s">
        <v>60</v>
      </c>
      <c r="S91" s="12"/>
      <c r="T91" s="27"/>
      <c r="U91" s="12" t="s">
        <v>43</v>
      </c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  <c r="IU91" s="102"/>
      <c r="IV91" s="102"/>
      <c r="IW91" s="102"/>
      <c r="IX91" s="102"/>
      <c r="IY91" s="102"/>
      <c r="IZ91" s="102"/>
      <c r="JA91" s="102"/>
    </row>
    <row r="92" spans="1:261">
      <c r="A92" s="95" t="s">
        <v>251</v>
      </c>
      <c r="B92" s="181" t="s">
        <v>252</v>
      </c>
      <c r="C92" s="182"/>
      <c r="D92" s="182"/>
      <c r="E92" s="182"/>
      <c r="F92" s="182"/>
      <c r="G92" s="182"/>
      <c r="H92" s="182"/>
      <c r="I92" s="183"/>
      <c r="J92" s="51">
        <v>4</v>
      </c>
      <c r="K92" s="51">
        <v>2</v>
      </c>
      <c r="L92" s="51">
        <v>1</v>
      </c>
      <c r="M92" s="51">
        <v>1</v>
      </c>
      <c r="N92" s="39">
        <v>0</v>
      </c>
      <c r="O92" s="60">
        <f>K92+L92+M92+N92</f>
        <v>4</v>
      </c>
      <c r="P92" s="19">
        <f>Q92-O92</f>
        <v>4</v>
      </c>
      <c r="Q92" s="19">
        <f>ROUND(PRODUCT(J92,25)/12,0)</f>
        <v>8</v>
      </c>
      <c r="R92" s="40" t="s">
        <v>60</v>
      </c>
      <c r="S92" s="51"/>
      <c r="T92" s="35"/>
      <c r="U92" s="51" t="s">
        <v>41</v>
      </c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  <c r="IU92" s="102"/>
      <c r="IV92" s="102"/>
      <c r="IW92" s="102"/>
      <c r="IX92" s="102"/>
      <c r="IY92" s="102"/>
      <c r="IZ92" s="102"/>
      <c r="JA92" s="102"/>
    </row>
    <row r="93" spans="1:261">
      <c r="A93" s="37" t="s">
        <v>246</v>
      </c>
      <c r="B93" s="181" t="s">
        <v>247</v>
      </c>
      <c r="C93" s="182"/>
      <c r="D93" s="182"/>
      <c r="E93" s="182"/>
      <c r="F93" s="182"/>
      <c r="G93" s="182"/>
      <c r="H93" s="182"/>
      <c r="I93" s="183"/>
      <c r="J93" s="12">
        <v>5</v>
      </c>
      <c r="K93" s="12">
        <v>2</v>
      </c>
      <c r="L93" s="12">
        <v>2</v>
      </c>
      <c r="M93" s="12">
        <v>2</v>
      </c>
      <c r="N93" s="39">
        <v>0</v>
      </c>
      <c r="O93" s="18">
        <f>K93+L93+M93+N93</f>
        <v>6</v>
      </c>
      <c r="P93" s="19">
        <f>Q93-O93</f>
        <v>3</v>
      </c>
      <c r="Q93" s="19">
        <f>ROUND(PRODUCT(J93,25)/14,0)</f>
        <v>9</v>
      </c>
      <c r="R93" s="40" t="s">
        <v>60</v>
      </c>
      <c r="S93" s="12"/>
      <c r="T93" s="27"/>
      <c r="U93" s="12" t="s">
        <v>41</v>
      </c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2"/>
      <c r="EN93" s="102"/>
      <c r="EO93" s="102"/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2"/>
      <c r="FG93" s="102"/>
      <c r="FH93" s="102"/>
      <c r="FI93" s="102"/>
      <c r="FJ93" s="102"/>
      <c r="FK93" s="102"/>
      <c r="FL93" s="102"/>
      <c r="FM93" s="102"/>
      <c r="FN93" s="102"/>
      <c r="FO93" s="102"/>
      <c r="FP93" s="102"/>
      <c r="FQ93" s="102"/>
      <c r="FR93" s="102"/>
      <c r="FS93" s="102"/>
      <c r="FT93" s="102"/>
      <c r="FU93" s="102"/>
      <c r="FV93" s="102"/>
      <c r="FW93" s="102"/>
      <c r="FX93" s="102"/>
      <c r="FY93" s="102"/>
      <c r="FZ93" s="102"/>
      <c r="GA93" s="102"/>
      <c r="GB93" s="102"/>
      <c r="GC93" s="102"/>
      <c r="GD93" s="102"/>
      <c r="GE93" s="102"/>
      <c r="GF93" s="102"/>
      <c r="GG93" s="102"/>
      <c r="GH93" s="102"/>
      <c r="GI93" s="102"/>
      <c r="GJ93" s="102"/>
      <c r="GK93" s="102"/>
      <c r="GL93" s="102"/>
      <c r="GM93" s="102"/>
      <c r="GN93" s="102"/>
      <c r="GO93" s="102"/>
      <c r="GP93" s="102"/>
      <c r="GQ93" s="102"/>
      <c r="GR93" s="102"/>
      <c r="GS93" s="102"/>
      <c r="GT93" s="102"/>
      <c r="GU93" s="102"/>
      <c r="GV93" s="102"/>
      <c r="GW93" s="102"/>
      <c r="GX93" s="102"/>
      <c r="GY93" s="102"/>
      <c r="GZ93" s="102"/>
      <c r="HA93" s="102"/>
      <c r="HB93" s="102"/>
      <c r="HC93" s="102"/>
      <c r="HD93" s="102"/>
      <c r="HE93" s="102"/>
      <c r="HF93" s="102"/>
      <c r="HG93" s="102"/>
      <c r="HH93" s="102"/>
      <c r="HI93" s="102"/>
      <c r="HJ93" s="102"/>
      <c r="HK93" s="102"/>
      <c r="HL93" s="102"/>
      <c r="HM93" s="102"/>
      <c r="HN93" s="102"/>
      <c r="HO93" s="102"/>
      <c r="HP93" s="102"/>
      <c r="HQ93" s="102"/>
      <c r="HR93" s="102"/>
      <c r="HS93" s="102"/>
      <c r="HT93" s="102"/>
      <c r="HU93" s="102"/>
      <c r="HV93" s="102"/>
      <c r="HW93" s="102"/>
      <c r="HX93" s="102"/>
      <c r="HY93" s="102"/>
      <c r="HZ93" s="102"/>
      <c r="IA93" s="102"/>
      <c r="IB93" s="102"/>
      <c r="IC93" s="102"/>
      <c r="ID93" s="102"/>
      <c r="IE93" s="102"/>
      <c r="IF93" s="102"/>
      <c r="IG93" s="102"/>
      <c r="IH93" s="102"/>
      <c r="II93" s="102"/>
      <c r="IJ93" s="102"/>
      <c r="IK93" s="102"/>
      <c r="IL93" s="102"/>
      <c r="IM93" s="102"/>
      <c r="IN93" s="102"/>
      <c r="IO93" s="102"/>
      <c r="IP93" s="102"/>
      <c r="IQ93" s="102"/>
      <c r="IR93" s="102"/>
      <c r="IS93" s="102"/>
      <c r="IT93" s="102"/>
      <c r="IU93" s="102"/>
      <c r="IV93" s="102"/>
      <c r="IW93" s="102"/>
      <c r="IX93" s="102"/>
      <c r="IY93" s="102"/>
      <c r="IZ93" s="102"/>
      <c r="JA93" s="102"/>
    </row>
    <row r="94" spans="1:261">
      <c r="A94" s="37" t="s">
        <v>97</v>
      </c>
      <c r="B94" s="181" t="s">
        <v>98</v>
      </c>
      <c r="C94" s="182"/>
      <c r="D94" s="182"/>
      <c r="E94" s="182"/>
      <c r="F94" s="182"/>
      <c r="G94" s="182"/>
      <c r="H94" s="182"/>
      <c r="I94" s="183"/>
      <c r="J94" s="12">
        <v>3</v>
      </c>
      <c r="K94" s="12">
        <v>2</v>
      </c>
      <c r="L94" s="12">
        <v>2</v>
      </c>
      <c r="M94" s="12">
        <v>0</v>
      </c>
      <c r="N94" s="39">
        <v>0</v>
      </c>
      <c r="O94" s="18">
        <v>4</v>
      </c>
      <c r="P94" s="19">
        <v>3</v>
      </c>
      <c r="Q94" s="19">
        <f>ROUND(PRODUCT(J94,25)/14,0)</f>
        <v>5</v>
      </c>
      <c r="R94" s="40" t="s">
        <v>60</v>
      </c>
      <c r="S94" s="12"/>
      <c r="T94" s="27"/>
      <c r="U94" s="12" t="s">
        <v>41</v>
      </c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2"/>
      <c r="EN94" s="102"/>
      <c r="EO94" s="102"/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2"/>
      <c r="FG94" s="102"/>
      <c r="FH94" s="102"/>
      <c r="FI94" s="102"/>
      <c r="FJ94" s="102"/>
      <c r="FK94" s="102"/>
      <c r="FL94" s="102"/>
      <c r="FM94" s="102"/>
      <c r="FN94" s="102"/>
      <c r="FO94" s="102"/>
      <c r="FP94" s="102"/>
      <c r="FQ94" s="102"/>
      <c r="FR94" s="102"/>
      <c r="FS94" s="102"/>
      <c r="FT94" s="102"/>
      <c r="FU94" s="102"/>
      <c r="FV94" s="102"/>
      <c r="FW94" s="102"/>
      <c r="FX94" s="102"/>
      <c r="FY94" s="102"/>
      <c r="FZ94" s="102"/>
      <c r="GA94" s="102"/>
      <c r="GB94" s="102"/>
      <c r="GC94" s="102"/>
      <c r="GD94" s="102"/>
      <c r="GE94" s="102"/>
      <c r="GF94" s="102"/>
      <c r="GG94" s="102"/>
      <c r="GH94" s="102"/>
      <c r="GI94" s="102"/>
      <c r="GJ94" s="102"/>
      <c r="GK94" s="102"/>
      <c r="GL94" s="102"/>
      <c r="GM94" s="102"/>
      <c r="GN94" s="102"/>
      <c r="GO94" s="102"/>
      <c r="GP94" s="102"/>
      <c r="GQ94" s="102"/>
      <c r="GR94" s="102"/>
      <c r="GS94" s="102"/>
      <c r="GT94" s="102"/>
      <c r="GU94" s="102"/>
      <c r="GV94" s="102"/>
      <c r="GW94" s="102"/>
      <c r="GX94" s="102"/>
      <c r="GY94" s="102"/>
      <c r="GZ94" s="102"/>
      <c r="HA94" s="102"/>
      <c r="HB94" s="102"/>
      <c r="HC94" s="102"/>
      <c r="HD94" s="102"/>
      <c r="HE94" s="102"/>
      <c r="HF94" s="102"/>
      <c r="HG94" s="102"/>
      <c r="HH94" s="102"/>
      <c r="HI94" s="102"/>
      <c r="HJ94" s="102"/>
      <c r="HK94" s="102"/>
      <c r="HL94" s="102"/>
      <c r="HM94" s="102"/>
      <c r="HN94" s="102"/>
      <c r="HO94" s="102"/>
      <c r="HP94" s="102"/>
      <c r="HQ94" s="102"/>
      <c r="HR94" s="102"/>
      <c r="HS94" s="102"/>
      <c r="HT94" s="102"/>
      <c r="HU94" s="102"/>
      <c r="HV94" s="102"/>
      <c r="HW94" s="102"/>
      <c r="HX94" s="102"/>
      <c r="HY94" s="102"/>
      <c r="HZ94" s="102"/>
      <c r="IA94" s="102"/>
      <c r="IB94" s="102"/>
      <c r="IC94" s="102"/>
      <c r="ID94" s="102"/>
      <c r="IE94" s="102"/>
      <c r="IF94" s="102"/>
      <c r="IG94" s="102"/>
      <c r="IH94" s="102"/>
      <c r="II94" s="102"/>
      <c r="IJ94" s="102"/>
      <c r="IK94" s="102"/>
      <c r="IL94" s="102"/>
      <c r="IM94" s="102"/>
      <c r="IN94" s="102"/>
      <c r="IO94" s="102"/>
      <c r="IP94" s="102"/>
      <c r="IQ94" s="102"/>
      <c r="IR94" s="102"/>
      <c r="IS94" s="102"/>
      <c r="IT94" s="102"/>
      <c r="IU94" s="102"/>
      <c r="IV94" s="102"/>
      <c r="IW94" s="102"/>
      <c r="IX94" s="102"/>
      <c r="IY94" s="102"/>
      <c r="IZ94" s="102"/>
      <c r="JA94" s="102"/>
    </row>
    <row r="95" spans="1:261">
      <c r="A95" s="37" t="s">
        <v>248</v>
      </c>
      <c r="B95" s="181" t="s">
        <v>249</v>
      </c>
      <c r="C95" s="182"/>
      <c r="D95" s="182"/>
      <c r="E95" s="182"/>
      <c r="F95" s="182"/>
      <c r="G95" s="182"/>
      <c r="H95" s="182"/>
      <c r="I95" s="183"/>
      <c r="J95" s="12">
        <v>3</v>
      </c>
      <c r="K95" s="12">
        <v>0</v>
      </c>
      <c r="L95" s="12">
        <v>0</v>
      </c>
      <c r="M95" s="12">
        <v>2</v>
      </c>
      <c r="N95" s="39">
        <v>0</v>
      </c>
      <c r="O95" s="18">
        <f>K95+L95+M95+N95</f>
        <v>2</v>
      </c>
      <c r="P95" s="19">
        <f>Q95-O95</f>
        <v>4</v>
      </c>
      <c r="Q95" s="19">
        <f>ROUND(PRODUCT(J95,25)/12,0)</f>
        <v>6</v>
      </c>
      <c r="R95" s="40"/>
      <c r="S95" s="12" t="s">
        <v>54</v>
      </c>
      <c r="T95" s="27"/>
      <c r="U95" s="12" t="s">
        <v>43</v>
      </c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2"/>
      <c r="FG95" s="102"/>
      <c r="FH95" s="102"/>
      <c r="FI95" s="102"/>
      <c r="FJ95" s="102"/>
      <c r="FK95" s="102"/>
      <c r="FL95" s="102"/>
      <c r="FM95" s="102"/>
      <c r="FN95" s="102"/>
      <c r="FO95" s="102"/>
      <c r="FP95" s="102"/>
      <c r="FQ95" s="102"/>
      <c r="FR95" s="102"/>
      <c r="FS95" s="102"/>
      <c r="FT95" s="102"/>
      <c r="FU95" s="102"/>
      <c r="FV95" s="102"/>
      <c r="FW95" s="102"/>
      <c r="FX95" s="102"/>
      <c r="FY95" s="102"/>
      <c r="FZ95" s="102"/>
      <c r="GA95" s="102"/>
      <c r="GB95" s="102"/>
      <c r="GC95" s="102"/>
      <c r="GD95" s="102"/>
      <c r="GE95" s="102"/>
      <c r="GF95" s="102"/>
      <c r="GG95" s="102"/>
      <c r="GH95" s="102"/>
      <c r="GI95" s="102"/>
      <c r="GJ95" s="102"/>
      <c r="GK95" s="102"/>
      <c r="GL95" s="102"/>
      <c r="GM95" s="102"/>
      <c r="GN95" s="102"/>
      <c r="GO95" s="102"/>
      <c r="GP95" s="102"/>
      <c r="GQ95" s="102"/>
      <c r="GR95" s="102"/>
      <c r="GS95" s="102"/>
      <c r="GT95" s="102"/>
      <c r="GU95" s="102"/>
      <c r="GV95" s="102"/>
      <c r="GW95" s="102"/>
      <c r="GX95" s="102"/>
      <c r="GY95" s="102"/>
      <c r="GZ95" s="102"/>
      <c r="HA95" s="102"/>
      <c r="HB95" s="102"/>
      <c r="HC95" s="102"/>
      <c r="HD95" s="102"/>
      <c r="HE95" s="102"/>
      <c r="HF95" s="102"/>
      <c r="HG95" s="102"/>
      <c r="HH95" s="102"/>
      <c r="HI95" s="102"/>
      <c r="HJ95" s="102"/>
      <c r="HK95" s="102"/>
      <c r="HL95" s="102"/>
      <c r="HM95" s="102"/>
      <c r="HN95" s="102"/>
      <c r="HO95" s="102"/>
      <c r="HP95" s="102"/>
      <c r="HQ95" s="102"/>
      <c r="HR95" s="102"/>
      <c r="HS95" s="102"/>
      <c r="HT95" s="102"/>
      <c r="HU95" s="102"/>
      <c r="HV95" s="102"/>
      <c r="HW95" s="102"/>
      <c r="HX95" s="102"/>
      <c r="HY95" s="102"/>
      <c r="HZ95" s="102"/>
      <c r="IA95" s="102"/>
      <c r="IB95" s="102"/>
      <c r="IC95" s="102"/>
      <c r="ID95" s="102"/>
      <c r="IE95" s="102"/>
      <c r="IF95" s="102"/>
      <c r="IG95" s="102"/>
      <c r="IH95" s="102"/>
      <c r="II95" s="102"/>
      <c r="IJ95" s="102"/>
      <c r="IK95" s="102"/>
      <c r="IL95" s="102"/>
      <c r="IM95" s="102"/>
      <c r="IN95" s="102"/>
      <c r="IO95" s="102"/>
      <c r="IP95" s="102"/>
      <c r="IQ95" s="102"/>
      <c r="IR95" s="102"/>
      <c r="IS95" s="102"/>
      <c r="IT95" s="102"/>
      <c r="IU95" s="102"/>
      <c r="IV95" s="102"/>
      <c r="IW95" s="102"/>
      <c r="IX95" s="102"/>
      <c r="IY95" s="102"/>
      <c r="IZ95" s="102"/>
      <c r="JA95" s="102"/>
    </row>
    <row r="96" spans="1:261">
      <c r="A96" s="37" t="s">
        <v>121</v>
      </c>
      <c r="B96" s="181" t="s">
        <v>122</v>
      </c>
      <c r="C96" s="182"/>
      <c r="D96" s="182"/>
      <c r="E96" s="182"/>
      <c r="F96" s="182"/>
      <c r="G96" s="182"/>
      <c r="H96" s="182"/>
      <c r="I96" s="183"/>
      <c r="J96" s="12">
        <v>4</v>
      </c>
      <c r="K96" s="12">
        <v>2</v>
      </c>
      <c r="L96" s="12">
        <v>2</v>
      </c>
      <c r="M96" s="12">
        <v>1</v>
      </c>
      <c r="N96" s="39">
        <v>0</v>
      </c>
      <c r="O96" s="18">
        <f>K96+L96+M96+N96</f>
        <v>5</v>
      </c>
      <c r="P96" s="19">
        <f>Q96-O96</f>
        <v>2</v>
      </c>
      <c r="Q96" s="19">
        <f>ROUND(PRODUCT(J96,25)/14,0)</f>
        <v>7</v>
      </c>
      <c r="R96" s="40" t="s">
        <v>60</v>
      </c>
      <c r="S96" s="12"/>
      <c r="T96" s="27"/>
      <c r="U96" s="12" t="s">
        <v>43</v>
      </c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  <c r="FX96" s="102"/>
      <c r="FY96" s="102"/>
      <c r="FZ96" s="102"/>
      <c r="GA96" s="102"/>
      <c r="GB96" s="102"/>
      <c r="GC96" s="102"/>
      <c r="GD96" s="102"/>
      <c r="GE96" s="102"/>
      <c r="GF96" s="102"/>
      <c r="GG96" s="102"/>
      <c r="GH96" s="102"/>
      <c r="GI96" s="102"/>
      <c r="GJ96" s="102"/>
      <c r="GK96" s="102"/>
      <c r="GL96" s="102"/>
      <c r="GM96" s="102"/>
      <c r="GN96" s="102"/>
      <c r="GO96" s="102"/>
      <c r="GP96" s="102"/>
      <c r="GQ96" s="102"/>
      <c r="GR96" s="102"/>
      <c r="GS96" s="102"/>
      <c r="GT96" s="102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102"/>
      <c r="HT96" s="102"/>
      <c r="HU96" s="102"/>
      <c r="HV96" s="102"/>
      <c r="HW96" s="102"/>
      <c r="HX96" s="102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102"/>
      <c r="IM96" s="102"/>
      <c r="IN96" s="102"/>
      <c r="IO96" s="102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102"/>
      <c r="JA96" s="102"/>
    </row>
    <row r="97" spans="1:261">
      <c r="A97" s="37" t="s">
        <v>250</v>
      </c>
      <c r="B97" s="181" t="s">
        <v>126</v>
      </c>
      <c r="C97" s="182"/>
      <c r="D97" s="182"/>
      <c r="E97" s="182"/>
      <c r="F97" s="182"/>
      <c r="G97" s="182"/>
      <c r="H97" s="182"/>
      <c r="I97" s="183"/>
      <c r="J97" s="12">
        <v>3</v>
      </c>
      <c r="K97" s="12">
        <v>2</v>
      </c>
      <c r="L97" s="12">
        <v>1</v>
      </c>
      <c r="M97" s="12">
        <v>0</v>
      </c>
      <c r="N97" s="39">
        <v>0</v>
      </c>
      <c r="O97" s="18">
        <f>K97+L97+M97+N97</f>
        <v>3</v>
      </c>
      <c r="P97" s="19">
        <f>Q97-O97</f>
        <v>2</v>
      </c>
      <c r="Q97" s="19">
        <f>ROUND(PRODUCT(J97,25)/14,0)</f>
        <v>5</v>
      </c>
      <c r="R97" s="40"/>
      <c r="S97" s="12" t="s">
        <v>54</v>
      </c>
      <c r="T97" s="27"/>
      <c r="U97" s="12" t="s">
        <v>43</v>
      </c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  <c r="FL97" s="102"/>
      <c r="FM97" s="102"/>
      <c r="FN97" s="102"/>
      <c r="FO97" s="102"/>
      <c r="FP97" s="102"/>
      <c r="FQ97" s="102"/>
      <c r="FR97" s="102"/>
      <c r="FS97" s="102"/>
      <c r="FT97" s="102"/>
      <c r="FU97" s="102"/>
      <c r="FV97" s="102"/>
      <c r="FW97" s="102"/>
      <c r="FX97" s="102"/>
      <c r="FY97" s="102"/>
      <c r="FZ97" s="102"/>
      <c r="GA97" s="102"/>
      <c r="GB97" s="102"/>
      <c r="GC97" s="102"/>
      <c r="GD97" s="102"/>
      <c r="GE97" s="102"/>
      <c r="GF97" s="102"/>
      <c r="GG97" s="102"/>
      <c r="GH97" s="102"/>
      <c r="GI97" s="102"/>
      <c r="GJ97" s="102"/>
      <c r="GK97" s="102"/>
      <c r="GL97" s="102"/>
      <c r="GM97" s="102"/>
      <c r="GN97" s="102"/>
      <c r="GO97" s="102"/>
      <c r="GP97" s="102"/>
      <c r="GQ97" s="102"/>
      <c r="GR97" s="102"/>
      <c r="GS97" s="102"/>
      <c r="GT97" s="102"/>
      <c r="GU97" s="102"/>
      <c r="GV97" s="102"/>
      <c r="GW97" s="102"/>
      <c r="GX97" s="102"/>
      <c r="GY97" s="102"/>
      <c r="GZ97" s="102"/>
      <c r="HA97" s="102"/>
      <c r="HB97" s="102"/>
      <c r="HC97" s="102"/>
      <c r="HD97" s="102"/>
      <c r="HE97" s="102"/>
      <c r="HF97" s="102"/>
      <c r="HG97" s="102"/>
      <c r="HH97" s="102"/>
      <c r="HI97" s="102"/>
      <c r="HJ97" s="102"/>
      <c r="HK97" s="102"/>
      <c r="HL97" s="102"/>
      <c r="HM97" s="102"/>
      <c r="HN97" s="102"/>
      <c r="HO97" s="102"/>
      <c r="HP97" s="102"/>
      <c r="HQ97" s="102"/>
      <c r="HR97" s="102"/>
      <c r="HS97" s="102"/>
      <c r="HT97" s="102"/>
      <c r="HU97" s="102"/>
      <c r="HV97" s="102"/>
      <c r="HW97" s="102"/>
      <c r="HX97" s="102"/>
      <c r="HY97" s="102"/>
      <c r="HZ97" s="102"/>
      <c r="IA97" s="102"/>
      <c r="IB97" s="102"/>
      <c r="IC97" s="102"/>
      <c r="ID97" s="102"/>
      <c r="IE97" s="102"/>
      <c r="IF97" s="102"/>
      <c r="IG97" s="102"/>
      <c r="IH97" s="102"/>
      <c r="II97" s="102"/>
      <c r="IJ97" s="102"/>
      <c r="IK97" s="102"/>
      <c r="IL97" s="102"/>
      <c r="IM97" s="102"/>
      <c r="IN97" s="102"/>
      <c r="IO97" s="102"/>
      <c r="IP97" s="102"/>
      <c r="IQ97" s="102"/>
      <c r="IR97" s="102"/>
      <c r="IS97" s="102"/>
      <c r="IT97" s="102"/>
      <c r="IU97" s="102"/>
      <c r="IV97" s="102"/>
      <c r="IW97" s="102"/>
      <c r="IX97" s="102"/>
      <c r="IY97" s="102"/>
      <c r="IZ97" s="102"/>
      <c r="JA97" s="102"/>
    </row>
    <row r="98" spans="1:261">
      <c r="A98" s="37" t="s">
        <v>127</v>
      </c>
      <c r="B98" s="181" t="s">
        <v>128</v>
      </c>
      <c r="C98" s="182"/>
      <c r="D98" s="182"/>
      <c r="E98" s="182"/>
      <c r="F98" s="182"/>
      <c r="G98" s="182"/>
      <c r="H98" s="182"/>
      <c r="I98" s="183"/>
      <c r="J98" s="12">
        <v>4</v>
      </c>
      <c r="K98" s="12">
        <v>0</v>
      </c>
      <c r="L98" s="12">
        <v>0</v>
      </c>
      <c r="M98" s="12">
        <v>1</v>
      </c>
      <c r="N98" s="39">
        <v>0</v>
      </c>
      <c r="O98" s="18">
        <f>K98+L98+M98+N98</f>
        <v>1</v>
      </c>
      <c r="P98" s="19">
        <f>Q98-O98</f>
        <v>6</v>
      </c>
      <c r="Q98" s="19">
        <f>ROUND(PRODUCT(J98,25)/14,0)</f>
        <v>7</v>
      </c>
      <c r="R98" s="40"/>
      <c r="S98" s="12" t="s">
        <v>54</v>
      </c>
      <c r="T98" s="27"/>
      <c r="U98" s="12" t="s">
        <v>43</v>
      </c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  <c r="FX98" s="102"/>
      <c r="FY98" s="102"/>
      <c r="FZ98" s="102"/>
      <c r="GA98" s="102"/>
      <c r="GB98" s="102"/>
      <c r="GC98" s="102"/>
      <c r="GD98" s="102"/>
      <c r="GE98" s="102"/>
      <c r="GF98" s="102"/>
      <c r="GG98" s="102"/>
      <c r="GH98" s="102"/>
      <c r="GI98" s="102"/>
      <c r="GJ98" s="102"/>
      <c r="GK98" s="102"/>
      <c r="GL98" s="102"/>
      <c r="GM98" s="102"/>
      <c r="GN98" s="102"/>
      <c r="GO98" s="102"/>
      <c r="GP98" s="102"/>
      <c r="GQ98" s="102"/>
      <c r="GR98" s="102"/>
      <c r="GS98" s="102"/>
      <c r="GT98" s="102"/>
      <c r="GU98" s="102"/>
      <c r="GV98" s="102"/>
      <c r="GW98" s="102"/>
      <c r="GX98" s="102"/>
      <c r="GY98" s="102"/>
      <c r="GZ98" s="102"/>
      <c r="HA98" s="102"/>
      <c r="HB98" s="102"/>
      <c r="HC98" s="102"/>
      <c r="HD98" s="102"/>
      <c r="HE98" s="102"/>
      <c r="HF98" s="102"/>
      <c r="HG98" s="102"/>
      <c r="HH98" s="102"/>
      <c r="HI98" s="102"/>
      <c r="HJ98" s="102"/>
      <c r="HK98" s="102"/>
      <c r="HL98" s="102"/>
      <c r="HM98" s="102"/>
      <c r="HN98" s="102"/>
      <c r="HO98" s="102"/>
      <c r="HP98" s="102"/>
      <c r="HQ98" s="102"/>
      <c r="HR98" s="102"/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  <c r="IJ98" s="102"/>
      <c r="IK98" s="102"/>
      <c r="IL98" s="102"/>
      <c r="IM98" s="102"/>
      <c r="IN98" s="102"/>
      <c r="IO98" s="102"/>
      <c r="IP98" s="102"/>
      <c r="IQ98" s="102"/>
      <c r="IR98" s="102"/>
      <c r="IS98" s="102"/>
      <c r="IT98" s="102"/>
      <c r="IU98" s="102"/>
      <c r="IV98" s="102"/>
      <c r="IW98" s="102"/>
      <c r="IX98" s="102"/>
      <c r="IY98" s="102"/>
      <c r="IZ98" s="102"/>
      <c r="JA98" s="102"/>
    </row>
    <row r="99" spans="1:261" s="70" customFormat="1">
      <c r="A99" s="22" t="s">
        <v>74</v>
      </c>
      <c r="B99" s="145"/>
      <c r="C99" s="216"/>
      <c r="D99" s="216"/>
      <c r="E99" s="216"/>
      <c r="F99" s="216"/>
      <c r="G99" s="216"/>
      <c r="H99" s="216"/>
      <c r="I99" s="146"/>
      <c r="J99" s="22">
        <f t="shared" ref="J99:Q99" si="10">SUM(J91:J98)</f>
        <v>30</v>
      </c>
      <c r="K99" s="22">
        <f t="shared" si="10"/>
        <v>12</v>
      </c>
      <c r="L99" s="22">
        <f t="shared" si="10"/>
        <v>10</v>
      </c>
      <c r="M99" s="22">
        <f t="shared" si="10"/>
        <v>8</v>
      </c>
      <c r="N99" s="22">
        <f t="shared" si="10"/>
        <v>0</v>
      </c>
      <c r="O99" s="22">
        <f t="shared" si="10"/>
        <v>30</v>
      </c>
      <c r="P99" s="22">
        <f t="shared" si="10"/>
        <v>26</v>
      </c>
      <c r="Q99" s="22">
        <f t="shared" si="10"/>
        <v>54</v>
      </c>
      <c r="R99" s="22">
        <f>COUNTIF(R91:R98,"E")</f>
        <v>5</v>
      </c>
      <c r="S99" s="22">
        <f>COUNTIF(S91:S98,"C")</f>
        <v>3</v>
      </c>
      <c r="T99" s="22">
        <f>COUNTIF(T91:T98,"VP")</f>
        <v>0</v>
      </c>
      <c r="U99" s="23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2"/>
      <c r="EN99" s="102"/>
      <c r="EO99" s="102"/>
      <c r="EP99" s="102"/>
      <c r="EQ99" s="102"/>
      <c r="ER99" s="102"/>
      <c r="ES99" s="102"/>
      <c r="ET99" s="102"/>
      <c r="EU99" s="102"/>
      <c r="EV99" s="102"/>
      <c r="EW99" s="102"/>
      <c r="EX99" s="102"/>
      <c r="EY99" s="102"/>
      <c r="EZ99" s="102"/>
      <c r="FA99" s="102"/>
      <c r="FB99" s="102"/>
      <c r="FC99" s="102"/>
      <c r="FD99" s="102"/>
      <c r="FE99" s="102"/>
      <c r="FF99" s="102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2"/>
      <c r="FT99" s="102"/>
      <c r="FU99" s="102"/>
      <c r="FV99" s="102"/>
      <c r="FW99" s="102"/>
      <c r="FX99" s="102"/>
      <c r="FY99" s="102"/>
      <c r="FZ99" s="102"/>
      <c r="GA99" s="102"/>
      <c r="GB99" s="102"/>
      <c r="GC99" s="102"/>
      <c r="GD99" s="102"/>
      <c r="GE99" s="102"/>
      <c r="GF99" s="102"/>
      <c r="GG99" s="102"/>
      <c r="GH99" s="102"/>
      <c r="GI99" s="102"/>
      <c r="GJ99" s="102"/>
      <c r="GK99" s="102"/>
      <c r="GL99" s="102"/>
      <c r="GM99" s="102"/>
      <c r="GN99" s="102"/>
      <c r="GO99" s="102"/>
      <c r="GP99" s="102"/>
      <c r="GQ99" s="102"/>
      <c r="GR99" s="102"/>
      <c r="GS99" s="102"/>
      <c r="GT99" s="102"/>
      <c r="GU99" s="102"/>
      <c r="GV99" s="102"/>
      <c r="GW99" s="102"/>
      <c r="GX99" s="102"/>
      <c r="GY99" s="102"/>
      <c r="GZ99" s="102"/>
      <c r="HA99" s="102"/>
      <c r="HB99" s="102"/>
      <c r="HC99" s="102"/>
      <c r="HD99" s="102"/>
      <c r="HE99" s="102"/>
      <c r="HF99" s="102"/>
      <c r="HG99" s="102"/>
      <c r="HH99" s="102"/>
      <c r="HI99" s="102"/>
      <c r="HJ99" s="102"/>
      <c r="HK99" s="102"/>
      <c r="HL99" s="102"/>
      <c r="HM99" s="102"/>
      <c r="HN99" s="102"/>
      <c r="HO99" s="102"/>
      <c r="HP99" s="102"/>
      <c r="HQ99" s="102"/>
      <c r="HR99" s="102"/>
      <c r="HS99" s="102"/>
      <c r="HT99" s="102"/>
      <c r="HU99" s="102"/>
      <c r="HV99" s="102"/>
      <c r="HW99" s="102"/>
      <c r="HX99" s="102"/>
      <c r="HY99" s="102"/>
      <c r="HZ99" s="102"/>
      <c r="IA99" s="102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102"/>
      <c r="IM99" s="102"/>
      <c r="IN99" s="102"/>
      <c r="IO99" s="102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102"/>
      <c r="JA99" s="102"/>
    </row>
    <row r="100" spans="1:261" s="70" customFormat="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98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  <c r="FX100" s="102"/>
      <c r="FY100" s="102"/>
      <c r="FZ100" s="102"/>
      <c r="GA100" s="102"/>
      <c r="GB100" s="102"/>
      <c r="GC100" s="102"/>
      <c r="GD100" s="102"/>
      <c r="GE100" s="102"/>
      <c r="GF100" s="102"/>
      <c r="GG100" s="102"/>
      <c r="GH100" s="102"/>
      <c r="GI100" s="102"/>
      <c r="GJ100" s="102"/>
      <c r="GK100" s="102"/>
      <c r="GL100" s="102"/>
      <c r="GM100" s="102"/>
      <c r="GN100" s="102"/>
      <c r="GO100" s="102"/>
      <c r="GP100" s="102"/>
      <c r="GQ100" s="102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2"/>
      <c r="HN100" s="102"/>
      <c r="HO100" s="102"/>
      <c r="HP100" s="102"/>
      <c r="HQ100" s="102"/>
      <c r="HR100" s="102"/>
      <c r="HS100" s="102"/>
      <c r="HT100" s="102"/>
      <c r="HU100" s="102"/>
      <c r="HV100" s="102"/>
      <c r="HW100" s="102"/>
      <c r="HX100" s="102"/>
      <c r="HY100" s="102"/>
      <c r="HZ100" s="102"/>
      <c r="IA100" s="102"/>
      <c r="IB100" s="102"/>
      <c r="IC100" s="102"/>
      <c r="ID100" s="102"/>
      <c r="IE100" s="102"/>
      <c r="IF100" s="102"/>
      <c r="IG100" s="102"/>
      <c r="IH100" s="102"/>
      <c r="II100" s="102"/>
      <c r="IJ100" s="102"/>
      <c r="IK100" s="102"/>
      <c r="IL100" s="102"/>
      <c r="IM100" s="102"/>
      <c r="IN100" s="102"/>
      <c r="IO100" s="102"/>
      <c r="IP100" s="102"/>
      <c r="IQ100" s="102"/>
      <c r="IR100" s="102"/>
      <c r="IS100" s="102"/>
      <c r="IT100" s="102"/>
      <c r="IU100" s="102"/>
      <c r="IV100" s="102"/>
      <c r="IW100" s="102"/>
      <c r="IX100" s="102"/>
      <c r="IY100" s="102"/>
      <c r="IZ100" s="102"/>
      <c r="JA100" s="102"/>
    </row>
    <row r="101" spans="1:26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98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  <c r="FX101" s="102"/>
      <c r="FY101" s="102"/>
      <c r="FZ101" s="102"/>
      <c r="GA101" s="102"/>
      <c r="GB101" s="102"/>
      <c r="GC101" s="102"/>
      <c r="GD101" s="102"/>
      <c r="GE101" s="102"/>
      <c r="GF101" s="102"/>
      <c r="GG101" s="102"/>
      <c r="GH101" s="102"/>
      <c r="GI101" s="102"/>
      <c r="GJ101" s="102"/>
      <c r="GK101" s="102"/>
      <c r="GL101" s="102"/>
      <c r="GM101" s="102"/>
      <c r="GN101" s="102"/>
      <c r="GO101" s="102"/>
      <c r="GP101" s="102"/>
      <c r="GQ101" s="102"/>
      <c r="GR101" s="102"/>
      <c r="GS101" s="102"/>
      <c r="GT101" s="102"/>
      <c r="GU101" s="102"/>
      <c r="GV101" s="102"/>
      <c r="GW101" s="102"/>
      <c r="GX101" s="102"/>
      <c r="GY101" s="102"/>
      <c r="GZ101" s="102"/>
      <c r="HA101" s="102"/>
      <c r="HB101" s="102"/>
      <c r="HC101" s="102"/>
      <c r="HD101" s="102"/>
      <c r="HE101" s="102"/>
      <c r="HF101" s="102"/>
      <c r="HG101" s="102"/>
      <c r="HH101" s="102"/>
      <c r="HI101" s="102"/>
      <c r="HJ101" s="102"/>
      <c r="HK101" s="102"/>
      <c r="HL101" s="102"/>
      <c r="HM101" s="102"/>
      <c r="HN101" s="102"/>
      <c r="HO101" s="102"/>
      <c r="HP101" s="102"/>
      <c r="HQ101" s="102"/>
      <c r="HR101" s="102"/>
      <c r="HS101" s="102"/>
      <c r="HT101" s="102"/>
      <c r="HU101" s="102"/>
      <c r="HV101" s="102"/>
      <c r="HW101" s="102"/>
      <c r="HX101" s="102"/>
      <c r="HY101" s="102"/>
      <c r="HZ101" s="102"/>
      <c r="IA101" s="102"/>
      <c r="IB101" s="102"/>
      <c r="IC101" s="102"/>
      <c r="ID101" s="102"/>
      <c r="IE101" s="102"/>
      <c r="IF101" s="102"/>
      <c r="IG101" s="102"/>
      <c r="IH101" s="102"/>
      <c r="II101" s="102"/>
      <c r="IJ101" s="102"/>
      <c r="IK101" s="102"/>
      <c r="IL101" s="102"/>
      <c r="IM101" s="102"/>
      <c r="IN101" s="102"/>
      <c r="IO101" s="102"/>
      <c r="IP101" s="102"/>
      <c r="IQ101" s="102"/>
      <c r="IR101" s="102"/>
      <c r="IS101" s="102"/>
      <c r="IT101" s="102"/>
      <c r="IU101" s="102"/>
      <c r="IV101" s="102"/>
      <c r="IW101" s="102"/>
      <c r="IX101" s="102"/>
      <c r="IY101" s="102"/>
      <c r="IZ101" s="102"/>
      <c r="JA101" s="102"/>
    </row>
    <row r="102" spans="1:261"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  <c r="FX102" s="102"/>
      <c r="FY102" s="102"/>
      <c r="FZ102" s="102"/>
      <c r="GA102" s="102"/>
      <c r="GB102" s="102"/>
      <c r="GC102" s="102"/>
      <c r="GD102" s="102"/>
      <c r="GE102" s="102"/>
      <c r="GF102" s="102"/>
      <c r="GG102" s="102"/>
      <c r="GH102" s="102"/>
      <c r="GI102" s="102"/>
      <c r="GJ102" s="102"/>
      <c r="GK102" s="102"/>
      <c r="GL102" s="102"/>
      <c r="GM102" s="102"/>
      <c r="GN102" s="102"/>
      <c r="GO102" s="102"/>
      <c r="GP102" s="102"/>
      <c r="GQ102" s="102"/>
      <c r="GR102" s="102"/>
      <c r="GS102" s="102"/>
      <c r="GT102" s="102"/>
      <c r="GU102" s="102"/>
      <c r="GV102" s="102"/>
      <c r="GW102" s="102"/>
      <c r="GX102" s="102"/>
      <c r="GY102" s="102"/>
      <c r="GZ102" s="102"/>
      <c r="HA102" s="102"/>
      <c r="HB102" s="102"/>
      <c r="HC102" s="102"/>
      <c r="HD102" s="102"/>
      <c r="HE102" s="102"/>
      <c r="HF102" s="102"/>
      <c r="HG102" s="102"/>
      <c r="HH102" s="102"/>
      <c r="HI102" s="102"/>
      <c r="HJ102" s="102"/>
      <c r="HK102" s="102"/>
      <c r="HL102" s="102"/>
      <c r="HM102" s="102"/>
      <c r="HN102" s="102"/>
      <c r="HO102" s="102"/>
      <c r="HP102" s="102"/>
      <c r="HQ102" s="102"/>
      <c r="HR102" s="102"/>
      <c r="HS102" s="102"/>
      <c r="HT102" s="102"/>
      <c r="HU102" s="102"/>
      <c r="HV102" s="102"/>
      <c r="HW102" s="102"/>
      <c r="HX102" s="102"/>
      <c r="HY102" s="102"/>
      <c r="HZ102" s="102"/>
      <c r="IA102" s="102"/>
      <c r="IB102" s="102"/>
      <c r="IC102" s="102"/>
      <c r="ID102" s="102"/>
      <c r="IE102" s="102"/>
      <c r="IF102" s="102"/>
      <c r="IG102" s="102"/>
      <c r="IH102" s="102"/>
      <c r="II102" s="102"/>
      <c r="IJ102" s="102"/>
      <c r="IK102" s="102"/>
      <c r="IL102" s="102"/>
      <c r="IM102" s="102"/>
      <c r="IN102" s="102"/>
      <c r="IO102" s="102"/>
      <c r="IP102" s="102"/>
      <c r="IQ102" s="102"/>
      <c r="IR102" s="102"/>
      <c r="IS102" s="102"/>
      <c r="IT102" s="102"/>
      <c r="IU102" s="102"/>
      <c r="IV102" s="102"/>
      <c r="IW102" s="102"/>
      <c r="IX102" s="102"/>
      <c r="IY102" s="102"/>
      <c r="IZ102" s="102"/>
      <c r="JA102" s="102"/>
    </row>
    <row r="103" spans="1:261">
      <c r="A103" s="209" t="s">
        <v>129</v>
      </c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1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  <c r="FX103" s="102"/>
      <c r="FY103" s="102"/>
      <c r="FZ103" s="102"/>
      <c r="GA103" s="102"/>
      <c r="GB103" s="102"/>
      <c r="GC103" s="102"/>
      <c r="GD103" s="102"/>
      <c r="GE103" s="102"/>
      <c r="GF103" s="102"/>
      <c r="GG103" s="102"/>
      <c r="GH103" s="102"/>
      <c r="GI103" s="102"/>
      <c r="GJ103" s="102"/>
      <c r="GK103" s="102"/>
      <c r="GL103" s="102"/>
      <c r="GM103" s="102"/>
      <c r="GN103" s="102"/>
      <c r="GO103" s="102"/>
      <c r="GP103" s="102"/>
      <c r="GQ103" s="102"/>
      <c r="GR103" s="102"/>
      <c r="GS103" s="102"/>
      <c r="GT103" s="102"/>
      <c r="GU103" s="102"/>
      <c r="GV103" s="102"/>
      <c r="GW103" s="102"/>
      <c r="GX103" s="102"/>
      <c r="GY103" s="102"/>
      <c r="GZ103" s="102"/>
      <c r="HA103" s="102"/>
      <c r="HB103" s="102"/>
      <c r="HC103" s="102"/>
      <c r="HD103" s="102"/>
      <c r="HE103" s="102"/>
      <c r="HF103" s="102"/>
      <c r="HG103" s="102"/>
      <c r="HH103" s="102"/>
      <c r="HI103" s="102"/>
      <c r="HJ103" s="102"/>
      <c r="HK103" s="102"/>
      <c r="HL103" s="102"/>
      <c r="HM103" s="102"/>
      <c r="HN103" s="102"/>
      <c r="HO103" s="102"/>
      <c r="HP103" s="102"/>
      <c r="HQ103" s="102"/>
      <c r="HR103" s="102"/>
      <c r="HS103" s="102"/>
      <c r="HT103" s="102"/>
      <c r="HU103" s="102"/>
      <c r="HV103" s="102"/>
      <c r="HW103" s="102"/>
      <c r="HX103" s="102"/>
      <c r="HY103" s="102"/>
      <c r="HZ103" s="102"/>
      <c r="IA103" s="102"/>
      <c r="IB103" s="102"/>
      <c r="IC103" s="102"/>
      <c r="ID103" s="102"/>
      <c r="IE103" s="102"/>
      <c r="IF103" s="102"/>
      <c r="IG103" s="102"/>
      <c r="IH103" s="102"/>
      <c r="II103" s="102"/>
      <c r="IJ103" s="102"/>
      <c r="IK103" s="102"/>
      <c r="IL103" s="102"/>
      <c r="IM103" s="102"/>
      <c r="IN103" s="102"/>
      <c r="IO103" s="102"/>
      <c r="IP103" s="102"/>
      <c r="IQ103" s="102"/>
      <c r="IR103" s="102"/>
      <c r="IS103" s="102"/>
      <c r="IT103" s="102"/>
      <c r="IU103" s="102"/>
      <c r="IV103" s="102"/>
      <c r="IW103" s="102"/>
      <c r="IX103" s="102"/>
      <c r="IY103" s="102"/>
      <c r="IZ103" s="102"/>
      <c r="JA103" s="102"/>
    </row>
    <row r="104" spans="1:261">
      <c r="A104" s="153" t="s">
        <v>47</v>
      </c>
      <c r="B104" s="155" t="s">
        <v>48</v>
      </c>
      <c r="C104" s="156"/>
      <c r="D104" s="156"/>
      <c r="E104" s="156"/>
      <c r="F104" s="156"/>
      <c r="G104" s="156"/>
      <c r="H104" s="156"/>
      <c r="I104" s="157"/>
      <c r="J104" s="161" t="s">
        <v>49</v>
      </c>
      <c r="K104" s="212" t="s">
        <v>50</v>
      </c>
      <c r="L104" s="213"/>
      <c r="M104" s="213"/>
      <c r="N104" s="214"/>
      <c r="O104" s="212" t="s">
        <v>51</v>
      </c>
      <c r="P104" s="213"/>
      <c r="Q104" s="214"/>
      <c r="R104" s="212" t="s">
        <v>52</v>
      </c>
      <c r="S104" s="213"/>
      <c r="T104" s="214"/>
      <c r="U104" s="161" t="s">
        <v>53</v>
      </c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  <c r="ET104" s="102"/>
      <c r="EU104" s="102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102"/>
      <c r="FG104" s="102"/>
      <c r="FH104" s="102"/>
      <c r="FI104" s="102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102"/>
      <c r="FU104" s="102"/>
      <c r="FV104" s="102"/>
      <c r="FW104" s="102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102"/>
      <c r="GI104" s="102"/>
      <c r="GJ104" s="102"/>
      <c r="GK104" s="102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102"/>
      <c r="GW104" s="102"/>
      <c r="GX104" s="102"/>
      <c r="GY104" s="102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102"/>
      <c r="HK104" s="102"/>
      <c r="HL104" s="102"/>
      <c r="HM104" s="102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102"/>
      <c r="HY104" s="102"/>
      <c r="HZ104" s="102"/>
      <c r="IA104" s="102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102"/>
      <c r="IM104" s="102"/>
      <c r="IN104" s="102"/>
      <c r="IO104" s="102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102"/>
      <c r="JA104" s="102"/>
    </row>
    <row r="105" spans="1:261">
      <c r="A105" s="154"/>
      <c r="B105" s="158"/>
      <c r="C105" s="159"/>
      <c r="D105" s="159"/>
      <c r="E105" s="159"/>
      <c r="F105" s="159"/>
      <c r="G105" s="159"/>
      <c r="H105" s="159"/>
      <c r="I105" s="160"/>
      <c r="J105" s="162"/>
      <c r="K105" s="4" t="s">
        <v>54</v>
      </c>
      <c r="L105" s="4" t="s">
        <v>55</v>
      </c>
      <c r="M105" s="4" t="s">
        <v>56</v>
      </c>
      <c r="N105" s="4" t="s">
        <v>57</v>
      </c>
      <c r="O105" s="4" t="s">
        <v>58</v>
      </c>
      <c r="P105" s="4" t="s">
        <v>32</v>
      </c>
      <c r="Q105" s="4" t="s">
        <v>59</v>
      </c>
      <c r="R105" s="4" t="s">
        <v>60</v>
      </c>
      <c r="S105" s="4" t="s">
        <v>54</v>
      </c>
      <c r="T105" s="4" t="s">
        <v>61</v>
      </c>
      <c r="U105" s="16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2"/>
      <c r="FR105" s="102"/>
      <c r="FS105" s="102"/>
      <c r="FT105" s="102"/>
      <c r="FU105" s="102"/>
      <c r="FV105" s="102"/>
      <c r="FW105" s="102"/>
      <c r="FX105" s="102"/>
      <c r="FY105" s="102"/>
      <c r="FZ105" s="102"/>
      <c r="GA105" s="102"/>
      <c r="GB105" s="102"/>
      <c r="GC105" s="102"/>
      <c r="GD105" s="102"/>
      <c r="GE105" s="102"/>
      <c r="GF105" s="102"/>
      <c r="GG105" s="102"/>
      <c r="GH105" s="102"/>
      <c r="GI105" s="102"/>
      <c r="GJ105" s="102"/>
      <c r="GK105" s="102"/>
      <c r="GL105" s="102"/>
      <c r="GM105" s="102"/>
      <c r="GN105" s="102"/>
      <c r="GO105" s="102"/>
      <c r="GP105" s="102"/>
      <c r="GQ105" s="102"/>
      <c r="GR105" s="102"/>
      <c r="GS105" s="102"/>
      <c r="GT105" s="102"/>
      <c r="GU105" s="102"/>
      <c r="GV105" s="102"/>
      <c r="GW105" s="102"/>
      <c r="GX105" s="102"/>
      <c r="GY105" s="102"/>
      <c r="GZ105" s="102"/>
      <c r="HA105" s="102"/>
      <c r="HB105" s="102"/>
      <c r="HC105" s="102"/>
      <c r="HD105" s="102"/>
      <c r="HE105" s="102"/>
      <c r="HF105" s="102"/>
      <c r="HG105" s="102"/>
      <c r="HH105" s="102"/>
      <c r="HI105" s="102"/>
      <c r="HJ105" s="102"/>
      <c r="HK105" s="102"/>
      <c r="HL105" s="102"/>
      <c r="HM105" s="102"/>
      <c r="HN105" s="102"/>
      <c r="HO105" s="102"/>
      <c r="HP105" s="102"/>
      <c r="HQ105" s="102"/>
      <c r="HR105" s="102"/>
      <c r="HS105" s="102"/>
      <c r="HT105" s="102"/>
      <c r="HU105" s="102"/>
      <c r="HV105" s="102"/>
      <c r="HW105" s="102"/>
      <c r="HX105" s="102"/>
      <c r="HY105" s="102"/>
      <c r="HZ105" s="102"/>
      <c r="IA105" s="102"/>
      <c r="IB105" s="102"/>
      <c r="IC105" s="102"/>
      <c r="ID105" s="102"/>
      <c r="IE105" s="102"/>
      <c r="IF105" s="102"/>
      <c r="IG105" s="102"/>
      <c r="IH105" s="102"/>
      <c r="II105" s="102"/>
      <c r="IJ105" s="102"/>
      <c r="IK105" s="102"/>
      <c r="IL105" s="102"/>
      <c r="IM105" s="102"/>
      <c r="IN105" s="102"/>
      <c r="IO105" s="102"/>
      <c r="IP105" s="102"/>
      <c r="IQ105" s="102"/>
      <c r="IR105" s="102"/>
      <c r="IS105" s="102"/>
      <c r="IT105" s="102"/>
      <c r="IU105" s="102"/>
      <c r="IV105" s="102"/>
      <c r="IW105" s="102"/>
      <c r="IX105" s="102"/>
      <c r="IY105" s="102"/>
      <c r="IZ105" s="102"/>
      <c r="JA105" s="102"/>
    </row>
    <row r="106" spans="1:261">
      <c r="A106" s="37" t="s">
        <v>130</v>
      </c>
      <c r="B106" s="181" t="s">
        <v>131</v>
      </c>
      <c r="C106" s="182"/>
      <c r="D106" s="182"/>
      <c r="E106" s="182"/>
      <c r="F106" s="182"/>
      <c r="G106" s="182"/>
      <c r="H106" s="182"/>
      <c r="I106" s="183"/>
      <c r="J106" s="12">
        <v>5</v>
      </c>
      <c r="K106" s="12">
        <v>2</v>
      </c>
      <c r="L106" s="12">
        <v>1</v>
      </c>
      <c r="M106" s="12">
        <v>0</v>
      </c>
      <c r="N106" s="39">
        <v>1</v>
      </c>
      <c r="O106" s="18">
        <f>K106+L106+M106+N106</f>
        <v>4</v>
      </c>
      <c r="P106" s="19">
        <f>Q106-O106</f>
        <v>6</v>
      </c>
      <c r="Q106" s="19">
        <f t="shared" ref="Q106:Q112" si="11">ROUND(PRODUCT(J106,25)/12,0)</f>
        <v>10</v>
      </c>
      <c r="R106" s="40" t="s">
        <v>60</v>
      </c>
      <c r="S106" s="12"/>
      <c r="T106" s="27"/>
      <c r="U106" s="12" t="s">
        <v>43</v>
      </c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  <c r="ET106" s="102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  <c r="FG106" s="102"/>
      <c r="FH106" s="102"/>
      <c r="FI106" s="102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102"/>
      <c r="FU106" s="102"/>
      <c r="FV106" s="102"/>
      <c r="FW106" s="102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102"/>
      <c r="GI106" s="102"/>
      <c r="GJ106" s="102"/>
      <c r="GK106" s="102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102"/>
      <c r="GW106" s="102"/>
      <c r="GX106" s="102"/>
      <c r="GY106" s="102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102"/>
      <c r="HK106" s="102"/>
      <c r="HL106" s="102"/>
      <c r="HM106" s="102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102"/>
      <c r="HY106" s="102"/>
      <c r="HZ106" s="102"/>
      <c r="IA106" s="102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102"/>
      <c r="IM106" s="102"/>
      <c r="IN106" s="102"/>
      <c r="IO106" s="102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102"/>
      <c r="JA106" s="102"/>
    </row>
    <row r="107" spans="1:261">
      <c r="A107" s="37" t="s">
        <v>253</v>
      </c>
      <c r="B107" s="181" t="s">
        <v>254</v>
      </c>
      <c r="C107" s="182"/>
      <c r="D107" s="182"/>
      <c r="E107" s="182"/>
      <c r="F107" s="182"/>
      <c r="G107" s="182"/>
      <c r="H107" s="182"/>
      <c r="I107" s="183"/>
      <c r="J107" s="12">
        <v>6</v>
      </c>
      <c r="K107" s="12">
        <v>2</v>
      </c>
      <c r="L107" s="12">
        <v>1</v>
      </c>
      <c r="M107" s="12">
        <v>1</v>
      </c>
      <c r="N107" s="39">
        <v>0</v>
      </c>
      <c r="O107" s="18">
        <v>4</v>
      </c>
      <c r="P107" s="19">
        <v>9</v>
      </c>
      <c r="Q107" s="19">
        <f t="shared" si="11"/>
        <v>13</v>
      </c>
      <c r="R107" s="40" t="s">
        <v>60</v>
      </c>
      <c r="S107" s="12"/>
      <c r="T107" s="27"/>
      <c r="U107" s="12" t="s">
        <v>43</v>
      </c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  <c r="FX107" s="102"/>
      <c r="FY107" s="102"/>
      <c r="FZ107" s="102"/>
      <c r="GA107" s="102"/>
      <c r="GB107" s="102"/>
      <c r="GC107" s="102"/>
      <c r="GD107" s="102"/>
      <c r="GE107" s="102"/>
      <c r="GF107" s="102"/>
      <c r="GG107" s="102"/>
      <c r="GH107" s="102"/>
      <c r="GI107" s="102"/>
      <c r="GJ107" s="102"/>
      <c r="GK107" s="102"/>
      <c r="GL107" s="102"/>
      <c r="GM107" s="102"/>
      <c r="GN107" s="102"/>
      <c r="GO107" s="102"/>
      <c r="GP107" s="102"/>
      <c r="GQ107" s="102"/>
      <c r="GR107" s="102"/>
      <c r="GS107" s="102"/>
      <c r="GT107" s="102"/>
      <c r="GU107" s="102"/>
      <c r="GV107" s="102"/>
      <c r="GW107" s="102"/>
      <c r="GX107" s="102"/>
      <c r="GY107" s="102"/>
      <c r="GZ107" s="102"/>
      <c r="HA107" s="102"/>
      <c r="HB107" s="102"/>
      <c r="HC107" s="102"/>
      <c r="HD107" s="102"/>
      <c r="HE107" s="102"/>
      <c r="HF107" s="102"/>
      <c r="HG107" s="102"/>
      <c r="HH107" s="102"/>
      <c r="HI107" s="102"/>
      <c r="HJ107" s="102"/>
      <c r="HK107" s="102"/>
      <c r="HL107" s="102"/>
      <c r="HM107" s="102"/>
      <c r="HN107" s="102"/>
      <c r="HO107" s="102"/>
      <c r="HP107" s="102"/>
      <c r="HQ107" s="102"/>
      <c r="HR107" s="102"/>
      <c r="HS107" s="102"/>
      <c r="HT107" s="102"/>
      <c r="HU107" s="102"/>
      <c r="HV107" s="102"/>
      <c r="HW107" s="102"/>
      <c r="HX107" s="102"/>
      <c r="HY107" s="102"/>
      <c r="HZ107" s="102"/>
      <c r="IA107" s="102"/>
      <c r="IB107" s="102"/>
      <c r="IC107" s="102"/>
      <c r="ID107" s="102"/>
      <c r="IE107" s="102"/>
      <c r="IF107" s="102"/>
      <c r="IG107" s="102"/>
      <c r="IH107" s="102"/>
      <c r="II107" s="102"/>
      <c r="IJ107" s="102"/>
      <c r="IK107" s="102"/>
      <c r="IL107" s="102"/>
      <c r="IM107" s="102"/>
      <c r="IN107" s="102"/>
      <c r="IO107" s="102"/>
      <c r="IP107" s="102"/>
      <c r="IQ107" s="102"/>
      <c r="IR107" s="102"/>
      <c r="IS107" s="102"/>
      <c r="IT107" s="102"/>
      <c r="IU107" s="102"/>
      <c r="IV107" s="102"/>
      <c r="IW107" s="102"/>
      <c r="IX107" s="102"/>
      <c r="IY107" s="102"/>
      <c r="IZ107" s="102"/>
      <c r="JA107" s="102"/>
    </row>
    <row r="108" spans="1:261">
      <c r="A108" s="37" t="s">
        <v>255</v>
      </c>
      <c r="B108" s="181" t="s">
        <v>256</v>
      </c>
      <c r="C108" s="182"/>
      <c r="D108" s="182"/>
      <c r="E108" s="182"/>
      <c r="F108" s="182"/>
      <c r="G108" s="182"/>
      <c r="H108" s="182"/>
      <c r="I108" s="183"/>
      <c r="J108" s="12">
        <v>6</v>
      </c>
      <c r="K108" s="12">
        <v>2</v>
      </c>
      <c r="L108" s="12">
        <v>0</v>
      </c>
      <c r="M108" s="12">
        <v>2</v>
      </c>
      <c r="N108" s="39">
        <v>0</v>
      </c>
      <c r="O108" s="18">
        <v>4</v>
      </c>
      <c r="P108" s="19">
        <v>6</v>
      </c>
      <c r="Q108" s="19">
        <f t="shared" si="11"/>
        <v>13</v>
      </c>
      <c r="R108" s="40" t="s">
        <v>60</v>
      </c>
      <c r="S108" s="12"/>
      <c r="T108" s="27"/>
      <c r="U108" s="12" t="s">
        <v>43</v>
      </c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  <c r="FG108" s="102"/>
      <c r="FH108" s="102"/>
      <c r="FI108" s="102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102"/>
      <c r="FU108" s="102"/>
      <c r="FV108" s="102"/>
      <c r="FW108" s="102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102"/>
      <c r="GI108" s="102"/>
      <c r="GJ108" s="102"/>
      <c r="GK108" s="102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102"/>
      <c r="GW108" s="102"/>
      <c r="GX108" s="102"/>
      <c r="GY108" s="102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102"/>
      <c r="HK108" s="102"/>
      <c r="HL108" s="102"/>
      <c r="HM108" s="102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102"/>
      <c r="HY108" s="102"/>
      <c r="HZ108" s="102"/>
      <c r="IA108" s="102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102"/>
      <c r="IM108" s="102"/>
      <c r="IN108" s="102"/>
      <c r="IO108" s="102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102"/>
      <c r="JA108" s="102"/>
    </row>
    <row r="109" spans="1:261">
      <c r="A109" s="37" t="s">
        <v>257</v>
      </c>
      <c r="B109" s="181" t="s">
        <v>192</v>
      </c>
      <c r="C109" s="182"/>
      <c r="D109" s="182"/>
      <c r="E109" s="182"/>
      <c r="F109" s="182"/>
      <c r="G109" s="182"/>
      <c r="H109" s="182"/>
      <c r="I109" s="183"/>
      <c r="J109" s="12">
        <v>4</v>
      </c>
      <c r="K109" s="12">
        <v>2</v>
      </c>
      <c r="L109" s="12">
        <v>0</v>
      </c>
      <c r="M109" s="12">
        <v>1</v>
      </c>
      <c r="N109" s="39">
        <v>2</v>
      </c>
      <c r="O109" s="18">
        <f>K109+L109+M109+N109</f>
        <v>5</v>
      </c>
      <c r="P109" s="19">
        <f>Q109-O109</f>
        <v>3</v>
      </c>
      <c r="Q109" s="19">
        <f t="shared" si="11"/>
        <v>8</v>
      </c>
      <c r="R109" s="40"/>
      <c r="S109" s="12"/>
      <c r="T109" s="27" t="s">
        <v>61</v>
      </c>
      <c r="U109" s="12" t="s">
        <v>43</v>
      </c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102"/>
      <c r="FJ109" s="102"/>
      <c r="FK109" s="102"/>
      <c r="FL109" s="102"/>
      <c r="FM109" s="102"/>
      <c r="FN109" s="102"/>
      <c r="FO109" s="102"/>
      <c r="FP109" s="102"/>
      <c r="FQ109" s="102"/>
      <c r="FR109" s="102"/>
      <c r="FS109" s="102"/>
      <c r="FT109" s="102"/>
      <c r="FU109" s="102"/>
      <c r="FV109" s="102"/>
      <c r="FW109" s="102"/>
      <c r="FX109" s="102"/>
      <c r="FY109" s="102"/>
      <c r="FZ109" s="102"/>
      <c r="GA109" s="102"/>
      <c r="GB109" s="102"/>
      <c r="GC109" s="102"/>
      <c r="GD109" s="102"/>
      <c r="GE109" s="102"/>
      <c r="GF109" s="102"/>
      <c r="GG109" s="102"/>
      <c r="GH109" s="102"/>
      <c r="GI109" s="102"/>
      <c r="GJ109" s="102"/>
      <c r="GK109" s="102"/>
      <c r="GL109" s="102"/>
      <c r="GM109" s="102"/>
      <c r="GN109" s="102"/>
      <c r="GO109" s="102"/>
      <c r="GP109" s="102"/>
      <c r="GQ109" s="102"/>
      <c r="GR109" s="102"/>
      <c r="GS109" s="102"/>
      <c r="GT109" s="102"/>
      <c r="GU109" s="102"/>
      <c r="GV109" s="102"/>
      <c r="GW109" s="102"/>
      <c r="GX109" s="102"/>
      <c r="GY109" s="102"/>
      <c r="GZ109" s="102"/>
      <c r="HA109" s="102"/>
      <c r="HB109" s="102"/>
      <c r="HC109" s="102"/>
      <c r="HD109" s="102"/>
      <c r="HE109" s="102"/>
      <c r="HF109" s="102"/>
      <c r="HG109" s="102"/>
      <c r="HH109" s="102"/>
      <c r="HI109" s="102"/>
      <c r="HJ109" s="102"/>
      <c r="HK109" s="102"/>
      <c r="HL109" s="102"/>
      <c r="HM109" s="102"/>
      <c r="HN109" s="102"/>
      <c r="HO109" s="102"/>
      <c r="HP109" s="102"/>
      <c r="HQ109" s="102"/>
      <c r="HR109" s="102"/>
      <c r="HS109" s="102"/>
      <c r="HT109" s="102"/>
      <c r="HU109" s="102"/>
      <c r="HV109" s="102"/>
      <c r="HW109" s="102"/>
      <c r="HX109" s="102"/>
      <c r="HY109" s="102"/>
      <c r="HZ109" s="102"/>
      <c r="IA109" s="102"/>
      <c r="IB109" s="102"/>
      <c r="IC109" s="102"/>
      <c r="ID109" s="102"/>
      <c r="IE109" s="102"/>
      <c r="IF109" s="102"/>
      <c r="IG109" s="102"/>
      <c r="IH109" s="102"/>
      <c r="II109" s="102"/>
      <c r="IJ109" s="102"/>
      <c r="IK109" s="102"/>
      <c r="IL109" s="102"/>
      <c r="IM109" s="102"/>
      <c r="IN109" s="102"/>
      <c r="IO109" s="102"/>
      <c r="IP109" s="102"/>
      <c r="IQ109" s="102"/>
      <c r="IR109" s="102"/>
      <c r="IS109" s="102"/>
      <c r="IT109" s="102"/>
      <c r="IU109" s="102"/>
      <c r="IV109" s="102"/>
      <c r="IW109" s="102"/>
      <c r="IX109" s="102"/>
      <c r="IY109" s="102"/>
      <c r="IZ109" s="102"/>
      <c r="JA109" s="102"/>
    </row>
    <row r="110" spans="1:261">
      <c r="A110" s="37" t="s">
        <v>132</v>
      </c>
      <c r="B110" s="181" t="s">
        <v>133</v>
      </c>
      <c r="C110" s="182"/>
      <c r="D110" s="182"/>
      <c r="E110" s="182"/>
      <c r="F110" s="182"/>
      <c r="G110" s="182"/>
      <c r="H110" s="182"/>
      <c r="I110" s="183"/>
      <c r="J110" s="12">
        <v>2</v>
      </c>
      <c r="K110" s="12">
        <v>0</v>
      </c>
      <c r="L110" s="12">
        <v>0</v>
      </c>
      <c r="M110" s="12">
        <v>0</v>
      </c>
      <c r="N110" s="39">
        <v>2</v>
      </c>
      <c r="O110" s="18">
        <f>K110+L110+M110+N110</f>
        <v>2</v>
      </c>
      <c r="P110" s="19">
        <f>Q110-O110</f>
        <v>2</v>
      </c>
      <c r="Q110" s="19">
        <f t="shared" si="11"/>
        <v>4</v>
      </c>
      <c r="R110" s="40"/>
      <c r="S110" s="12"/>
      <c r="T110" s="27" t="s">
        <v>61</v>
      </c>
      <c r="U110" s="12" t="s">
        <v>43</v>
      </c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  <c r="ET110" s="102"/>
      <c r="EU110" s="102"/>
      <c r="EV110" s="102"/>
      <c r="EW110" s="102"/>
      <c r="EX110" s="102"/>
      <c r="EY110" s="102"/>
      <c r="EZ110" s="102"/>
      <c r="FA110" s="102"/>
      <c r="FB110" s="102"/>
      <c r="FC110" s="102"/>
      <c r="FD110" s="102"/>
      <c r="FE110" s="102"/>
      <c r="FF110" s="102"/>
      <c r="FG110" s="102"/>
      <c r="FH110" s="102"/>
      <c r="FI110" s="102"/>
      <c r="FJ110" s="102"/>
      <c r="FK110" s="102"/>
      <c r="FL110" s="102"/>
      <c r="FM110" s="102"/>
      <c r="FN110" s="102"/>
      <c r="FO110" s="102"/>
      <c r="FP110" s="102"/>
      <c r="FQ110" s="102"/>
      <c r="FR110" s="102"/>
      <c r="FS110" s="102"/>
      <c r="FT110" s="102"/>
      <c r="FU110" s="102"/>
      <c r="FV110" s="102"/>
      <c r="FW110" s="102"/>
      <c r="FX110" s="102"/>
      <c r="FY110" s="102"/>
      <c r="FZ110" s="102"/>
      <c r="GA110" s="102"/>
      <c r="GB110" s="102"/>
      <c r="GC110" s="102"/>
      <c r="GD110" s="102"/>
      <c r="GE110" s="102"/>
      <c r="GF110" s="102"/>
      <c r="GG110" s="102"/>
      <c r="GH110" s="102"/>
      <c r="GI110" s="102"/>
      <c r="GJ110" s="102"/>
      <c r="GK110" s="102"/>
      <c r="GL110" s="102"/>
      <c r="GM110" s="102"/>
      <c r="GN110" s="102"/>
      <c r="GO110" s="102"/>
      <c r="GP110" s="102"/>
      <c r="GQ110" s="102"/>
      <c r="GR110" s="102"/>
      <c r="GS110" s="102"/>
      <c r="GT110" s="102"/>
      <c r="GU110" s="102"/>
      <c r="GV110" s="102"/>
      <c r="GW110" s="102"/>
      <c r="GX110" s="102"/>
      <c r="GY110" s="102"/>
      <c r="GZ110" s="102"/>
      <c r="HA110" s="102"/>
      <c r="HB110" s="102"/>
      <c r="HC110" s="102"/>
      <c r="HD110" s="102"/>
      <c r="HE110" s="102"/>
      <c r="HF110" s="102"/>
      <c r="HG110" s="102"/>
      <c r="HH110" s="102"/>
      <c r="HI110" s="102"/>
      <c r="HJ110" s="102"/>
      <c r="HK110" s="102"/>
      <c r="HL110" s="102"/>
      <c r="HM110" s="102"/>
      <c r="HN110" s="102"/>
      <c r="HO110" s="102"/>
      <c r="HP110" s="102"/>
      <c r="HQ110" s="102"/>
      <c r="HR110" s="102"/>
      <c r="HS110" s="102"/>
      <c r="HT110" s="102"/>
      <c r="HU110" s="102"/>
      <c r="HV110" s="102"/>
      <c r="HW110" s="102"/>
      <c r="HX110" s="102"/>
      <c r="HY110" s="102"/>
      <c r="HZ110" s="102"/>
      <c r="IA110" s="102"/>
      <c r="IB110" s="102"/>
      <c r="IC110" s="102"/>
      <c r="ID110" s="102"/>
      <c r="IE110" s="102"/>
      <c r="IF110" s="102"/>
      <c r="IG110" s="102"/>
      <c r="IH110" s="102"/>
      <c r="II110" s="102"/>
      <c r="IJ110" s="102"/>
      <c r="IK110" s="102"/>
      <c r="IL110" s="102"/>
      <c r="IM110" s="102"/>
      <c r="IN110" s="102"/>
      <c r="IO110" s="102"/>
      <c r="IP110" s="102"/>
      <c r="IQ110" s="102"/>
      <c r="IR110" s="102"/>
      <c r="IS110" s="102"/>
      <c r="IT110" s="102"/>
      <c r="IU110" s="102"/>
      <c r="IV110" s="102"/>
      <c r="IW110" s="102"/>
      <c r="IX110" s="102"/>
      <c r="IY110" s="102"/>
      <c r="IZ110" s="102"/>
      <c r="JA110" s="102"/>
    </row>
    <row r="111" spans="1:261">
      <c r="A111" s="75" t="s">
        <v>258</v>
      </c>
      <c r="B111" s="181" t="s">
        <v>137</v>
      </c>
      <c r="C111" s="182"/>
      <c r="D111" s="182"/>
      <c r="E111" s="182"/>
      <c r="F111" s="182"/>
      <c r="G111" s="182"/>
      <c r="H111" s="182"/>
      <c r="I111" s="183"/>
      <c r="J111" s="51">
        <v>4</v>
      </c>
      <c r="K111" s="51">
        <v>2</v>
      </c>
      <c r="L111" s="51">
        <v>0</v>
      </c>
      <c r="M111" s="51">
        <v>0</v>
      </c>
      <c r="N111" s="39">
        <v>0</v>
      </c>
      <c r="O111" s="60">
        <f>K111+L111+M111+N111</f>
        <v>2</v>
      </c>
      <c r="P111" s="19">
        <f>Q111-O111</f>
        <v>6</v>
      </c>
      <c r="Q111" s="19">
        <f t="shared" si="11"/>
        <v>8</v>
      </c>
      <c r="R111" s="40" t="s">
        <v>60</v>
      </c>
      <c r="S111" s="51"/>
      <c r="T111" s="35"/>
      <c r="U111" s="51" t="s">
        <v>44</v>
      </c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  <c r="FU111" s="102"/>
      <c r="FV111" s="102"/>
      <c r="FW111" s="102"/>
      <c r="FX111" s="102"/>
      <c r="FY111" s="102"/>
      <c r="FZ111" s="102"/>
      <c r="GA111" s="102"/>
      <c r="GB111" s="102"/>
      <c r="GC111" s="102"/>
      <c r="GD111" s="102"/>
      <c r="GE111" s="102"/>
      <c r="GF111" s="102"/>
      <c r="GG111" s="102"/>
      <c r="GH111" s="102"/>
      <c r="GI111" s="102"/>
      <c r="GJ111" s="102"/>
      <c r="GK111" s="102"/>
      <c r="GL111" s="102"/>
      <c r="GM111" s="102"/>
      <c r="GN111" s="102"/>
      <c r="GO111" s="102"/>
      <c r="GP111" s="102"/>
      <c r="GQ111" s="102"/>
      <c r="GR111" s="102"/>
      <c r="GS111" s="102"/>
      <c r="GT111" s="102"/>
      <c r="GU111" s="102"/>
      <c r="GV111" s="102"/>
      <c r="GW111" s="102"/>
      <c r="GX111" s="102"/>
      <c r="GY111" s="102"/>
      <c r="GZ111" s="102"/>
      <c r="HA111" s="102"/>
      <c r="HB111" s="102"/>
      <c r="HC111" s="102"/>
      <c r="HD111" s="102"/>
      <c r="HE111" s="102"/>
      <c r="HF111" s="102"/>
      <c r="HG111" s="102"/>
      <c r="HH111" s="102"/>
      <c r="HI111" s="102"/>
      <c r="HJ111" s="102"/>
      <c r="HK111" s="102"/>
      <c r="HL111" s="102"/>
      <c r="HM111" s="102"/>
      <c r="HN111" s="102"/>
      <c r="HO111" s="102"/>
      <c r="HP111" s="102"/>
      <c r="HQ111" s="102"/>
      <c r="HR111" s="102"/>
      <c r="HS111" s="102"/>
      <c r="HT111" s="102"/>
      <c r="HU111" s="102"/>
      <c r="HV111" s="102"/>
      <c r="HW111" s="102"/>
      <c r="HX111" s="102"/>
      <c r="HY111" s="102"/>
      <c r="HZ111" s="102"/>
      <c r="IA111" s="102"/>
      <c r="IB111" s="102"/>
      <c r="IC111" s="102"/>
      <c r="ID111" s="102"/>
      <c r="IE111" s="102"/>
      <c r="IF111" s="102"/>
      <c r="IG111" s="102"/>
      <c r="IH111" s="102"/>
      <c r="II111" s="102"/>
      <c r="IJ111" s="102"/>
      <c r="IK111" s="102"/>
      <c r="IL111" s="102"/>
      <c r="IM111" s="102"/>
      <c r="IN111" s="102"/>
      <c r="IO111" s="102"/>
      <c r="IP111" s="102"/>
      <c r="IQ111" s="102"/>
      <c r="IR111" s="102"/>
      <c r="IS111" s="102"/>
      <c r="IT111" s="102"/>
      <c r="IU111" s="102"/>
      <c r="IV111" s="102"/>
      <c r="IW111" s="102"/>
      <c r="IX111" s="102"/>
      <c r="IY111" s="102"/>
      <c r="IZ111" s="102"/>
      <c r="JA111" s="102"/>
    </row>
    <row r="112" spans="1:261">
      <c r="A112" s="37" t="s">
        <v>293</v>
      </c>
      <c r="B112" s="181" t="s">
        <v>139</v>
      </c>
      <c r="C112" s="182"/>
      <c r="D112" s="182"/>
      <c r="E112" s="182"/>
      <c r="F112" s="182"/>
      <c r="G112" s="182"/>
      <c r="H112" s="182"/>
      <c r="I112" s="183"/>
      <c r="J112" s="12">
        <v>3</v>
      </c>
      <c r="K112" s="12">
        <v>2</v>
      </c>
      <c r="L112" s="12">
        <v>0</v>
      </c>
      <c r="M112" s="12">
        <v>0</v>
      </c>
      <c r="N112" s="39">
        <v>0</v>
      </c>
      <c r="O112" s="18">
        <f>K112+L112+M112+N112</f>
        <v>2</v>
      </c>
      <c r="P112" s="19">
        <f>Q112-O112</f>
        <v>4</v>
      </c>
      <c r="Q112" s="19">
        <f t="shared" si="11"/>
        <v>6</v>
      </c>
      <c r="R112" s="40"/>
      <c r="S112" s="12" t="s">
        <v>54</v>
      </c>
      <c r="T112" s="27"/>
      <c r="U112" s="51" t="s">
        <v>44</v>
      </c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  <c r="EU112" s="102"/>
      <c r="EV112" s="102"/>
      <c r="EW112" s="102"/>
      <c r="EX112" s="102"/>
      <c r="EY112" s="102"/>
      <c r="EZ112" s="102"/>
      <c r="FA112" s="102"/>
      <c r="FB112" s="102"/>
      <c r="FC112" s="102"/>
      <c r="FD112" s="102"/>
      <c r="FE112" s="102"/>
      <c r="FF112" s="102"/>
      <c r="FG112" s="102"/>
      <c r="FH112" s="102"/>
      <c r="FI112" s="102"/>
      <c r="FJ112" s="102"/>
      <c r="FK112" s="102"/>
      <c r="FL112" s="102"/>
      <c r="FM112" s="102"/>
      <c r="FN112" s="102"/>
      <c r="FO112" s="102"/>
      <c r="FP112" s="102"/>
      <c r="FQ112" s="102"/>
      <c r="FR112" s="102"/>
      <c r="FS112" s="102"/>
      <c r="FT112" s="102"/>
      <c r="FU112" s="102"/>
      <c r="FV112" s="102"/>
      <c r="FW112" s="102"/>
      <c r="FX112" s="102"/>
      <c r="FY112" s="102"/>
      <c r="FZ112" s="102"/>
      <c r="GA112" s="102"/>
      <c r="GB112" s="102"/>
      <c r="GC112" s="102"/>
      <c r="GD112" s="102"/>
      <c r="GE112" s="102"/>
      <c r="GF112" s="102"/>
      <c r="GG112" s="102"/>
      <c r="GH112" s="102"/>
      <c r="GI112" s="102"/>
      <c r="GJ112" s="102"/>
      <c r="GK112" s="102"/>
      <c r="GL112" s="102"/>
      <c r="GM112" s="102"/>
      <c r="GN112" s="102"/>
      <c r="GO112" s="102"/>
      <c r="GP112" s="102"/>
      <c r="GQ112" s="102"/>
      <c r="GR112" s="102"/>
      <c r="GS112" s="102"/>
      <c r="GT112" s="102"/>
      <c r="GU112" s="102"/>
      <c r="GV112" s="102"/>
      <c r="GW112" s="102"/>
      <c r="GX112" s="102"/>
      <c r="GY112" s="102"/>
      <c r="GZ112" s="102"/>
      <c r="HA112" s="102"/>
      <c r="HB112" s="102"/>
      <c r="HC112" s="102"/>
      <c r="HD112" s="102"/>
      <c r="HE112" s="102"/>
      <c r="HF112" s="102"/>
      <c r="HG112" s="102"/>
      <c r="HH112" s="102"/>
      <c r="HI112" s="102"/>
      <c r="HJ112" s="102"/>
      <c r="HK112" s="102"/>
      <c r="HL112" s="102"/>
      <c r="HM112" s="102"/>
      <c r="HN112" s="102"/>
      <c r="HO112" s="102"/>
      <c r="HP112" s="102"/>
      <c r="HQ112" s="102"/>
      <c r="HR112" s="102"/>
      <c r="HS112" s="102"/>
      <c r="HT112" s="102"/>
      <c r="HU112" s="102"/>
      <c r="HV112" s="102"/>
      <c r="HW112" s="102"/>
      <c r="HX112" s="102"/>
      <c r="HY112" s="102"/>
      <c r="HZ112" s="102"/>
      <c r="IA112" s="102"/>
      <c r="IB112" s="102"/>
      <c r="IC112" s="102"/>
      <c r="ID112" s="102"/>
      <c r="IE112" s="102"/>
      <c r="IF112" s="102"/>
      <c r="IG112" s="102"/>
      <c r="IH112" s="102"/>
      <c r="II112" s="102"/>
      <c r="IJ112" s="102"/>
      <c r="IK112" s="102"/>
      <c r="IL112" s="102"/>
      <c r="IM112" s="102"/>
      <c r="IN112" s="102"/>
      <c r="IO112" s="102"/>
      <c r="IP112" s="102"/>
      <c r="IQ112" s="102"/>
      <c r="IR112" s="102"/>
      <c r="IS112" s="102"/>
      <c r="IT112" s="102"/>
      <c r="IU112" s="102"/>
      <c r="IV112" s="102"/>
      <c r="IW112" s="102"/>
      <c r="IX112" s="102"/>
      <c r="IY112" s="102"/>
      <c r="IZ112" s="102"/>
      <c r="JA112" s="102"/>
    </row>
    <row r="113" spans="1:261">
      <c r="A113" s="22" t="s">
        <v>74</v>
      </c>
      <c r="B113" s="145"/>
      <c r="C113" s="216"/>
      <c r="D113" s="216"/>
      <c r="E113" s="216"/>
      <c r="F113" s="216"/>
      <c r="G113" s="216"/>
      <c r="H113" s="216"/>
      <c r="I113" s="146"/>
      <c r="J113" s="22">
        <f t="shared" ref="J113:Q113" si="12">SUM(J106:J112)</f>
        <v>30</v>
      </c>
      <c r="K113" s="22">
        <f t="shared" si="12"/>
        <v>12</v>
      </c>
      <c r="L113" s="22">
        <f t="shared" si="12"/>
        <v>2</v>
      </c>
      <c r="M113" s="22">
        <f t="shared" si="12"/>
        <v>4</v>
      </c>
      <c r="N113" s="22">
        <f t="shared" si="12"/>
        <v>5</v>
      </c>
      <c r="O113" s="22">
        <f t="shared" si="12"/>
        <v>23</v>
      </c>
      <c r="P113" s="22">
        <f t="shared" si="12"/>
        <v>36</v>
      </c>
      <c r="Q113" s="22">
        <f t="shared" si="12"/>
        <v>62</v>
      </c>
      <c r="R113" s="22">
        <f>COUNTIF(R106:R112,"E")</f>
        <v>4</v>
      </c>
      <c r="S113" s="22">
        <f>COUNTIF(S106:S112,"C")</f>
        <v>1</v>
      </c>
      <c r="T113" s="22">
        <f>COUNTIF(T106:T112,"VP")</f>
        <v>2</v>
      </c>
      <c r="U113" s="23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  <c r="ET113" s="102"/>
      <c r="EU113" s="102"/>
      <c r="EV113" s="102"/>
      <c r="EW113" s="102"/>
      <c r="EX113" s="102"/>
      <c r="EY113" s="102"/>
      <c r="EZ113" s="102"/>
      <c r="FA113" s="102"/>
      <c r="FB113" s="102"/>
      <c r="FC113" s="102"/>
      <c r="FD113" s="102"/>
      <c r="FE113" s="102"/>
      <c r="FF113" s="102"/>
      <c r="FG113" s="102"/>
      <c r="FH113" s="102"/>
      <c r="FI113" s="102"/>
      <c r="FJ113" s="102"/>
      <c r="FK113" s="102"/>
      <c r="FL113" s="102"/>
      <c r="FM113" s="102"/>
      <c r="FN113" s="102"/>
      <c r="FO113" s="102"/>
      <c r="FP113" s="102"/>
      <c r="FQ113" s="102"/>
      <c r="FR113" s="102"/>
      <c r="FS113" s="102"/>
      <c r="FT113" s="102"/>
      <c r="FU113" s="102"/>
      <c r="FV113" s="102"/>
      <c r="FW113" s="102"/>
      <c r="FX113" s="102"/>
      <c r="FY113" s="102"/>
      <c r="FZ113" s="102"/>
      <c r="GA113" s="102"/>
      <c r="GB113" s="102"/>
      <c r="GC113" s="102"/>
      <c r="GD113" s="102"/>
      <c r="GE113" s="102"/>
      <c r="GF113" s="102"/>
      <c r="GG113" s="102"/>
      <c r="GH113" s="102"/>
      <c r="GI113" s="102"/>
      <c r="GJ113" s="102"/>
      <c r="GK113" s="102"/>
      <c r="GL113" s="102"/>
      <c r="GM113" s="102"/>
      <c r="GN113" s="102"/>
      <c r="GO113" s="102"/>
      <c r="GP113" s="102"/>
      <c r="GQ113" s="102"/>
      <c r="GR113" s="102"/>
      <c r="GS113" s="102"/>
      <c r="GT113" s="102"/>
      <c r="GU113" s="102"/>
      <c r="GV113" s="102"/>
      <c r="GW113" s="102"/>
      <c r="GX113" s="102"/>
      <c r="GY113" s="102"/>
      <c r="GZ113" s="102"/>
      <c r="HA113" s="102"/>
      <c r="HB113" s="102"/>
      <c r="HC113" s="102"/>
      <c r="HD113" s="102"/>
      <c r="HE113" s="102"/>
      <c r="HF113" s="102"/>
      <c r="HG113" s="102"/>
      <c r="HH113" s="102"/>
      <c r="HI113" s="102"/>
      <c r="HJ113" s="102"/>
      <c r="HK113" s="102"/>
      <c r="HL113" s="102"/>
      <c r="HM113" s="102"/>
      <c r="HN113" s="102"/>
      <c r="HO113" s="102"/>
      <c r="HP113" s="102"/>
      <c r="HQ113" s="102"/>
      <c r="HR113" s="102"/>
      <c r="HS113" s="102"/>
      <c r="HT113" s="102"/>
      <c r="HU113" s="102"/>
      <c r="HV113" s="102"/>
      <c r="HW113" s="102"/>
      <c r="HX113" s="102"/>
      <c r="HY113" s="102"/>
      <c r="HZ113" s="102"/>
      <c r="IA113" s="102"/>
      <c r="IB113" s="102"/>
      <c r="IC113" s="102"/>
      <c r="ID113" s="102"/>
      <c r="IE113" s="102"/>
      <c r="IF113" s="102"/>
      <c r="IG113" s="102"/>
      <c r="IH113" s="102"/>
      <c r="II113" s="102"/>
      <c r="IJ113" s="102"/>
      <c r="IK113" s="102"/>
      <c r="IL113" s="102"/>
      <c r="IM113" s="102"/>
      <c r="IN113" s="102"/>
      <c r="IO113" s="102"/>
      <c r="IP113" s="102"/>
      <c r="IQ113" s="102"/>
      <c r="IR113" s="102"/>
      <c r="IS113" s="102"/>
      <c r="IT113" s="102"/>
      <c r="IU113" s="102"/>
      <c r="IV113" s="102"/>
      <c r="IW113" s="102"/>
      <c r="IX113" s="102"/>
      <c r="IY113" s="102"/>
      <c r="IZ113" s="102"/>
      <c r="JA113" s="102"/>
    </row>
    <row r="114" spans="1:261"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  <c r="FX114" s="102"/>
      <c r="FY114" s="102"/>
      <c r="FZ114" s="102"/>
      <c r="GA114" s="102"/>
      <c r="GB114" s="102"/>
      <c r="GC114" s="102"/>
      <c r="GD114" s="102"/>
      <c r="GE114" s="102"/>
      <c r="GF114" s="102"/>
      <c r="GG114" s="102"/>
      <c r="GH114" s="102"/>
      <c r="GI114" s="102"/>
      <c r="GJ114" s="102"/>
      <c r="GK114" s="102"/>
      <c r="GL114" s="102"/>
      <c r="GM114" s="102"/>
      <c r="GN114" s="102"/>
      <c r="GO114" s="102"/>
      <c r="GP114" s="102"/>
      <c r="GQ114" s="102"/>
      <c r="GR114" s="102"/>
      <c r="GS114" s="102"/>
      <c r="GT114" s="102"/>
      <c r="GU114" s="102"/>
      <c r="GV114" s="102"/>
      <c r="GW114" s="102"/>
      <c r="GX114" s="102"/>
      <c r="GY114" s="102"/>
      <c r="GZ114" s="102"/>
      <c r="HA114" s="102"/>
      <c r="HB114" s="102"/>
      <c r="HC114" s="102"/>
      <c r="HD114" s="102"/>
      <c r="HE114" s="102"/>
      <c r="HF114" s="102"/>
      <c r="HG114" s="102"/>
      <c r="HH114" s="102"/>
      <c r="HI114" s="102"/>
      <c r="HJ114" s="102"/>
      <c r="HK114" s="102"/>
      <c r="HL114" s="102"/>
      <c r="HM114" s="102"/>
      <c r="HN114" s="102"/>
      <c r="HO114" s="102"/>
      <c r="HP114" s="102"/>
      <c r="HQ114" s="102"/>
      <c r="HR114" s="102"/>
      <c r="HS114" s="102"/>
      <c r="HT114" s="102"/>
      <c r="HU114" s="102"/>
      <c r="HV114" s="102"/>
      <c r="HW114" s="102"/>
      <c r="HX114" s="102"/>
      <c r="HY114" s="102"/>
      <c r="HZ114" s="102"/>
      <c r="IA114" s="102"/>
      <c r="IB114" s="102"/>
      <c r="IC114" s="102"/>
      <c r="ID114" s="102"/>
      <c r="IE114" s="102"/>
      <c r="IF114" s="102"/>
      <c r="IG114" s="102"/>
      <c r="IH114" s="102"/>
      <c r="II114" s="102"/>
      <c r="IJ114" s="102"/>
      <c r="IK114" s="102"/>
      <c r="IL114" s="102"/>
      <c r="IM114" s="102"/>
      <c r="IN114" s="102"/>
      <c r="IO114" s="102"/>
      <c r="IP114" s="102"/>
      <c r="IQ114" s="102"/>
      <c r="IR114" s="102"/>
      <c r="IS114" s="102"/>
      <c r="IT114" s="102"/>
      <c r="IU114" s="102"/>
      <c r="IV114" s="102"/>
      <c r="IW114" s="102"/>
      <c r="IX114" s="102"/>
      <c r="IY114" s="102"/>
      <c r="IZ114" s="102"/>
      <c r="JA114" s="102"/>
    </row>
    <row r="115" spans="1:261" ht="12.75" customHeight="1">
      <c r="A115" s="159" t="s">
        <v>140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  <c r="FX115" s="102"/>
      <c r="FY115" s="102"/>
      <c r="FZ115" s="102"/>
      <c r="GA115" s="102"/>
      <c r="GB115" s="102"/>
      <c r="GC115" s="102"/>
      <c r="GD115" s="102"/>
      <c r="GE115" s="102"/>
      <c r="GF115" s="102"/>
      <c r="GG115" s="102"/>
      <c r="GH115" s="102"/>
      <c r="GI115" s="102"/>
      <c r="GJ115" s="102"/>
      <c r="GK115" s="102"/>
      <c r="GL115" s="102"/>
      <c r="GM115" s="102"/>
      <c r="GN115" s="102"/>
      <c r="GO115" s="102"/>
      <c r="GP115" s="102"/>
      <c r="GQ115" s="102"/>
      <c r="GR115" s="102"/>
      <c r="GS115" s="102"/>
      <c r="GT115" s="102"/>
      <c r="GU115" s="102"/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2"/>
      <c r="HF115" s="102"/>
      <c r="HG115" s="102"/>
      <c r="HH115" s="102"/>
      <c r="HI115" s="102"/>
      <c r="HJ115" s="102"/>
      <c r="HK115" s="102"/>
      <c r="HL115" s="102"/>
      <c r="HM115" s="102"/>
      <c r="HN115" s="102"/>
      <c r="HO115" s="102"/>
      <c r="HP115" s="102"/>
      <c r="HQ115" s="102"/>
      <c r="HR115" s="102"/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  <c r="IJ115" s="102"/>
      <c r="IK115" s="102"/>
      <c r="IL115" s="102"/>
      <c r="IM115" s="102"/>
      <c r="IN115" s="102"/>
      <c r="IO115" s="102"/>
      <c r="IP115" s="102"/>
      <c r="IQ115" s="102"/>
      <c r="IR115" s="102"/>
      <c r="IS115" s="102"/>
      <c r="IT115" s="102"/>
      <c r="IU115" s="102"/>
      <c r="IV115" s="102"/>
      <c r="IW115" s="102"/>
      <c r="IX115" s="102"/>
      <c r="IY115" s="102"/>
      <c r="IZ115" s="102"/>
      <c r="JA115" s="102"/>
    </row>
    <row r="116" spans="1:261">
      <c r="A116" s="153" t="s">
        <v>47</v>
      </c>
      <c r="B116" s="155" t="s">
        <v>48</v>
      </c>
      <c r="C116" s="156"/>
      <c r="D116" s="156"/>
      <c r="E116" s="156"/>
      <c r="F116" s="156"/>
      <c r="G116" s="156"/>
      <c r="H116" s="156"/>
      <c r="I116" s="157"/>
      <c r="J116" s="161" t="s">
        <v>49</v>
      </c>
      <c r="K116" s="212" t="s">
        <v>50</v>
      </c>
      <c r="L116" s="213"/>
      <c r="M116" s="213"/>
      <c r="N116" s="214"/>
      <c r="O116" s="212" t="s">
        <v>51</v>
      </c>
      <c r="P116" s="213"/>
      <c r="Q116" s="214"/>
      <c r="R116" s="212" t="s">
        <v>52</v>
      </c>
      <c r="S116" s="213"/>
      <c r="T116" s="214"/>
      <c r="U116" s="161" t="s">
        <v>53</v>
      </c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2"/>
      <c r="EG116" s="102"/>
      <c r="EH116" s="102"/>
      <c r="EI116" s="102"/>
      <c r="EJ116" s="102"/>
      <c r="EK116" s="102"/>
      <c r="EL116" s="102"/>
      <c r="EM116" s="102"/>
      <c r="EN116" s="102"/>
      <c r="EO116" s="102"/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2"/>
      <c r="FG116" s="102"/>
      <c r="FH116" s="102"/>
      <c r="FI116" s="102"/>
      <c r="FJ116" s="102"/>
      <c r="FK116" s="102"/>
      <c r="FL116" s="102"/>
      <c r="FM116" s="102"/>
      <c r="FN116" s="102"/>
      <c r="FO116" s="102"/>
      <c r="FP116" s="102"/>
      <c r="FQ116" s="102"/>
      <c r="FR116" s="102"/>
      <c r="FS116" s="102"/>
      <c r="FT116" s="102"/>
      <c r="FU116" s="102"/>
      <c r="FV116" s="102"/>
      <c r="FW116" s="102"/>
      <c r="FX116" s="102"/>
      <c r="FY116" s="102"/>
      <c r="FZ116" s="102"/>
      <c r="GA116" s="102"/>
      <c r="GB116" s="102"/>
      <c r="GC116" s="102"/>
      <c r="GD116" s="102"/>
      <c r="GE116" s="102"/>
      <c r="GF116" s="102"/>
      <c r="GG116" s="102"/>
      <c r="GH116" s="102"/>
      <c r="GI116" s="102"/>
      <c r="GJ116" s="102"/>
      <c r="GK116" s="102"/>
      <c r="GL116" s="102"/>
      <c r="GM116" s="102"/>
      <c r="GN116" s="102"/>
      <c r="GO116" s="102"/>
      <c r="GP116" s="102"/>
      <c r="GQ116" s="102"/>
      <c r="GR116" s="102"/>
      <c r="GS116" s="102"/>
      <c r="GT116" s="102"/>
      <c r="GU116" s="102"/>
      <c r="GV116" s="102"/>
      <c r="GW116" s="102"/>
      <c r="GX116" s="102"/>
      <c r="GY116" s="102"/>
      <c r="GZ116" s="102"/>
      <c r="HA116" s="102"/>
      <c r="HB116" s="102"/>
      <c r="HC116" s="102"/>
      <c r="HD116" s="102"/>
      <c r="HE116" s="102"/>
      <c r="HF116" s="102"/>
      <c r="HG116" s="102"/>
      <c r="HH116" s="102"/>
      <c r="HI116" s="102"/>
      <c r="HJ116" s="102"/>
      <c r="HK116" s="102"/>
      <c r="HL116" s="102"/>
      <c r="HM116" s="102"/>
      <c r="HN116" s="102"/>
      <c r="HO116" s="102"/>
      <c r="HP116" s="102"/>
      <c r="HQ116" s="102"/>
      <c r="HR116" s="102"/>
      <c r="HS116" s="102"/>
      <c r="HT116" s="102"/>
      <c r="HU116" s="102"/>
      <c r="HV116" s="102"/>
      <c r="HW116" s="102"/>
      <c r="HX116" s="102"/>
      <c r="HY116" s="102"/>
      <c r="HZ116" s="102"/>
      <c r="IA116" s="102"/>
      <c r="IB116" s="102"/>
      <c r="IC116" s="102"/>
      <c r="ID116" s="102"/>
      <c r="IE116" s="102"/>
      <c r="IF116" s="102"/>
      <c r="IG116" s="102"/>
      <c r="IH116" s="102"/>
      <c r="II116" s="102"/>
      <c r="IJ116" s="102"/>
      <c r="IK116" s="102"/>
      <c r="IL116" s="102"/>
      <c r="IM116" s="102"/>
      <c r="IN116" s="102"/>
      <c r="IO116" s="102"/>
      <c r="IP116" s="102"/>
      <c r="IQ116" s="102"/>
      <c r="IR116" s="102"/>
      <c r="IS116" s="102"/>
      <c r="IT116" s="102"/>
      <c r="IU116" s="102"/>
      <c r="IV116" s="102"/>
      <c r="IW116" s="102"/>
      <c r="IX116" s="102"/>
      <c r="IY116" s="102"/>
      <c r="IZ116" s="102"/>
      <c r="JA116" s="102"/>
    </row>
    <row r="117" spans="1:261">
      <c r="A117" s="154"/>
      <c r="B117" s="158"/>
      <c r="C117" s="159"/>
      <c r="D117" s="159"/>
      <c r="E117" s="159"/>
      <c r="F117" s="159"/>
      <c r="G117" s="159"/>
      <c r="H117" s="159"/>
      <c r="I117" s="160"/>
      <c r="J117" s="162"/>
      <c r="K117" s="4" t="s">
        <v>54</v>
      </c>
      <c r="L117" s="4" t="s">
        <v>55</v>
      </c>
      <c r="M117" s="4" t="s">
        <v>56</v>
      </c>
      <c r="N117" s="4" t="s">
        <v>57</v>
      </c>
      <c r="O117" s="4" t="s">
        <v>58</v>
      </c>
      <c r="P117" s="4" t="s">
        <v>32</v>
      </c>
      <c r="Q117" s="4" t="s">
        <v>59</v>
      </c>
      <c r="R117" s="4" t="s">
        <v>60</v>
      </c>
      <c r="S117" s="4" t="s">
        <v>54</v>
      </c>
      <c r="T117" s="4" t="s">
        <v>61</v>
      </c>
      <c r="U117" s="16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2"/>
      <c r="FG117" s="102"/>
      <c r="FH117" s="102"/>
      <c r="FI117" s="102"/>
      <c r="FJ117" s="102"/>
      <c r="FK117" s="102"/>
      <c r="FL117" s="102"/>
      <c r="FM117" s="102"/>
      <c r="FN117" s="102"/>
      <c r="FO117" s="102"/>
      <c r="FP117" s="102"/>
      <c r="FQ117" s="102"/>
      <c r="FR117" s="102"/>
      <c r="FS117" s="102"/>
      <c r="FT117" s="102"/>
      <c r="FU117" s="102"/>
      <c r="FV117" s="102"/>
      <c r="FW117" s="102"/>
      <c r="FX117" s="102"/>
      <c r="FY117" s="102"/>
      <c r="FZ117" s="102"/>
      <c r="GA117" s="102"/>
      <c r="GB117" s="102"/>
      <c r="GC117" s="102"/>
      <c r="GD117" s="102"/>
      <c r="GE117" s="102"/>
      <c r="GF117" s="102"/>
      <c r="GG117" s="102"/>
      <c r="GH117" s="102"/>
      <c r="GI117" s="102"/>
      <c r="GJ117" s="102"/>
      <c r="GK117" s="102"/>
      <c r="GL117" s="102"/>
      <c r="GM117" s="102"/>
      <c r="GN117" s="102"/>
      <c r="GO117" s="102"/>
      <c r="GP117" s="102"/>
      <c r="GQ117" s="102"/>
      <c r="GR117" s="102"/>
      <c r="GS117" s="102"/>
      <c r="GT117" s="102"/>
      <c r="GU117" s="102"/>
      <c r="GV117" s="102"/>
      <c r="GW117" s="102"/>
      <c r="GX117" s="102"/>
      <c r="GY117" s="102"/>
      <c r="GZ117" s="102"/>
      <c r="HA117" s="102"/>
      <c r="HB117" s="102"/>
      <c r="HC117" s="102"/>
      <c r="HD117" s="102"/>
      <c r="HE117" s="102"/>
      <c r="HF117" s="102"/>
      <c r="HG117" s="102"/>
      <c r="HH117" s="102"/>
      <c r="HI117" s="102"/>
      <c r="HJ117" s="102"/>
      <c r="HK117" s="102"/>
      <c r="HL117" s="102"/>
      <c r="HM117" s="102"/>
      <c r="HN117" s="102"/>
      <c r="HO117" s="102"/>
      <c r="HP117" s="102"/>
      <c r="HQ117" s="102"/>
      <c r="HR117" s="102"/>
      <c r="HS117" s="102"/>
      <c r="HT117" s="102"/>
      <c r="HU117" s="102"/>
      <c r="HV117" s="102"/>
      <c r="HW117" s="102"/>
      <c r="HX117" s="102"/>
      <c r="HY117" s="102"/>
      <c r="HZ117" s="102"/>
      <c r="IA117" s="102"/>
      <c r="IB117" s="102"/>
      <c r="IC117" s="102"/>
      <c r="ID117" s="102"/>
      <c r="IE117" s="102"/>
      <c r="IF117" s="102"/>
      <c r="IG117" s="102"/>
      <c r="IH117" s="102"/>
      <c r="II117" s="102"/>
      <c r="IJ117" s="102"/>
      <c r="IK117" s="102"/>
      <c r="IL117" s="102"/>
      <c r="IM117" s="102"/>
      <c r="IN117" s="102"/>
      <c r="IO117" s="102"/>
      <c r="IP117" s="102"/>
      <c r="IQ117" s="102"/>
      <c r="IR117" s="102"/>
      <c r="IS117" s="102"/>
      <c r="IT117" s="102"/>
      <c r="IU117" s="102"/>
      <c r="IV117" s="102"/>
      <c r="IW117" s="102"/>
      <c r="IX117" s="102"/>
      <c r="IY117" s="102"/>
      <c r="IZ117" s="102"/>
      <c r="JA117" s="102"/>
    </row>
    <row r="118" spans="1:261">
      <c r="A118" s="209" t="s">
        <v>141</v>
      </c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1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2"/>
      <c r="FG118" s="102"/>
      <c r="FH118" s="102"/>
      <c r="FI118" s="102"/>
      <c r="FJ118" s="102"/>
      <c r="FK118" s="102"/>
      <c r="FL118" s="102"/>
      <c r="FM118" s="102"/>
      <c r="FN118" s="102"/>
      <c r="FO118" s="102"/>
      <c r="FP118" s="102"/>
      <c r="FQ118" s="102"/>
      <c r="FR118" s="102"/>
      <c r="FS118" s="102"/>
      <c r="FT118" s="102"/>
      <c r="FU118" s="102"/>
      <c r="FV118" s="102"/>
      <c r="FW118" s="102"/>
      <c r="FX118" s="102"/>
      <c r="FY118" s="102"/>
      <c r="FZ118" s="102"/>
      <c r="GA118" s="102"/>
      <c r="GB118" s="102"/>
      <c r="GC118" s="102"/>
      <c r="GD118" s="102"/>
      <c r="GE118" s="102"/>
      <c r="GF118" s="102"/>
      <c r="GG118" s="102"/>
      <c r="GH118" s="102"/>
      <c r="GI118" s="102"/>
      <c r="GJ118" s="102"/>
      <c r="GK118" s="102"/>
      <c r="GL118" s="102"/>
      <c r="GM118" s="102"/>
      <c r="GN118" s="102"/>
      <c r="GO118" s="102"/>
      <c r="GP118" s="102"/>
      <c r="GQ118" s="102"/>
      <c r="GR118" s="102"/>
      <c r="GS118" s="102"/>
      <c r="GT118" s="102"/>
      <c r="GU118" s="102"/>
      <c r="GV118" s="102"/>
      <c r="GW118" s="102"/>
      <c r="GX118" s="102"/>
      <c r="GY118" s="102"/>
      <c r="GZ118" s="102"/>
      <c r="HA118" s="102"/>
      <c r="HB118" s="102"/>
      <c r="HC118" s="102"/>
      <c r="HD118" s="102"/>
      <c r="HE118" s="102"/>
      <c r="HF118" s="102"/>
      <c r="HG118" s="102"/>
      <c r="HH118" s="102"/>
      <c r="HI118" s="102"/>
      <c r="HJ118" s="102"/>
      <c r="HK118" s="102"/>
      <c r="HL118" s="102"/>
      <c r="HM118" s="102"/>
      <c r="HN118" s="102"/>
      <c r="HO118" s="102"/>
      <c r="HP118" s="102"/>
      <c r="HQ118" s="102"/>
      <c r="HR118" s="102"/>
      <c r="HS118" s="102"/>
      <c r="HT118" s="102"/>
      <c r="HU118" s="102"/>
      <c r="HV118" s="102"/>
      <c r="HW118" s="102"/>
      <c r="HX118" s="102"/>
      <c r="HY118" s="102"/>
      <c r="HZ118" s="102"/>
      <c r="IA118" s="102"/>
      <c r="IB118" s="102"/>
      <c r="IC118" s="102"/>
      <c r="ID118" s="102"/>
      <c r="IE118" s="102"/>
      <c r="IF118" s="102"/>
      <c r="IG118" s="102"/>
      <c r="IH118" s="102"/>
      <c r="II118" s="102"/>
      <c r="IJ118" s="102"/>
      <c r="IK118" s="102"/>
      <c r="IL118" s="102"/>
      <c r="IM118" s="102"/>
      <c r="IN118" s="102"/>
      <c r="IO118" s="102"/>
      <c r="IP118" s="102"/>
      <c r="IQ118" s="102"/>
      <c r="IR118" s="102"/>
      <c r="IS118" s="102"/>
      <c r="IT118" s="102"/>
      <c r="IU118" s="102"/>
      <c r="IV118" s="102"/>
      <c r="IW118" s="102"/>
      <c r="IX118" s="102"/>
      <c r="IY118" s="102"/>
      <c r="IZ118" s="102"/>
      <c r="JA118" s="102"/>
    </row>
    <row r="119" spans="1:261">
      <c r="A119" s="46" t="s">
        <v>142</v>
      </c>
      <c r="B119" s="219" t="s">
        <v>143</v>
      </c>
      <c r="C119" s="119"/>
      <c r="D119" s="119"/>
      <c r="E119" s="119"/>
      <c r="F119" s="119"/>
      <c r="G119" s="119"/>
      <c r="H119" s="119"/>
      <c r="I119" s="120"/>
      <c r="J119" s="28">
        <v>4</v>
      </c>
      <c r="K119" s="28">
        <v>2</v>
      </c>
      <c r="L119" s="28">
        <v>1</v>
      </c>
      <c r="M119" s="28">
        <v>0</v>
      </c>
      <c r="N119" s="53">
        <v>0</v>
      </c>
      <c r="O119" s="18">
        <f>K119+L119+M119+N119</f>
        <v>3</v>
      </c>
      <c r="P119" s="19">
        <f>Q119-O119</f>
        <v>4</v>
      </c>
      <c r="Q119" s="19">
        <f>ROUND(PRODUCT(J119,25)/14,0)</f>
        <v>7</v>
      </c>
      <c r="R119" s="28"/>
      <c r="S119" s="28"/>
      <c r="T119" s="29" t="s">
        <v>61</v>
      </c>
      <c r="U119" s="51" t="s">
        <v>44</v>
      </c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2"/>
      <c r="EP119" s="102"/>
      <c r="EQ119" s="102"/>
      <c r="ER119" s="102"/>
      <c r="ES119" s="102"/>
      <c r="ET119" s="102"/>
      <c r="EU119" s="102"/>
      <c r="EV119" s="102"/>
      <c r="EW119" s="102"/>
      <c r="EX119" s="102"/>
      <c r="EY119" s="102"/>
      <c r="EZ119" s="102"/>
      <c r="FA119" s="102"/>
      <c r="FB119" s="102"/>
      <c r="FC119" s="102"/>
      <c r="FD119" s="102"/>
      <c r="FE119" s="102"/>
      <c r="FF119" s="102"/>
      <c r="FG119" s="102"/>
      <c r="FH119" s="102"/>
      <c r="FI119" s="102"/>
      <c r="FJ119" s="102"/>
      <c r="FK119" s="102"/>
      <c r="FL119" s="102"/>
      <c r="FM119" s="102"/>
      <c r="FN119" s="102"/>
      <c r="FO119" s="102"/>
      <c r="FP119" s="102"/>
      <c r="FQ119" s="102"/>
      <c r="FR119" s="102"/>
      <c r="FS119" s="102"/>
      <c r="FT119" s="102"/>
      <c r="FU119" s="102"/>
      <c r="FV119" s="102"/>
      <c r="FW119" s="102"/>
      <c r="FX119" s="102"/>
      <c r="FY119" s="102"/>
      <c r="FZ119" s="102"/>
      <c r="GA119" s="102"/>
      <c r="GB119" s="102"/>
      <c r="GC119" s="102"/>
      <c r="GD119" s="102"/>
      <c r="GE119" s="102"/>
      <c r="GF119" s="102"/>
      <c r="GG119" s="102"/>
      <c r="GH119" s="102"/>
      <c r="GI119" s="102"/>
      <c r="GJ119" s="102"/>
      <c r="GK119" s="102"/>
      <c r="GL119" s="102"/>
      <c r="GM119" s="102"/>
      <c r="GN119" s="102"/>
      <c r="GO119" s="102"/>
      <c r="GP119" s="102"/>
      <c r="GQ119" s="102"/>
      <c r="GR119" s="102"/>
      <c r="GS119" s="102"/>
      <c r="GT119" s="102"/>
      <c r="GU119" s="102"/>
      <c r="GV119" s="102"/>
      <c r="GW119" s="102"/>
      <c r="GX119" s="102"/>
      <c r="GY119" s="102"/>
      <c r="GZ119" s="102"/>
      <c r="HA119" s="102"/>
      <c r="HB119" s="102"/>
      <c r="HC119" s="102"/>
      <c r="HD119" s="102"/>
      <c r="HE119" s="102"/>
      <c r="HF119" s="102"/>
      <c r="HG119" s="102"/>
      <c r="HH119" s="102"/>
      <c r="HI119" s="102"/>
      <c r="HJ119" s="102"/>
      <c r="HK119" s="102"/>
      <c r="HL119" s="102"/>
      <c r="HM119" s="102"/>
      <c r="HN119" s="102"/>
      <c r="HO119" s="102"/>
      <c r="HP119" s="102"/>
      <c r="HQ119" s="102"/>
      <c r="HR119" s="102"/>
      <c r="HS119" s="102"/>
      <c r="HT119" s="102"/>
      <c r="HU119" s="102"/>
      <c r="HV119" s="102"/>
      <c r="HW119" s="102"/>
      <c r="HX119" s="102"/>
      <c r="HY119" s="102"/>
      <c r="HZ119" s="102"/>
      <c r="IA119" s="102"/>
      <c r="IB119" s="102"/>
      <c r="IC119" s="102"/>
      <c r="ID119" s="102"/>
      <c r="IE119" s="102"/>
      <c r="IF119" s="102"/>
      <c r="IG119" s="102"/>
      <c r="IH119" s="102"/>
      <c r="II119" s="102"/>
      <c r="IJ119" s="102"/>
      <c r="IK119" s="102"/>
      <c r="IL119" s="102"/>
      <c r="IM119" s="102"/>
      <c r="IN119" s="102"/>
      <c r="IO119" s="102"/>
      <c r="IP119" s="102"/>
      <c r="IQ119" s="102"/>
      <c r="IR119" s="102"/>
      <c r="IS119" s="102"/>
      <c r="IT119" s="102"/>
      <c r="IU119" s="102"/>
      <c r="IV119" s="102"/>
      <c r="IW119" s="102"/>
      <c r="IX119" s="102"/>
      <c r="IY119" s="102"/>
      <c r="IZ119" s="102"/>
      <c r="JA119" s="102"/>
    </row>
    <row r="120" spans="1:261">
      <c r="A120" s="46" t="s">
        <v>144</v>
      </c>
      <c r="B120" s="219" t="s">
        <v>145</v>
      </c>
      <c r="C120" s="119"/>
      <c r="D120" s="119"/>
      <c r="E120" s="119"/>
      <c r="F120" s="119"/>
      <c r="G120" s="119"/>
      <c r="H120" s="119"/>
      <c r="I120" s="120"/>
      <c r="J120" s="28">
        <v>4</v>
      </c>
      <c r="K120" s="28">
        <v>2</v>
      </c>
      <c r="L120" s="28">
        <v>1</v>
      </c>
      <c r="M120" s="28">
        <v>0</v>
      </c>
      <c r="N120" s="53">
        <v>0</v>
      </c>
      <c r="O120" s="18">
        <f>K120+L120+M120+N120</f>
        <v>3</v>
      </c>
      <c r="P120" s="19">
        <f>Q120-O120</f>
        <v>4</v>
      </c>
      <c r="Q120" s="19">
        <f>ROUND(PRODUCT(J120,25)/14,0)</f>
        <v>7</v>
      </c>
      <c r="R120" s="28"/>
      <c r="S120" s="28"/>
      <c r="T120" s="29" t="s">
        <v>61</v>
      </c>
      <c r="U120" s="51" t="s">
        <v>44</v>
      </c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2"/>
      <c r="FG120" s="102"/>
      <c r="FH120" s="102"/>
      <c r="FI120" s="102"/>
      <c r="FJ120" s="102"/>
      <c r="FK120" s="102"/>
      <c r="FL120" s="102"/>
      <c r="FM120" s="102"/>
      <c r="FN120" s="102"/>
      <c r="FO120" s="102"/>
      <c r="FP120" s="102"/>
      <c r="FQ120" s="102"/>
      <c r="FR120" s="102"/>
      <c r="FS120" s="102"/>
      <c r="FT120" s="102"/>
      <c r="FU120" s="102"/>
      <c r="FV120" s="102"/>
      <c r="FW120" s="102"/>
      <c r="FX120" s="102"/>
      <c r="FY120" s="102"/>
      <c r="FZ120" s="102"/>
      <c r="GA120" s="102"/>
      <c r="GB120" s="102"/>
      <c r="GC120" s="102"/>
      <c r="GD120" s="102"/>
      <c r="GE120" s="102"/>
      <c r="GF120" s="102"/>
      <c r="GG120" s="102"/>
      <c r="GH120" s="102"/>
      <c r="GI120" s="102"/>
      <c r="GJ120" s="102"/>
      <c r="GK120" s="102"/>
      <c r="GL120" s="102"/>
      <c r="GM120" s="102"/>
      <c r="GN120" s="102"/>
      <c r="GO120" s="102"/>
      <c r="GP120" s="102"/>
      <c r="GQ120" s="102"/>
      <c r="GR120" s="102"/>
      <c r="GS120" s="102"/>
      <c r="GT120" s="102"/>
      <c r="GU120" s="102"/>
      <c r="GV120" s="102"/>
      <c r="GW120" s="102"/>
      <c r="GX120" s="102"/>
      <c r="GY120" s="102"/>
      <c r="GZ120" s="102"/>
      <c r="HA120" s="102"/>
      <c r="HB120" s="102"/>
      <c r="HC120" s="102"/>
      <c r="HD120" s="102"/>
      <c r="HE120" s="102"/>
      <c r="HF120" s="102"/>
      <c r="HG120" s="102"/>
      <c r="HH120" s="102"/>
      <c r="HI120" s="102"/>
      <c r="HJ120" s="102"/>
      <c r="HK120" s="102"/>
      <c r="HL120" s="102"/>
      <c r="HM120" s="102"/>
      <c r="HN120" s="102"/>
      <c r="HO120" s="102"/>
      <c r="HP120" s="102"/>
      <c r="HQ120" s="102"/>
      <c r="HR120" s="102"/>
      <c r="HS120" s="102"/>
      <c r="HT120" s="102"/>
      <c r="HU120" s="102"/>
      <c r="HV120" s="102"/>
      <c r="HW120" s="102"/>
      <c r="HX120" s="102"/>
      <c r="HY120" s="102"/>
      <c r="HZ120" s="102"/>
      <c r="IA120" s="102"/>
      <c r="IB120" s="102"/>
      <c r="IC120" s="102"/>
      <c r="ID120" s="102"/>
      <c r="IE120" s="102"/>
      <c r="IF120" s="102"/>
      <c r="IG120" s="102"/>
      <c r="IH120" s="102"/>
      <c r="II120" s="102"/>
      <c r="IJ120" s="102"/>
      <c r="IK120" s="102"/>
      <c r="IL120" s="102"/>
      <c r="IM120" s="102"/>
      <c r="IN120" s="102"/>
      <c r="IO120" s="102"/>
      <c r="IP120" s="102"/>
      <c r="IQ120" s="102"/>
      <c r="IR120" s="102"/>
      <c r="IS120" s="102"/>
      <c r="IT120" s="102"/>
      <c r="IU120" s="102"/>
      <c r="IV120" s="102"/>
      <c r="IW120" s="102"/>
      <c r="IX120" s="102"/>
      <c r="IY120" s="102"/>
      <c r="IZ120" s="102"/>
      <c r="JA120" s="102"/>
    </row>
    <row r="121" spans="1:261" s="1" customFormat="1" ht="12.75">
      <c r="A121" s="46" t="s">
        <v>259</v>
      </c>
      <c r="B121" s="219" t="s">
        <v>260</v>
      </c>
      <c r="C121" s="119"/>
      <c r="D121" s="119"/>
      <c r="E121" s="119"/>
      <c r="F121" s="119"/>
      <c r="G121" s="119"/>
      <c r="H121" s="119"/>
      <c r="I121" s="120"/>
      <c r="J121" s="28">
        <v>4</v>
      </c>
      <c r="K121" s="28">
        <v>2</v>
      </c>
      <c r="L121" s="28">
        <v>1</v>
      </c>
      <c r="M121" s="28">
        <v>0</v>
      </c>
      <c r="N121" s="53">
        <v>0</v>
      </c>
      <c r="O121" s="18">
        <f>K121+L121+M121+N121</f>
        <v>3</v>
      </c>
      <c r="P121" s="19">
        <f>Q121-O121</f>
        <v>4</v>
      </c>
      <c r="Q121" s="19">
        <f>ROUND(PRODUCT(J121,25)/14,0)</f>
        <v>7</v>
      </c>
      <c r="R121" s="28"/>
      <c r="S121" s="28"/>
      <c r="T121" s="29" t="s">
        <v>61</v>
      </c>
      <c r="U121" s="51" t="s">
        <v>44</v>
      </c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/>
      <c r="DY121" s="102"/>
      <c r="DZ121" s="102"/>
      <c r="EA121" s="102"/>
      <c r="EB121" s="102"/>
      <c r="EC121" s="102"/>
      <c r="ED121" s="102"/>
      <c r="EE121" s="102"/>
      <c r="EF121" s="102"/>
      <c r="EG121" s="102"/>
      <c r="EH121" s="102"/>
      <c r="EI121" s="102"/>
      <c r="EJ121" s="102"/>
      <c r="EK121" s="102"/>
      <c r="EL121" s="102"/>
      <c r="EM121" s="102"/>
      <c r="EN121" s="102"/>
      <c r="EO121" s="102"/>
      <c r="EP121" s="102"/>
      <c r="EQ121" s="102"/>
      <c r="ER121" s="102"/>
      <c r="ES121" s="102"/>
      <c r="ET121" s="102"/>
      <c r="EU121" s="102"/>
      <c r="EV121" s="102"/>
      <c r="EW121" s="102"/>
      <c r="EX121" s="102"/>
      <c r="EY121" s="102"/>
      <c r="EZ121" s="102"/>
      <c r="FA121" s="102"/>
      <c r="FB121" s="102"/>
      <c r="FC121" s="102"/>
      <c r="FD121" s="102"/>
      <c r="FE121" s="102"/>
      <c r="FF121" s="102"/>
      <c r="FG121" s="102"/>
      <c r="FH121" s="102"/>
      <c r="FI121" s="102"/>
      <c r="FJ121" s="102"/>
      <c r="FK121" s="102"/>
      <c r="FL121" s="102"/>
      <c r="FM121" s="102"/>
      <c r="FN121" s="102"/>
      <c r="FO121" s="102"/>
      <c r="FP121" s="102"/>
      <c r="FQ121" s="102"/>
      <c r="FR121" s="102"/>
      <c r="FS121" s="102"/>
      <c r="FT121" s="102"/>
      <c r="FU121" s="102"/>
      <c r="FV121" s="102"/>
      <c r="FW121" s="102"/>
      <c r="FX121" s="102"/>
      <c r="FY121" s="102"/>
      <c r="FZ121" s="102"/>
      <c r="GA121" s="102"/>
      <c r="GB121" s="102"/>
      <c r="GC121" s="102"/>
      <c r="GD121" s="102"/>
      <c r="GE121" s="102"/>
      <c r="GF121" s="102"/>
      <c r="GG121" s="102"/>
      <c r="GH121" s="102"/>
      <c r="GI121" s="102"/>
      <c r="GJ121" s="102"/>
      <c r="GK121" s="102"/>
      <c r="GL121" s="102"/>
      <c r="GM121" s="102"/>
      <c r="GN121" s="102"/>
      <c r="GO121" s="102"/>
      <c r="GP121" s="102"/>
      <c r="GQ121" s="102"/>
      <c r="GR121" s="102"/>
      <c r="GS121" s="102"/>
      <c r="GT121" s="102"/>
      <c r="GU121" s="102"/>
      <c r="GV121" s="102"/>
      <c r="GW121" s="102"/>
      <c r="GX121" s="102"/>
      <c r="GY121" s="102"/>
      <c r="GZ121" s="102"/>
      <c r="HA121" s="102"/>
      <c r="HB121" s="102"/>
      <c r="HC121" s="102"/>
      <c r="HD121" s="102"/>
      <c r="HE121" s="102"/>
      <c r="HF121" s="102"/>
      <c r="HG121" s="102"/>
      <c r="HH121" s="102"/>
      <c r="HI121" s="102"/>
      <c r="HJ121" s="102"/>
      <c r="HK121" s="102"/>
      <c r="HL121" s="102"/>
      <c r="HM121" s="102"/>
      <c r="HN121" s="102"/>
      <c r="HO121" s="102"/>
      <c r="HP121" s="102"/>
      <c r="HQ121" s="102"/>
      <c r="HR121" s="102"/>
      <c r="HS121" s="102"/>
      <c r="HT121" s="102"/>
      <c r="HU121" s="102"/>
      <c r="HV121" s="102"/>
      <c r="HW121" s="102"/>
      <c r="HX121" s="102"/>
      <c r="HY121" s="102"/>
      <c r="HZ121" s="102"/>
      <c r="IA121" s="102"/>
      <c r="IB121" s="102"/>
      <c r="IC121" s="102"/>
      <c r="ID121" s="102"/>
      <c r="IE121" s="102"/>
      <c r="IF121" s="102"/>
      <c r="IG121" s="102"/>
      <c r="IH121" s="102"/>
      <c r="II121" s="102"/>
      <c r="IJ121" s="102"/>
      <c r="IK121" s="102"/>
      <c r="IL121" s="102"/>
      <c r="IM121" s="102"/>
      <c r="IN121" s="102"/>
      <c r="IO121" s="102"/>
      <c r="IP121" s="102"/>
      <c r="IQ121" s="102"/>
      <c r="IR121" s="102"/>
      <c r="IS121" s="102"/>
      <c r="IT121" s="102"/>
      <c r="IU121" s="102"/>
      <c r="IV121" s="102"/>
      <c r="IW121" s="102"/>
      <c r="IX121" s="102"/>
      <c r="IY121" s="102"/>
      <c r="IZ121" s="102"/>
      <c r="JA121" s="102"/>
    </row>
    <row r="122" spans="1:261">
      <c r="A122" s="68" t="s">
        <v>281</v>
      </c>
      <c r="B122" s="219" t="s">
        <v>275</v>
      </c>
      <c r="C122" s="119"/>
      <c r="D122" s="119"/>
      <c r="E122" s="119"/>
      <c r="F122" s="119"/>
      <c r="G122" s="119"/>
      <c r="H122" s="119"/>
      <c r="I122" s="120"/>
      <c r="J122" s="28">
        <v>4</v>
      </c>
      <c r="K122" s="28">
        <v>2</v>
      </c>
      <c r="L122" s="28">
        <v>1</v>
      </c>
      <c r="M122" s="28">
        <v>0</v>
      </c>
      <c r="N122" s="57">
        <v>0</v>
      </c>
      <c r="O122" s="19">
        <f>K122+L122+M122+N122</f>
        <v>3</v>
      </c>
      <c r="P122" s="19">
        <f>Q122-O122</f>
        <v>4</v>
      </c>
      <c r="Q122" s="19">
        <f>ROUND(PRODUCT(J122,25)/14,0)</f>
        <v>7</v>
      </c>
      <c r="R122" s="28"/>
      <c r="S122" s="28"/>
      <c r="T122" s="29" t="s">
        <v>61</v>
      </c>
      <c r="U122" s="51" t="s">
        <v>44</v>
      </c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2"/>
      <c r="EG122" s="102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102"/>
      <c r="ES122" s="102"/>
      <c r="ET122" s="102"/>
      <c r="EU122" s="102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102"/>
      <c r="FG122" s="102"/>
      <c r="FH122" s="102"/>
      <c r="FI122" s="102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102"/>
      <c r="FU122" s="102"/>
      <c r="FV122" s="102"/>
      <c r="FW122" s="102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102"/>
      <c r="GI122" s="102"/>
      <c r="GJ122" s="102"/>
      <c r="GK122" s="102"/>
      <c r="GL122" s="102"/>
      <c r="GM122" s="102"/>
      <c r="GN122" s="102"/>
      <c r="GO122" s="102"/>
      <c r="GP122" s="102"/>
      <c r="GQ122" s="102"/>
      <c r="GR122" s="102"/>
      <c r="GS122" s="102"/>
      <c r="GT122" s="102"/>
      <c r="GU122" s="102"/>
      <c r="GV122" s="102"/>
      <c r="GW122" s="102"/>
      <c r="GX122" s="102"/>
      <c r="GY122" s="102"/>
      <c r="GZ122" s="102"/>
      <c r="HA122" s="102"/>
      <c r="HB122" s="102"/>
      <c r="HC122" s="102"/>
      <c r="HD122" s="102"/>
      <c r="HE122" s="102"/>
      <c r="HF122" s="102"/>
      <c r="HG122" s="102"/>
      <c r="HH122" s="102"/>
      <c r="HI122" s="102"/>
      <c r="HJ122" s="102"/>
      <c r="HK122" s="102"/>
      <c r="HL122" s="102"/>
      <c r="HM122" s="102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102"/>
      <c r="HY122" s="102"/>
      <c r="HZ122" s="102"/>
      <c r="IA122" s="102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102"/>
      <c r="IM122" s="102"/>
      <c r="IN122" s="102"/>
      <c r="IO122" s="102"/>
      <c r="IP122" s="102"/>
      <c r="IQ122" s="102"/>
      <c r="IR122" s="102"/>
      <c r="IS122" s="102"/>
      <c r="IT122" s="102"/>
      <c r="IU122" s="102"/>
      <c r="IV122" s="102"/>
      <c r="IW122" s="102"/>
      <c r="IX122" s="102"/>
      <c r="IY122" s="102"/>
      <c r="IZ122" s="102"/>
      <c r="JA122" s="102"/>
    </row>
    <row r="123" spans="1:261">
      <c r="A123" s="46" t="s">
        <v>146</v>
      </c>
      <c r="B123" s="219" t="s">
        <v>147</v>
      </c>
      <c r="C123" s="119"/>
      <c r="D123" s="119"/>
      <c r="E123" s="119"/>
      <c r="F123" s="119"/>
      <c r="G123" s="119"/>
      <c r="H123" s="119"/>
      <c r="I123" s="120"/>
      <c r="J123" s="28">
        <v>4</v>
      </c>
      <c r="K123" s="28">
        <v>2</v>
      </c>
      <c r="L123" s="28">
        <v>1</v>
      </c>
      <c r="M123" s="28">
        <v>0</v>
      </c>
      <c r="N123" s="53">
        <v>0</v>
      </c>
      <c r="O123" s="18">
        <f>K123+L123+M123+N123</f>
        <v>3</v>
      </c>
      <c r="P123" s="19">
        <f>Q123-O123</f>
        <v>4</v>
      </c>
      <c r="Q123" s="19">
        <f>ROUND(PRODUCT(J123,25)/14,0)</f>
        <v>7</v>
      </c>
      <c r="R123" s="28"/>
      <c r="S123" s="28"/>
      <c r="T123" s="29" t="s">
        <v>61</v>
      </c>
      <c r="U123" s="51" t="s">
        <v>44</v>
      </c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2"/>
      <c r="EG123" s="102"/>
      <c r="EH123" s="102"/>
      <c r="EI123" s="102"/>
      <c r="EJ123" s="102"/>
      <c r="EK123" s="102"/>
      <c r="EL123" s="102"/>
      <c r="EM123" s="102"/>
      <c r="EN123" s="102"/>
      <c r="EO123" s="102"/>
      <c r="EP123" s="102"/>
      <c r="EQ123" s="102"/>
      <c r="ER123" s="102"/>
      <c r="ES123" s="102"/>
      <c r="ET123" s="102"/>
      <c r="EU123" s="102"/>
      <c r="EV123" s="102"/>
      <c r="EW123" s="102"/>
      <c r="EX123" s="102"/>
      <c r="EY123" s="102"/>
      <c r="EZ123" s="102"/>
      <c r="FA123" s="102"/>
      <c r="FB123" s="102"/>
      <c r="FC123" s="102"/>
      <c r="FD123" s="102"/>
      <c r="FE123" s="102"/>
      <c r="FF123" s="102"/>
      <c r="FG123" s="102"/>
      <c r="FH123" s="102"/>
      <c r="FI123" s="102"/>
      <c r="FJ123" s="102"/>
      <c r="FK123" s="102"/>
      <c r="FL123" s="102"/>
      <c r="FM123" s="102"/>
      <c r="FN123" s="102"/>
      <c r="FO123" s="102"/>
      <c r="FP123" s="102"/>
      <c r="FQ123" s="102"/>
      <c r="FR123" s="102"/>
      <c r="FS123" s="102"/>
      <c r="FT123" s="102"/>
      <c r="FU123" s="102"/>
      <c r="FV123" s="102"/>
      <c r="FW123" s="102"/>
      <c r="FX123" s="102"/>
      <c r="FY123" s="102"/>
      <c r="FZ123" s="102"/>
      <c r="GA123" s="102"/>
      <c r="GB123" s="102"/>
      <c r="GC123" s="102"/>
      <c r="GD123" s="102"/>
      <c r="GE123" s="102"/>
      <c r="GF123" s="102"/>
      <c r="GG123" s="102"/>
      <c r="GH123" s="102"/>
      <c r="GI123" s="102"/>
      <c r="GJ123" s="102"/>
      <c r="GK123" s="102"/>
      <c r="GL123" s="102"/>
      <c r="GM123" s="102"/>
      <c r="GN123" s="102"/>
      <c r="GO123" s="102"/>
      <c r="GP123" s="102"/>
      <c r="GQ123" s="102"/>
      <c r="GR123" s="102"/>
      <c r="GS123" s="102"/>
      <c r="GT123" s="102"/>
      <c r="GU123" s="102"/>
      <c r="GV123" s="102"/>
      <c r="GW123" s="102"/>
      <c r="GX123" s="102"/>
      <c r="GY123" s="102"/>
      <c r="GZ123" s="102"/>
      <c r="HA123" s="102"/>
      <c r="HB123" s="102"/>
      <c r="HC123" s="102"/>
      <c r="HD123" s="102"/>
      <c r="HE123" s="102"/>
      <c r="HF123" s="102"/>
      <c r="HG123" s="102"/>
      <c r="HH123" s="102"/>
      <c r="HI123" s="102"/>
      <c r="HJ123" s="102"/>
      <c r="HK123" s="102"/>
      <c r="HL123" s="102"/>
      <c r="HM123" s="102"/>
      <c r="HN123" s="102"/>
      <c r="HO123" s="102"/>
      <c r="HP123" s="102"/>
      <c r="HQ123" s="102"/>
      <c r="HR123" s="102"/>
      <c r="HS123" s="102"/>
      <c r="HT123" s="102"/>
      <c r="HU123" s="102"/>
      <c r="HV123" s="102"/>
      <c r="HW123" s="102"/>
      <c r="HX123" s="102"/>
      <c r="HY123" s="102"/>
      <c r="HZ123" s="102"/>
      <c r="IA123" s="102"/>
      <c r="IB123" s="102"/>
      <c r="IC123" s="102"/>
      <c r="ID123" s="102"/>
      <c r="IE123" s="102"/>
      <c r="IF123" s="102"/>
      <c r="IG123" s="102"/>
      <c r="IH123" s="102"/>
      <c r="II123" s="102"/>
      <c r="IJ123" s="102"/>
      <c r="IK123" s="102"/>
      <c r="IL123" s="102"/>
      <c r="IM123" s="102"/>
      <c r="IN123" s="102"/>
      <c r="IO123" s="102"/>
      <c r="IP123" s="102"/>
      <c r="IQ123" s="102"/>
      <c r="IR123" s="102"/>
      <c r="IS123" s="102"/>
      <c r="IT123" s="102"/>
      <c r="IU123" s="102"/>
      <c r="IV123" s="102"/>
      <c r="IW123" s="102"/>
      <c r="IX123" s="102"/>
      <c r="IY123" s="102"/>
      <c r="IZ123" s="102"/>
      <c r="JA123" s="102"/>
    </row>
    <row r="124" spans="1:261">
      <c r="A124" s="115" t="s">
        <v>148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80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  <c r="FF124" s="102"/>
      <c r="FG124" s="102"/>
      <c r="FH124" s="102"/>
      <c r="FI124" s="102"/>
      <c r="FJ124" s="102"/>
      <c r="FK124" s="102"/>
      <c r="FL124" s="102"/>
      <c r="FM124" s="102"/>
      <c r="FN124" s="102"/>
      <c r="FO124" s="102"/>
      <c r="FP124" s="102"/>
      <c r="FQ124" s="102"/>
      <c r="FR124" s="102"/>
      <c r="FS124" s="102"/>
      <c r="FT124" s="102"/>
      <c r="FU124" s="102"/>
      <c r="FV124" s="102"/>
      <c r="FW124" s="102"/>
      <c r="FX124" s="102"/>
      <c r="FY124" s="102"/>
      <c r="FZ124" s="102"/>
      <c r="GA124" s="102"/>
      <c r="GB124" s="102"/>
      <c r="GC124" s="102"/>
      <c r="GD124" s="102"/>
      <c r="GE124" s="102"/>
      <c r="GF124" s="102"/>
      <c r="GG124" s="102"/>
      <c r="GH124" s="102"/>
      <c r="GI124" s="102"/>
      <c r="GJ124" s="102"/>
      <c r="GK124" s="102"/>
      <c r="GL124" s="102"/>
      <c r="GM124" s="102"/>
      <c r="GN124" s="102"/>
      <c r="GO124" s="102"/>
      <c r="GP124" s="102"/>
      <c r="GQ124" s="102"/>
      <c r="GR124" s="102"/>
      <c r="GS124" s="102"/>
      <c r="GT124" s="102"/>
      <c r="GU124" s="102"/>
      <c r="GV124" s="102"/>
      <c r="GW124" s="102"/>
      <c r="GX124" s="102"/>
      <c r="GY124" s="102"/>
      <c r="GZ124" s="102"/>
      <c r="HA124" s="102"/>
      <c r="HB124" s="102"/>
      <c r="HC124" s="102"/>
      <c r="HD124" s="102"/>
      <c r="HE124" s="102"/>
      <c r="HF124" s="102"/>
      <c r="HG124" s="102"/>
      <c r="HH124" s="102"/>
      <c r="HI124" s="102"/>
      <c r="HJ124" s="102"/>
      <c r="HK124" s="102"/>
      <c r="HL124" s="102"/>
      <c r="HM124" s="102"/>
      <c r="HN124" s="102"/>
      <c r="HO124" s="102"/>
      <c r="HP124" s="102"/>
      <c r="HQ124" s="102"/>
      <c r="HR124" s="102"/>
      <c r="HS124" s="102"/>
      <c r="HT124" s="102"/>
      <c r="HU124" s="102"/>
      <c r="HV124" s="102"/>
      <c r="HW124" s="102"/>
      <c r="HX124" s="102"/>
      <c r="HY124" s="102"/>
      <c r="HZ124" s="102"/>
      <c r="IA124" s="102"/>
      <c r="IB124" s="102"/>
      <c r="IC124" s="102"/>
      <c r="ID124" s="102"/>
      <c r="IE124" s="102"/>
      <c r="IF124" s="102"/>
      <c r="IG124" s="102"/>
      <c r="IH124" s="102"/>
      <c r="II124" s="102"/>
      <c r="IJ124" s="102"/>
      <c r="IK124" s="102"/>
      <c r="IL124" s="102"/>
      <c r="IM124" s="102"/>
      <c r="IN124" s="102"/>
      <c r="IO124" s="102"/>
      <c r="IP124" s="102"/>
      <c r="IQ124" s="102"/>
      <c r="IR124" s="102"/>
      <c r="IS124" s="102"/>
      <c r="IT124" s="102"/>
      <c r="IU124" s="102"/>
      <c r="IV124" s="102"/>
      <c r="IW124" s="102"/>
      <c r="IX124" s="102"/>
      <c r="IY124" s="102"/>
      <c r="IZ124" s="102"/>
      <c r="JA124" s="102"/>
    </row>
    <row r="125" spans="1:261">
      <c r="A125" s="46" t="s">
        <v>117</v>
      </c>
      <c r="B125" s="219" t="s">
        <v>261</v>
      </c>
      <c r="C125" s="119"/>
      <c r="D125" s="119"/>
      <c r="E125" s="119"/>
      <c r="F125" s="119"/>
      <c r="G125" s="119"/>
      <c r="H125" s="119"/>
      <c r="I125" s="120"/>
      <c r="J125" s="28">
        <v>3</v>
      </c>
      <c r="K125" s="28">
        <v>2</v>
      </c>
      <c r="L125" s="28">
        <v>1</v>
      </c>
      <c r="M125" s="28">
        <v>0</v>
      </c>
      <c r="N125" s="53">
        <v>0</v>
      </c>
      <c r="O125" s="18">
        <f>K125+L125+M125+N125</f>
        <v>3</v>
      </c>
      <c r="P125" s="19">
        <f>Q125-O125</f>
        <v>2</v>
      </c>
      <c r="Q125" s="19">
        <f>ROUND(PRODUCT(J125,25)/14,0)</f>
        <v>5</v>
      </c>
      <c r="R125" s="28"/>
      <c r="S125" s="28" t="s">
        <v>54</v>
      </c>
      <c r="T125" s="29"/>
      <c r="U125" s="12" t="s">
        <v>43</v>
      </c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  <c r="FF125" s="102"/>
      <c r="FG125" s="102"/>
      <c r="FH125" s="102"/>
      <c r="FI125" s="102"/>
      <c r="FJ125" s="102"/>
      <c r="FK125" s="102"/>
      <c r="FL125" s="102"/>
      <c r="FM125" s="102"/>
      <c r="FN125" s="102"/>
      <c r="FO125" s="102"/>
      <c r="FP125" s="102"/>
      <c r="FQ125" s="102"/>
      <c r="FR125" s="102"/>
      <c r="FS125" s="102"/>
      <c r="FT125" s="102"/>
      <c r="FU125" s="102"/>
      <c r="FV125" s="102"/>
      <c r="FW125" s="102"/>
      <c r="FX125" s="102"/>
      <c r="FY125" s="102"/>
      <c r="FZ125" s="102"/>
      <c r="GA125" s="102"/>
      <c r="GB125" s="102"/>
      <c r="GC125" s="102"/>
      <c r="GD125" s="102"/>
      <c r="GE125" s="102"/>
      <c r="GF125" s="102"/>
      <c r="GG125" s="102"/>
      <c r="GH125" s="102"/>
      <c r="GI125" s="102"/>
      <c r="GJ125" s="102"/>
      <c r="GK125" s="102"/>
      <c r="GL125" s="102"/>
      <c r="GM125" s="102"/>
      <c r="GN125" s="102"/>
      <c r="GO125" s="102"/>
      <c r="GP125" s="102"/>
      <c r="GQ125" s="102"/>
      <c r="GR125" s="102"/>
      <c r="GS125" s="102"/>
      <c r="GT125" s="102"/>
      <c r="GU125" s="102"/>
      <c r="GV125" s="102"/>
      <c r="GW125" s="102"/>
      <c r="GX125" s="102"/>
      <c r="GY125" s="102"/>
      <c r="GZ125" s="102"/>
      <c r="HA125" s="102"/>
      <c r="HB125" s="102"/>
      <c r="HC125" s="102"/>
      <c r="HD125" s="102"/>
      <c r="HE125" s="102"/>
      <c r="HF125" s="102"/>
      <c r="HG125" s="102"/>
      <c r="HH125" s="102"/>
      <c r="HI125" s="102"/>
      <c r="HJ125" s="102"/>
      <c r="HK125" s="102"/>
      <c r="HL125" s="102"/>
      <c r="HM125" s="102"/>
      <c r="HN125" s="102"/>
      <c r="HO125" s="102"/>
      <c r="HP125" s="102"/>
      <c r="HQ125" s="102"/>
      <c r="HR125" s="102"/>
      <c r="HS125" s="102"/>
      <c r="HT125" s="102"/>
      <c r="HU125" s="102"/>
      <c r="HV125" s="102"/>
      <c r="HW125" s="102"/>
      <c r="HX125" s="102"/>
      <c r="HY125" s="102"/>
      <c r="HZ125" s="102"/>
      <c r="IA125" s="102"/>
      <c r="IB125" s="102"/>
      <c r="IC125" s="102"/>
      <c r="ID125" s="102"/>
      <c r="IE125" s="102"/>
      <c r="IF125" s="102"/>
      <c r="IG125" s="102"/>
      <c r="IH125" s="102"/>
      <c r="II125" s="102"/>
      <c r="IJ125" s="102"/>
      <c r="IK125" s="102"/>
      <c r="IL125" s="102"/>
      <c r="IM125" s="102"/>
      <c r="IN125" s="102"/>
      <c r="IO125" s="102"/>
      <c r="IP125" s="102"/>
      <c r="IQ125" s="102"/>
      <c r="IR125" s="102"/>
      <c r="IS125" s="102"/>
      <c r="IT125" s="102"/>
      <c r="IU125" s="102"/>
      <c r="IV125" s="102"/>
      <c r="IW125" s="102"/>
      <c r="IX125" s="102"/>
      <c r="IY125" s="102"/>
      <c r="IZ125" s="102"/>
      <c r="JA125" s="102"/>
    </row>
    <row r="126" spans="1:261">
      <c r="A126" s="46" t="s">
        <v>262</v>
      </c>
      <c r="B126" s="219" t="s">
        <v>277</v>
      </c>
      <c r="C126" s="119"/>
      <c r="D126" s="119"/>
      <c r="E126" s="119"/>
      <c r="F126" s="119"/>
      <c r="G126" s="119"/>
      <c r="H126" s="119"/>
      <c r="I126" s="120"/>
      <c r="J126" s="28">
        <v>3</v>
      </c>
      <c r="K126" s="28">
        <v>2</v>
      </c>
      <c r="L126" s="28">
        <v>0</v>
      </c>
      <c r="M126" s="28">
        <v>1</v>
      </c>
      <c r="N126" s="53">
        <v>0</v>
      </c>
      <c r="O126" s="18">
        <f>K126+L126+M126+N126</f>
        <v>3</v>
      </c>
      <c r="P126" s="19">
        <f>Q126-O126</f>
        <v>2</v>
      </c>
      <c r="Q126" s="19">
        <f>ROUND(PRODUCT(J126,25)/14,0)</f>
        <v>5</v>
      </c>
      <c r="R126" s="28"/>
      <c r="S126" s="28" t="s">
        <v>54</v>
      </c>
      <c r="T126" s="29"/>
      <c r="U126" s="12" t="s">
        <v>43</v>
      </c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2"/>
      <c r="GB126" s="102"/>
      <c r="GC126" s="102"/>
      <c r="GD126" s="102"/>
      <c r="GE126" s="102"/>
      <c r="GF126" s="102"/>
      <c r="GG126" s="102"/>
      <c r="GH126" s="102"/>
      <c r="GI126" s="102"/>
      <c r="GJ126" s="102"/>
      <c r="GK126" s="102"/>
      <c r="GL126" s="102"/>
      <c r="GM126" s="102"/>
      <c r="GN126" s="102"/>
      <c r="GO126" s="102"/>
      <c r="GP126" s="102"/>
      <c r="GQ126" s="102"/>
      <c r="GR126" s="102"/>
      <c r="GS126" s="102"/>
      <c r="GT126" s="102"/>
      <c r="GU126" s="102"/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2"/>
      <c r="HF126" s="102"/>
      <c r="HG126" s="102"/>
      <c r="HH126" s="102"/>
      <c r="HI126" s="102"/>
      <c r="HJ126" s="102"/>
      <c r="HK126" s="102"/>
      <c r="HL126" s="102"/>
      <c r="HM126" s="102"/>
      <c r="HN126" s="102"/>
      <c r="HO126" s="102"/>
      <c r="HP126" s="102"/>
      <c r="HQ126" s="102"/>
      <c r="HR126" s="102"/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  <c r="IJ126" s="102"/>
      <c r="IK126" s="102"/>
      <c r="IL126" s="102"/>
      <c r="IM126" s="102"/>
      <c r="IN126" s="102"/>
      <c r="IO126" s="102"/>
      <c r="IP126" s="102"/>
      <c r="IQ126" s="102"/>
      <c r="IR126" s="102"/>
      <c r="IS126" s="102"/>
      <c r="IT126" s="102"/>
      <c r="IU126" s="102"/>
      <c r="IV126" s="102"/>
      <c r="IW126" s="102"/>
      <c r="IX126" s="102"/>
      <c r="IY126" s="102"/>
      <c r="IZ126" s="102"/>
      <c r="JA126" s="102"/>
    </row>
    <row r="127" spans="1:261">
      <c r="A127" s="46" t="s">
        <v>280</v>
      </c>
      <c r="B127" s="220" t="s">
        <v>263</v>
      </c>
      <c r="C127" s="220"/>
      <c r="D127" s="220"/>
      <c r="E127" s="220"/>
      <c r="F127" s="220"/>
      <c r="G127" s="220"/>
      <c r="H127" s="220"/>
      <c r="I127" s="220"/>
      <c r="J127" s="28">
        <v>3</v>
      </c>
      <c r="K127" s="28">
        <v>2</v>
      </c>
      <c r="L127" s="28">
        <v>0</v>
      </c>
      <c r="M127" s="28">
        <v>1</v>
      </c>
      <c r="N127" s="53">
        <v>0</v>
      </c>
      <c r="O127" s="18">
        <f>K127+L127+M127+N127</f>
        <v>3</v>
      </c>
      <c r="P127" s="19">
        <f>Q127-O127</f>
        <v>2</v>
      </c>
      <c r="Q127" s="19">
        <f>ROUND(PRODUCT(J127,25)/14,0)</f>
        <v>5</v>
      </c>
      <c r="R127" s="28"/>
      <c r="S127" s="28" t="s">
        <v>54</v>
      </c>
      <c r="T127" s="29"/>
      <c r="U127" s="12" t="s">
        <v>43</v>
      </c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  <c r="IR127" s="102"/>
      <c r="IS127" s="102"/>
      <c r="IT127" s="102"/>
      <c r="IU127" s="102"/>
      <c r="IV127" s="102"/>
      <c r="IW127" s="102"/>
      <c r="IX127" s="102"/>
      <c r="IY127" s="102"/>
      <c r="IZ127" s="102"/>
      <c r="JA127" s="102"/>
    </row>
    <row r="128" spans="1:261">
      <c r="A128" s="46" t="s">
        <v>151</v>
      </c>
      <c r="B128" s="219" t="s">
        <v>152</v>
      </c>
      <c r="C128" s="119"/>
      <c r="D128" s="119"/>
      <c r="E128" s="119"/>
      <c r="F128" s="119"/>
      <c r="G128" s="119"/>
      <c r="H128" s="119"/>
      <c r="I128" s="120"/>
      <c r="J128" s="28">
        <v>3</v>
      </c>
      <c r="K128" s="28">
        <v>2</v>
      </c>
      <c r="L128" s="28">
        <v>1</v>
      </c>
      <c r="M128" s="28">
        <v>0</v>
      </c>
      <c r="N128" s="53">
        <v>0</v>
      </c>
      <c r="O128" s="18">
        <f>K128+L128+M128+N128</f>
        <v>3</v>
      </c>
      <c r="P128" s="19">
        <f>Q128-O128</f>
        <v>2</v>
      </c>
      <c r="Q128" s="19">
        <f>ROUND(PRODUCT(J128,25)/14,0)</f>
        <v>5</v>
      </c>
      <c r="R128" s="28"/>
      <c r="S128" s="28" t="s">
        <v>54</v>
      </c>
      <c r="T128" s="29"/>
      <c r="U128" s="12" t="s">
        <v>43</v>
      </c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  <c r="FX128" s="102"/>
      <c r="FY128" s="102"/>
      <c r="FZ128" s="102"/>
      <c r="GA128" s="102"/>
      <c r="GB128" s="102"/>
      <c r="GC128" s="102"/>
      <c r="GD128" s="102"/>
      <c r="GE128" s="102"/>
      <c r="GF128" s="102"/>
      <c r="GG128" s="102"/>
      <c r="GH128" s="102"/>
      <c r="GI128" s="102"/>
      <c r="GJ128" s="102"/>
      <c r="GK128" s="102"/>
      <c r="GL128" s="102"/>
      <c r="GM128" s="102"/>
      <c r="GN128" s="102"/>
      <c r="GO128" s="102"/>
      <c r="GP128" s="102"/>
      <c r="GQ128" s="102"/>
      <c r="GR128" s="102"/>
      <c r="GS128" s="102"/>
      <c r="GT128" s="102"/>
      <c r="GU128" s="102"/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2"/>
      <c r="HF128" s="102"/>
      <c r="HG128" s="102"/>
      <c r="HH128" s="102"/>
      <c r="HI128" s="102"/>
      <c r="HJ128" s="102"/>
      <c r="HK128" s="102"/>
      <c r="HL128" s="102"/>
      <c r="HM128" s="102"/>
      <c r="HN128" s="102"/>
      <c r="HO128" s="102"/>
      <c r="HP128" s="102"/>
      <c r="HQ128" s="102"/>
      <c r="HR128" s="102"/>
      <c r="HS128" s="102"/>
      <c r="HT128" s="102"/>
      <c r="HU128" s="102"/>
      <c r="HV128" s="102"/>
      <c r="HW128" s="102"/>
      <c r="HX128" s="102"/>
      <c r="HY128" s="102"/>
      <c r="HZ128" s="102"/>
      <c r="IA128" s="102"/>
      <c r="IB128" s="102"/>
      <c r="IC128" s="102"/>
      <c r="ID128" s="102"/>
      <c r="IE128" s="102"/>
      <c r="IF128" s="102"/>
      <c r="IG128" s="102"/>
      <c r="IH128" s="102"/>
      <c r="II128" s="102"/>
      <c r="IJ128" s="102"/>
      <c r="IK128" s="102"/>
      <c r="IL128" s="102"/>
      <c r="IM128" s="102"/>
      <c r="IN128" s="102"/>
      <c r="IO128" s="102"/>
      <c r="IP128" s="102"/>
      <c r="IQ128" s="102"/>
      <c r="IR128" s="102"/>
      <c r="IS128" s="102"/>
      <c r="IT128" s="102"/>
      <c r="IU128" s="102"/>
      <c r="IV128" s="102"/>
      <c r="IW128" s="102"/>
      <c r="IX128" s="102"/>
      <c r="IY128" s="102"/>
      <c r="IZ128" s="102"/>
      <c r="JA128" s="102"/>
    </row>
    <row r="129" spans="1:261">
      <c r="A129" s="46" t="s">
        <v>123</v>
      </c>
      <c r="B129" s="219" t="s">
        <v>124</v>
      </c>
      <c r="C129" s="119"/>
      <c r="D129" s="119"/>
      <c r="E129" s="119"/>
      <c r="F129" s="119"/>
      <c r="G129" s="119"/>
      <c r="H129" s="119"/>
      <c r="I129" s="120"/>
      <c r="J129" s="28">
        <v>3</v>
      </c>
      <c r="K129" s="28">
        <v>2</v>
      </c>
      <c r="L129" s="28">
        <v>1</v>
      </c>
      <c r="M129" s="28">
        <v>0</v>
      </c>
      <c r="N129" s="53">
        <v>0</v>
      </c>
      <c r="O129" s="18">
        <f>K129+L129+M129+N129</f>
        <v>3</v>
      </c>
      <c r="P129" s="19">
        <f>Q129-O129</f>
        <v>2</v>
      </c>
      <c r="Q129" s="19">
        <f>ROUND(PRODUCT(J129,25)/14,0)</f>
        <v>5</v>
      </c>
      <c r="R129" s="28"/>
      <c r="S129" s="28" t="s">
        <v>54</v>
      </c>
      <c r="T129" s="29"/>
      <c r="U129" s="12" t="s">
        <v>43</v>
      </c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  <c r="FF129" s="102"/>
      <c r="FG129" s="102"/>
      <c r="FH129" s="102"/>
      <c r="FI129" s="102"/>
      <c r="FJ129" s="102"/>
      <c r="FK129" s="102"/>
      <c r="FL129" s="102"/>
      <c r="FM129" s="102"/>
      <c r="FN129" s="102"/>
      <c r="FO129" s="102"/>
      <c r="FP129" s="102"/>
      <c r="FQ129" s="102"/>
      <c r="FR129" s="102"/>
      <c r="FS129" s="102"/>
      <c r="FT129" s="102"/>
      <c r="FU129" s="102"/>
      <c r="FV129" s="102"/>
      <c r="FW129" s="102"/>
      <c r="FX129" s="102"/>
      <c r="FY129" s="102"/>
      <c r="FZ129" s="102"/>
      <c r="GA129" s="102"/>
      <c r="GB129" s="102"/>
      <c r="GC129" s="102"/>
      <c r="GD129" s="102"/>
      <c r="GE129" s="102"/>
      <c r="GF129" s="102"/>
      <c r="GG129" s="102"/>
      <c r="GH129" s="102"/>
      <c r="GI129" s="102"/>
      <c r="GJ129" s="102"/>
      <c r="GK129" s="102"/>
      <c r="GL129" s="102"/>
      <c r="GM129" s="102"/>
      <c r="GN129" s="102"/>
      <c r="GO129" s="102"/>
      <c r="GP129" s="102"/>
      <c r="GQ129" s="102"/>
      <c r="GR129" s="102"/>
      <c r="GS129" s="102"/>
      <c r="GT129" s="102"/>
      <c r="GU129" s="102"/>
      <c r="GV129" s="102"/>
      <c r="GW129" s="102"/>
      <c r="GX129" s="102"/>
      <c r="GY129" s="102"/>
      <c r="GZ129" s="102"/>
      <c r="HA129" s="102"/>
      <c r="HB129" s="102"/>
      <c r="HC129" s="102"/>
      <c r="HD129" s="102"/>
      <c r="HE129" s="102"/>
      <c r="HF129" s="102"/>
      <c r="HG129" s="102"/>
      <c r="HH129" s="102"/>
      <c r="HI129" s="102"/>
      <c r="HJ129" s="102"/>
      <c r="HK129" s="102"/>
      <c r="HL129" s="102"/>
      <c r="HM129" s="102"/>
      <c r="HN129" s="102"/>
      <c r="HO129" s="102"/>
      <c r="HP129" s="102"/>
      <c r="HQ129" s="102"/>
      <c r="HR129" s="102"/>
      <c r="HS129" s="102"/>
      <c r="HT129" s="102"/>
      <c r="HU129" s="102"/>
      <c r="HV129" s="102"/>
      <c r="HW129" s="102"/>
      <c r="HX129" s="102"/>
      <c r="HY129" s="102"/>
      <c r="HZ129" s="102"/>
      <c r="IA129" s="102"/>
      <c r="IB129" s="102"/>
      <c r="IC129" s="102"/>
      <c r="ID129" s="102"/>
      <c r="IE129" s="102"/>
      <c r="IF129" s="102"/>
      <c r="IG129" s="102"/>
      <c r="IH129" s="102"/>
      <c r="II129" s="102"/>
      <c r="IJ129" s="102"/>
      <c r="IK129" s="102"/>
      <c r="IL129" s="102"/>
      <c r="IM129" s="102"/>
      <c r="IN129" s="102"/>
      <c r="IO129" s="102"/>
      <c r="IP129" s="102"/>
      <c r="IQ129" s="102"/>
      <c r="IR129" s="102"/>
      <c r="IS129" s="102"/>
      <c r="IT129" s="102"/>
      <c r="IU129" s="102"/>
      <c r="IV129" s="102"/>
      <c r="IW129" s="102"/>
      <c r="IX129" s="102"/>
      <c r="IY129" s="102"/>
      <c r="IZ129" s="102"/>
      <c r="JA129" s="102"/>
    </row>
    <row r="130" spans="1:261">
      <c r="A130" s="115" t="s">
        <v>153</v>
      </c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80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2"/>
      <c r="EG130" s="102"/>
      <c r="EH130" s="102"/>
      <c r="EI130" s="102"/>
      <c r="EJ130" s="102"/>
      <c r="EK130" s="102"/>
      <c r="EL130" s="102"/>
      <c r="EM130" s="102"/>
      <c r="EN130" s="102"/>
      <c r="EO130" s="102"/>
      <c r="EP130" s="102"/>
      <c r="EQ130" s="102"/>
      <c r="ER130" s="102"/>
      <c r="ES130" s="102"/>
      <c r="ET130" s="102"/>
      <c r="EU130" s="102"/>
      <c r="EV130" s="102"/>
      <c r="EW130" s="102"/>
      <c r="EX130" s="102"/>
      <c r="EY130" s="102"/>
      <c r="EZ130" s="102"/>
      <c r="FA130" s="102"/>
      <c r="FB130" s="102"/>
      <c r="FC130" s="102"/>
      <c r="FD130" s="102"/>
      <c r="FE130" s="102"/>
      <c r="FF130" s="102"/>
      <c r="FG130" s="102"/>
      <c r="FH130" s="102"/>
      <c r="FI130" s="102"/>
      <c r="FJ130" s="102"/>
      <c r="FK130" s="102"/>
      <c r="FL130" s="102"/>
      <c r="FM130" s="102"/>
      <c r="FN130" s="102"/>
      <c r="FO130" s="102"/>
      <c r="FP130" s="102"/>
      <c r="FQ130" s="102"/>
      <c r="FR130" s="102"/>
      <c r="FS130" s="102"/>
      <c r="FT130" s="102"/>
      <c r="FU130" s="102"/>
      <c r="FV130" s="102"/>
      <c r="FW130" s="102"/>
      <c r="FX130" s="102"/>
      <c r="FY130" s="102"/>
      <c r="FZ130" s="102"/>
      <c r="GA130" s="102"/>
      <c r="GB130" s="102"/>
      <c r="GC130" s="102"/>
      <c r="GD130" s="102"/>
      <c r="GE130" s="102"/>
      <c r="GF130" s="102"/>
      <c r="GG130" s="102"/>
      <c r="GH130" s="102"/>
      <c r="GI130" s="102"/>
      <c r="GJ130" s="102"/>
      <c r="GK130" s="102"/>
      <c r="GL130" s="102"/>
      <c r="GM130" s="102"/>
      <c r="GN130" s="102"/>
      <c r="GO130" s="102"/>
      <c r="GP130" s="102"/>
      <c r="GQ130" s="102"/>
      <c r="GR130" s="102"/>
      <c r="GS130" s="102"/>
      <c r="GT130" s="102"/>
      <c r="GU130" s="102"/>
      <c r="GV130" s="102"/>
      <c r="GW130" s="102"/>
      <c r="GX130" s="102"/>
      <c r="GY130" s="102"/>
      <c r="GZ130" s="102"/>
      <c r="HA130" s="102"/>
      <c r="HB130" s="102"/>
      <c r="HC130" s="102"/>
      <c r="HD130" s="102"/>
      <c r="HE130" s="102"/>
      <c r="HF130" s="102"/>
      <c r="HG130" s="102"/>
      <c r="HH130" s="102"/>
      <c r="HI130" s="102"/>
      <c r="HJ130" s="102"/>
      <c r="HK130" s="102"/>
      <c r="HL130" s="102"/>
      <c r="HM130" s="102"/>
      <c r="HN130" s="102"/>
      <c r="HO130" s="102"/>
      <c r="HP130" s="102"/>
      <c r="HQ130" s="102"/>
      <c r="HR130" s="102"/>
      <c r="HS130" s="102"/>
      <c r="HT130" s="102"/>
      <c r="HU130" s="102"/>
      <c r="HV130" s="102"/>
      <c r="HW130" s="102"/>
      <c r="HX130" s="102"/>
      <c r="HY130" s="102"/>
      <c r="HZ130" s="102"/>
      <c r="IA130" s="102"/>
      <c r="IB130" s="102"/>
      <c r="IC130" s="102"/>
      <c r="ID130" s="102"/>
      <c r="IE130" s="102"/>
      <c r="IF130" s="102"/>
      <c r="IG130" s="102"/>
      <c r="IH130" s="102"/>
      <c r="II130" s="102"/>
      <c r="IJ130" s="102"/>
      <c r="IK130" s="102"/>
      <c r="IL130" s="102"/>
      <c r="IM130" s="102"/>
      <c r="IN130" s="102"/>
      <c r="IO130" s="102"/>
      <c r="IP130" s="102"/>
      <c r="IQ130" s="102"/>
      <c r="IR130" s="102"/>
      <c r="IS130" s="102"/>
      <c r="IT130" s="102"/>
      <c r="IU130" s="102"/>
      <c r="IV130" s="102"/>
      <c r="IW130" s="102"/>
      <c r="IX130" s="102"/>
      <c r="IY130" s="102"/>
      <c r="IZ130" s="102"/>
      <c r="JA130" s="102"/>
    </row>
    <row r="131" spans="1:261" s="1" customFormat="1" ht="12.75">
      <c r="A131" s="46" t="s">
        <v>264</v>
      </c>
      <c r="B131" s="219" t="s">
        <v>265</v>
      </c>
      <c r="C131" s="119"/>
      <c r="D131" s="119"/>
      <c r="E131" s="119"/>
      <c r="F131" s="119"/>
      <c r="G131" s="119"/>
      <c r="H131" s="119"/>
      <c r="I131" s="120"/>
      <c r="J131" s="28">
        <v>4</v>
      </c>
      <c r="K131" s="28">
        <v>2</v>
      </c>
      <c r="L131" s="28">
        <v>0</v>
      </c>
      <c r="M131" s="28">
        <v>1</v>
      </c>
      <c r="N131" s="53">
        <v>0</v>
      </c>
      <c r="O131" s="18">
        <f>K131+L131+M131+N131</f>
        <v>3</v>
      </c>
      <c r="P131" s="19">
        <f>Q131-O131</f>
        <v>5</v>
      </c>
      <c r="Q131" s="19">
        <f>ROUND(PRODUCT(J131,25)/12,0)</f>
        <v>8</v>
      </c>
      <c r="R131" s="28"/>
      <c r="S131" s="28"/>
      <c r="T131" s="29" t="s">
        <v>61</v>
      </c>
      <c r="U131" s="12" t="s">
        <v>43</v>
      </c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/>
      <c r="DY131" s="102"/>
      <c r="DZ131" s="102"/>
      <c r="EA131" s="102"/>
      <c r="EB131" s="102"/>
      <c r="EC131" s="102"/>
      <c r="ED131" s="102"/>
      <c r="EE131" s="102"/>
      <c r="EF131" s="102"/>
      <c r="EG131" s="102"/>
      <c r="EH131" s="102"/>
      <c r="EI131" s="102"/>
      <c r="EJ131" s="102"/>
      <c r="EK131" s="102"/>
      <c r="EL131" s="102"/>
      <c r="EM131" s="102"/>
      <c r="EN131" s="102"/>
      <c r="EO131" s="102"/>
      <c r="EP131" s="102"/>
      <c r="EQ131" s="102"/>
      <c r="ER131" s="102"/>
      <c r="ES131" s="102"/>
      <c r="ET131" s="102"/>
      <c r="EU131" s="102"/>
      <c r="EV131" s="102"/>
      <c r="EW131" s="102"/>
      <c r="EX131" s="102"/>
      <c r="EY131" s="102"/>
      <c r="EZ131" s="102"/>
      <c r="FA131" s="102"/>
      <c r="FB131" s="102"/>
      <c r="FC131" s="102"/>
      <c r="FD131" s="102"/>
      <c r="FE131" s="102"/>
      <c r="FF131" s="102"/>
      <c r="FG131" s="102"/>
      <c r="FH131" s="102"/>
      <c r="FI131" s="102"/>
      <c r="FJ131" s="102"/>
      <c r="FK131" s="102"/>
      <c r="FL131" s="102"/>
      <c r="FM131" s="102"/>
      <c r="FN131" s="102"/>
      <c r="FO131" s="102"/>
      <c r="FP131" s="102"/>
      <c r="FQ131" s="102"/>
      <c r="FR131" s="102"/>
      <c r="FS131" s="102"/>
      <c r="FT131" s="102"/>
      <c r="FU131" s="102"/>
      <c r="FV131" s="102"/>
      <c r="FW131" s="102"/>
      <c r="FX131" s="102"/>
      <c r="FY131" s="102"/>
      <c r="FZ131" s="102"/>
      <c r="GA131" s="102"/>
      <c r="GB131" s="102"/>
      <c r="GC131" s="102"/>
      <c r="GD131" s="102"/>
      <c r="GE131" s="102"/>
      <c r="GF131" s="102"/>
      <c r="GG131" s="102"/>
      <c r="GH131" s="102"/>
      <c r="GI131" s="102"/>
      <c r="GJ131" s="102"/>
      <c r="GK131" s="102"/>
      <c r="GL131" s="102"/>
      <c r="GM131" s="102"/>
      <c r="GN131" s="102"/>
      <c r="GO131" s="102"/>
      <c r="GP131" s="102"/>
      <c r="GQ131" s="102"/>
      <c r="GR131" s="102"/>
      <c r="GS131" s="102"/>
      <c r="GT131" s="102"/>
      <c r="GU131" s="102"/>
      <c r="GV131" s="102"/>
      <c r="GW131" s="102"/>
      <c r="GX131" s="102"/>
      <c r="GY131" s="102"/>
      <c r="GZ131" s="102"/>
      <c r="HA131" s="102"/>
      <c r="HB131" s="102"/>
      <c r="HC131" s="102"/>
      <c r="HD131" s="102"/>
      <c r="HE131" s="102"/>
      <c r="HF131" s="102"/>
      <c r="HG131" s="102"/>
      <c r="HH131" s="102"/>
      <c r="HI131" s="102"/>
      <c r="HJ131" s="102"/>
      <c r="HK131" s="102"/>
      <c r="HL131" s="102"/>
      <c r="HM131" s="102"/>
      <c r="HN131" s="102"/>
      <c r="HO131" s="102"/>
      <c r="HP131" s="102"/>
      <c r="HQ131" s="102"/>
      <c r="HR131" s="102"/>
      <c r="HS131" s="102"/>
      <c r="HT131" s="102"/>
      <c r="HU131" s="102"/>
      <c r="HV131" s="102"/>
      <c r="HW131" s="102"/>
      <c r="HX131" s="102"/>
      <c r="HY131" s="102"/>
      <c r="HZ131" s="102"/>
      <c r="IA131" s="102"/>
      <c r="IB131" s="102"/>
      <c r="IC131" s="102"/>
      <c r="ID131" s="102"/>
      <c r="IE131" s="102"/>
      <c r="IF131" s="102"/>
      <c r="IG131" s="102"/>
      <c r="IH131" s="102"/>
      <c r="II131" s="102"/>
      <c r="IJ131" s="102"/>
      <c r="IK131" s="102"/>
      <c r="IL131" s="102"/>
      <c r="IM131" s="102"/>
      <c r="IN131" s="102"/>
      <c r="IO131" s="102"/>
      <c r="IP131" s="102"/>
      <c r="IQ131" s="102"/>
      <c r="IR131" s="102"/>
      <c r="IS131" s="102"/>
      <c r="IT131" s="102"/>
      <c r="IU131" s="102"/>
      <c r="IV131" s="102"/>
      <c r="IW131" s="102"/>
      <c r="IX131" s="102"/>
      <c r="IY131" s="102"/>
      <c r="IZ131" s="102"/>
      <c r="JA131" s="102"/>
    </row>
    <row r="132" spans="1:261">
      <c r="A132" s="46" t="s">
        <v>266</v>
      </c>
      <c r="B132" s="220" t="s">
        <v>267</v>
      </c>
      <c r="C132" s="220"/>
      <c r="D132" s="220"/>
      <c r="E132" s="220"/>
      <c r="F132" s="220"/>
      <c r="G132" s="220"/>
      <c r="H132" s="220"/>
      <c r="I132" s="220"/>
      <c r="J132" s="28">
        <v>4</v>
      </c>
      <c r="K132" s="28">
        <v>2</v>
      </c>
      <c r="L132" s="28">
        <v>0</v>
      </c>
      <c r="M132" s="28">
        <v>1</v>
      </c>
      <c r="N132" s="53">
        <v>0</v>
      </c>
      <c r="O132" s="18">
        <f>K132+L132+M132+N132</f>
        <v>3</v>
      </c>
      <c r="P132" s="19">
        <f>Q132-O132</f>
        <v>5</v>
      </c>
      <c r="Q132" s="19">
        <f t="shared" ref="Q132:Q133" si="13">ROUND(PRODUCT(J132,25)/12,0)</f>
        <v>8</v>
      </c>
      <c r="R132" s="28"/>
      <c r="S132" s="28"/>
      <c r="T132" s="29" t="s">
        <v>61</v>
      </c>
      <c r="U132" s="12" t="s">
        <v>43</v>
      </c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2"/>
      <c r="EG132" s="102"/>
      <c r="EH132" s="102"/>
      <c r="EI132" s="102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  <c r="ET132" s="102"/>
      <c r="EU132" s="102"/>
      <c r="EV132" s="102"/>
      <c r="EW132" s="102"/>
      <c r="EX132" s="102"/>
      <c r="EY132" s="102"/>
      <c r="EZ132" s="102"/>
      <c r="FA132" s="102"/>
      <c r="FB132" s="102"/>
      <c r="FC132" s="102"/>
      <c r="FD132" s="102"/>
      <c r="FE132" s="102"/>
      <c r="FF132" s="102"/>
      <c r="FG132" s="102"/>
      <c r="FH132" s="102"/>
      <c r="FI132" s="102"/>
      <c r="FJ132" s="102"/>
      <c r="FK132" s="102"/>
      <c r="FL132" s="102"/>
      <c r="FM132" s="102"/>
      <c r="FN132" s="102"/>
      <c r="FO132" s="102"/>
      <c r="FP132" s="102"/>
      <c r="FQ132" s="102"/>
      <c r="FR132" s="102"/>
      <c r="FS132" s="102"/>
      <c r="FT132" s="102"/>
      <c r="FU132" s="102"/>
      <c r="FV132" s="102"/>
      <c r="FW132" s="102"/>
      <c r="FX132" s="102"/>
      <c r="FY132" s="102"/>
      <c r="FZ132" s="102"/>
      <c r="GA132" s="102"/>
      <c r="GB132" s="102"/>
      <c r="GC132" s="102"/>
      <c r="GD132" s="102"/>
      <c r="GE132" s="102"/>
      <c r="GF132" s="102"/>
      <c r="GG132" s="102"/>
      <c r="GH132" s="102"/>
      <c r="GI132" s="102"/>
      <c r="GJ132" s="102"/>
      <c r="GK132" s="102"/>
      <c r="GL132" s="102"/>
      <c r="GM132" s="102"/>
      <c r="GN132" s="102"/>
      <c r="GO132" s="102"/>
      <c r="GP132" s="102"/>
      <c r="GQ132" s="102"/>
      <c r="GR132" s="102"/>
      <c r="GS132" s="102"/>
      <c r="GT132" s="102"/>
      <c r="GU132" s="102"/>
      <c r="GV132" s="102"/>
      <c r="GW132" s="102"/>
      <c r="GX132" s="102"/>
      <c r="GY132" s="102"/>
      <c r="GZ132" s="102"/>
      <c r="HA132" s="102"/>
      <c r="HB132" s="102"/>
      <c r="HC132" s="102"/>
      <c r="HD132" s="102"/>
      <c r="HE132" s="102"/>
      <c r="HF132" s="102"/>
      <c r="HG132" s="102"/>
      <c r="HH132" s="102"/>
      <c r="HI132" s="102"/>
      <c r="HJ132" s="102"/>
      <c r="HK132" s="102"/>
      <c r="HL132" s="102"/>
      <c r="HM132" s="102"/>
      <c r="HN132" s="102"/>
      <c r="HO132" s="102"/>
      <c r="HP132" s="102"/>
      <c r="HQ132" s="102"/>
      <c r="HR132" s="102"/>
      <c r="HS132" s="102"/>
      <c r="HT132" s="102"/>
      <c r="HU132" s="102"/>
      <c r="HV132" s="102"/>
      <c r="HW132" s="102"/>
      <c r="HX132" s="102"/>
      <c r="HY132" s="102"/>
      <c r="HZ132" s="102"/>
      <c r="IA132" s="102"/>
      <c r="IB132" s="102"/>
      <c r="IC132" s="102"/>
      <c r="ID132" s="102"/>
      <c r="IE132" s="102"/>
      <c r="IF132" s="102"/>
      <c r="IG132" s="102"/>
      <c r="IH132" s="102"/>
      <c r="II132" s="102"/>
      <c r="IJ132" s="102"/>
      <c r="IK132" s="102"/>
      <c r="IL132" s="102"/>
      <c r="IM132" s="102"/>
      <c r="IN132" s="102"/>
      <c r="IO132" s="102"/>
      <c r="IP132" s="102"/>
      <c r="IQ132" s="102"/>
      <c r="IR132" s="102"/>
      <c r="IS132" s="102"/>
      <c r="IT132" s="102"/>
      <c r="IU132" s="102"/>
      <c r="IV132" s="102"/>
      <c r="IW132" s="102"/>
      <c r="IX132" s="102"/>
      <c r="IY132" s="102"/>
      <c r="IZ132" s="102"/>
      <c r="JA132" s="102"/>
    </row>
    <row r="133" spans="1:261" s="1" customFormat="1" ht="12.75">
      <c r="A133" s="46" t="s">
        <v>268</v>
      </c>
      <c r="B133" s="219" t="s">
        <v>269</v>
      </c>
      <c r="C133" s="119"/>
      <c r="D133" s="119"/>
      <c r="E133" s="119"/>
      <c r="F133" s="119"/>
      <c r="G133" s="119"/>
      <c r="H133" s="119"/>
      <c r="I133" s="120"/>
      <c r="J133" s="28">
        <v>4</v>
      </c>
      <c r="K133" s="28">
        <v>2</v>
      </c>
      <c r="L133" s="28">
        <v>0</v>
      </c>
      <c r="M133" s="28">
        <v>1</v>
      </c>
      <c r="N133" s="53">
        <v>0</v>
      </c>
      <c r="O133" s="18">
        <f>K133+L133+M133+N133</f>
        <v>3</v>
      </c>
      <c r="P133" s="19">
        <f>Q133-O133</f>
        <v>5</v>
      </c>
      <c r="Q133" s="19">
        <f t="shared" si="13"/>
        <v>8</v>
      </c>
      <c r="R133" s="28"/>
      <c r="S133" s="28"/>
      <c r="T133" s="29" t="s">
        <v>61</v>
      </c>
      <c r="U133" s="12" t="s">
        <v>43</v>
      </c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/>
      <c r="DY133" s="102"/>
      <c r="DZ133" s="102"/>
      <c r="EA133" s="102"/>
      <c r="EB133" s="102"/>
      <c r="EC133" s="102"/>
      <c r="ED133" s="102"/>
      <c r="EE133" s="102"/>
      <c r="EF133" s="102"/>
      <c r="EG133" s="102"/>
      <c r="EH133" s="102"/>
      <c r="EI133" s="102"/>
      <c r="EJ133" s="102"/>
      <c r="EK133" s="102"/>
      <c r="EL133" s="102"/>
      <c r="EM133" s="102"/>
      <c r="EN133" s="102"/>
      <c r="EO133" s="102"/>
      <c r="EP133" s="102"/>
      <c r="EQ133" s="102"/>
      <c r="ER133" s="102"/>
      <c r="ES133" s="102"/>
      <c r="ET133" s="102"/>
      <c r="EU133" s="102"/>
      <c r="EV133" s="102"/>
      <c r="EW133" s="102"/>
      <c r="EX133" s="102"/>
      <c r="EY133" s="102"/>
      <c r="EZ133" s="102"/>
      <c r="FA133" s="102"/>
      <c r="FB133" s="102"/>
      <c r="FC133" s="102"/>
      <c r="FD133" s="102"/>
      <c r="FE133" s="102"/>
      <c r="FF133" s="102"/>
      <c r="FG133" s="102"/>
      <c r="FH133" s="102"/>
      <c r="FI133" s="102"/>
      <c r="FJ133" s="102"/>
      <c r="FK133" s="102"/>
      <c r="FL133" s="102"/>
      <c r="FM133" s="102"/>
      <c r="FN133" s="102"/>
      <c r="FO133" s="102"/>
      <c r="FP133" s="102"/>
      <c r="FQ133" s="102"/>
      <c r="FR133" s="102"/>
      <c r="FS133" s="102"/>
      <c r="FT133" s="102"/>
      <c r="FU133" s="102"/>
      <c r="FV133" s="102"/>
      <c r="FW133" s="102"/>
      <c r="FX133" s="102"/>
      <c r="FY133" s="102"/>
      <c r="FZ133" s="102"/>
      <c r="GA133" s="102"/>
      <c r="GB133" s="102"/>
      <c r="GC133" s="102"/>
      <c r="GD133" s="102"/>
      <c r="GE133" s="102"/>
      <c r="GF133" s="102"/>
      <c r="GG133" s="102"/>
      <c r="GH133" s="102"/>
      <c r="GI133" s="102"/>
      <c r="GJ133" s="102"/>
      <c r="GK133" s="102"/>
      <c r="GL133" s="102"/>
      <c r="GM133" s="102"/>
      <c r="GN133" s="102"/>
      <c r="GO133" s="102"/>
      <c r="GP133" s="102"/>
      <c r="GQ133" s="102"/>
      <c r="GR133" s="102"/>
      <c r="GS133" s="102"/>
      <c r="GT133" s="102"/>
      <c r="GU133" s="102"/>
      <c r="GV133" s="102"/>
      <c r="GW133" s="102"/>
      <c r="GX133" s="102"/>
      <c r="GY133" s="102"/>
      <c r="GZ133" s="102"/>
      <c r="HA133" s="102"/>
      <c r="HB133" s="102"/>
      <c r="HC133" s="102"/>
      <c r="HD133" s="102"/>
      <c r="HE133" s="102"/>
      <c r="HF133" s="102"/>
      <c r="HG133" s="102"/>
      <c r="HH133" s="102"/>
      <c r="HI133" s="102"/>
      <c r="HJ133" s="102"/>
      <c r="HK133" s="102"/>
      <c r="HL133" s="102"/>
      <c r="HM133" s="102"/>
      <c r="HN133" s="102"/>
      <c r="HO133" s="102"/>
      <c r="HP133" s="102"/>
      <c r="HQ133" s="102"/>
      <c r="HR133" s="102"/>
      <c r="HS133" s="102"/>
      <c r="HT133" s="102"/>
      <c r="HU133" s="102"/>
      <c r="HV133" s="102"/>
      <c r="HW133" s="102"/>
      <c r="HX133" s="102"/>
      <c r="HY133" s="102"/>
      <c r="HZ133" s="102"/>
      <c r="IA133" s="102"/>
      <c r="IB133" s="102"/>
      <c r="IC133" s="102"/>
      <c r="ID133" s="102"/>
      <c r="IE133" s="102"/>
      <c r="IF133" s="102"/>
      <c r="IG133" s="102"/>
      <c r="IH133" s="102"/>
      <c r="II133" s="102"/>
      <c r="IJ133" s="102"/>
      <c r="IK133" s="102"/>
      <c r="IL133" s="102"/>
      <c r="IM133" s="102"/>
      <c r="IN133" s="102"/>
      <c r="IO133" s="102"/>
      <c r="IP133" s="102"/>
      <c r="IQ133" s="102"/>
      <c r="IR133" s="102"/>
      <c r="IS133" s="102"/>
      <c r="IT133" s="102"/>
      <c r="IU133" s="102"/>
      <c r="IV133" s="102"/>
      <c r="IW133" s="102"/>
      <c r="IX133" s="102"/>
      <c r="IY133" s="102"/>
      <c r="IZ133" s="102"/>
      <c r="JA133" s="102"/>
    </row>
    <row r="134" spans="1:261" s="1" customFormat="1" ht="12.75">
      <c r="A134" s="115" t="s">
        <v>160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80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2"/>
      <c r="EG134" s="102"/>
      <c r="EH134" s="102"/>
      <c r="EI134" s="102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  <c r="ET134" s="102"/>
      <c r="EU134" s="102"/>
      <c r="EV134" s="102"/>
      <c r="EW134" s="102"/>
      <c r="EX134" s="102"/>
      <c r="EY134" s="102"/>
      <c r="EZ134" s="102"/>
      <c r="FA134" s="102"/>
      <c r="FB134" s="102"/>
      <c r="FC134" s="102"/>
      <c r="FD134" s="102"/>
      <c r="FE134" s="102"/>
      <c r="FF134" s="102"/>
      <c r="FG134" s="102"/>
      <c r="FH134" s="102"/>
      <c r="FI134" s="102"/>
      <c r="FJ134" s="102"/>
      <c r="FK134" s="102"/>
      <c r="FL134" s="102"/>
      <c r="FM134" s="102"/>
      <c r="FN134" s="102"/>
      <c r="FO134" s="102"/>
      <c r="FP134" s="102"/>
      <c r="FQ134" s="102"/>
      <c r="FR134" s="102"/>
      <c r="FS134" s="102"/>
      <c r="FT134" s="102"/>
      <c r="FU134" s="102"/>
      <c r="FV134" s="102"/>
      <c r="FW134" s="102"/>
      <c r="FX134" s="102"/>
      <c r="FY134" s="102"/>
      <c r="FZ134" s="102"/>
      <c r="GA134" s="102"/>
      <c r="GB134" s="102"/>
      <c r="GC134" s="102"/>
      <c r="GD134" s="102"/>
      <c r="GE134" s="102"/>
      <c r="GF134" s="102"/>
      <c r="GG134" s="102"/>
      <c r="GH134" s="102"/>
      <c r="GI134" s="102"/>
      <c r="GJ134" s="102"/>
      <c r="GK134" s="102"/>
      <c r="GL134" s="102"/>
      <c r="GM134" s="102"/>
      <c r="GN134" s="102"/>
      <c r="GO134" s="102"/>
      <c r="GP134" s="102"/>
      <c r="GQ134" s="102"/>
      <c r="GR134" s="102"/>
      <c r="GS134" s="102"/>
      <c r="GT134" s="102"/>
      <c r="GU134" s="102"/>
      <c r="GV134" s="102"/>
      <c r="GW134" s="102"/>
      <c r="GX134" s="102"/>
      <c r="GY134" s="102"/>
      <c r="GZ134" s="102"/>
      <c r="HA134" s="102"/>
      <c r="HB134" s="102"/>
      <c r="HC134" s="102"/>
      <c r="HD134" s="102"/>
      <c r="HE134" s="102"/>
      <c r="HF134" s="102"/>
      <c r="HG134" s="102"/>
      <c r="HH134" s="102"/>
      <c r="HI134" s="102"/>
      <c r="HJ134" s="102"/>
      <c r="HK134" s="102"/>
      <c r="HL134" s="102"/>
      <c r="HM134" s="102"/>
      <c r="HN134" s="102"/>
      <c r="HO134" s="102"/>
      <c r="HP134" s="102"/>
      <c r="HQ134" s="102"/>
      <c r="HR134" s="102"/>
      <c r="HS134" s="102"/>
      <c r="HT134" s="102"/>
      <c r="HU134" s="102"/>
      <c r="HV134" s="102"/>
      <c r="HW134" s="102"/>
      <c r="HX134" s="102"/>
      <c r="HY134" s="102"/>
      <c r="HZ134" s="102"/>
      <c r="IA134" s="102"/>
      <c r="IB134" s="102"/>
      <c r="IC134" s="102"/>
      <c r="ID134" s="102"/>
      <c r="IE134" s="102"/>
      <c r="IF134" s="102"/>
      <c r="IG134" s="102"/>
      <c r="IH134" s="102"/>
      <c r="II134" s="102"/>
      <c r="IJ134" s="102"/>
      <c r="IK134" s="102"/>
      <c r="IL134" s="102"/>
      <c r="IM134" s="102"/>
      <c r="IN134" s="102"/>
      <c r="IO134" s="102"/>
      <c r="IP134" s="102"/>
      <c r="IQ134" s="102"/>
      <c r="IR134" s="102"/>
      <c r="IS134" s="102"/>
      <c r="IT134" s="102"/>
      <c r="IU134" s="102"/>
      <c r="IV134" s="102"/>
      <c r="IW134" s="102"/>
      <c r="IX134" s="102"/>
      <c r="IY134" s="102"/>
      <c r="IZ134" s="102"/>
      <c r="JA134" s="102"/>
    </row>
    <row r="135" spans="1:261">
      <c r="A135" s="46" t="s">
        <v>158</v>
      </c>
      <c r="B135" s="219" t="s">
        <v>159</v>
      </c>
      <c r="C135" s="119"/>
      <c r="D135" s="119"/>
      <c r="E135" s="119"/>
      <c r="F135" s="119"/>
      <c r="G135" s="119"/>
      <c r="H135" s="119"/>
      <c r="I135" s="120"/>
      <c r="J135" s="28">
        <v>4</v>
      </c>
      <c r="K135" s="28">
        <v>2</v>
      </c>
      <c r="L135" s="28">
        <v>1</v>
      </c>
      <c r="M135" s="28">
        <v>0</v>
      </c>
      <c r="N135" s="53">
        <v>0</v>
      </c>
      <c r="O135" s="18">
        <f>K135+L135+M135+N135</f>
        <v>3</v>
      </c>
      <c r="P135" s="19">
        <f>Q135-O135</f>
        <v>5</v>
      </c>
      <c r="Q135" s="19">
        <f>ROUND(PRODUCT(J135,25)/12,0)</f>
        <v>8</v>
      </c>
      <c r="R135" s="40" t="s">
        <v>60</v>
      </c>
      <c r="S135" s="28"/>
      <c r="T135" s="29"/>
      <c r="U135" s="51" t="s">
        <v>44</v>
      </c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2"/>
      <c r="EG135" s="102"/>
      <c r="EH135" s="102"/>
      <c r="EI135" s="102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  <c r="ET135" s="102"/>
      <c r="EU135" s="102"/>
      <c r="EV135" s="102"/>
      <c r="EW135" s="102"/>
      <c r="EX135" s="102"/>
      <c r="EY135" s="102"/>
      <c r="EZ135" s="102"/>
      <c r="FA135" s="102"/>
      <c r="FB135" s="102"/>
      <c r="FC135" s="102"/>
      <c r="FD135" s="102"/>
      <c r="FE135" s="102"/>
      <c r="FF135" s="102"/>
      <c r="FG135" s="102"/>
      <c r="FH135" s="102"/>
      <c r="FI135" s="102"/>
      <c r="FJ135" s="102"/>
      <c r="FK135" s="102"/>
      <c r="FL135" s="102"/>
      <c r="FM135" s="102"/>
      <c r="FN135" s="102"/>
      <c r="FO135" s="102"/>
      <c r="FP135" s="102"/>
      <c r="FQ135" s="102"/>
      <c r="FR135" s="102"/>
      <c r="FS135" s="102"/>
      <c r="FT135" s="102"/>
      <c r="FU135" s="102"/>
      <c r="FV135" s="102"/>
      <c r="FW135" s="102"/>
      <c r="FX135" s="102"/>
      <c r="FY135" s="102"/>
      <c r="FZ135" s="102"/>
      <c r="GA135" s="102"/>
      <c r="GB135" s="102"/>
      <c r="GC135" s="102"/>
      <c r="GD135" s="102"/>
      <c r="GE135" s="102"/>
      <c r="GF135" s="102"/>
      <c r="GG135" s="102"/>
      <c r="GH135" s="102"/>
      <c r="GI135" s="102"/>
      <c r="GJ135" s="102"/>
      <c r="GK135" s="102"/>
      <c r="GL135" s="102"/>
      <c r="GM135" s="102"/>
      <c r="GN135" s="102"/>
      <c r="GO135" s="102"/>
      <c r="GP135" s="102"/>
      <c r="GQ135" s="102"/>
      <c r="GR135" s="102"/>
      <c r="GS135" s="102"/>
      <c r="GT135" s="102"/>
      <c r="GU135" s="102"/>
      <c r="GV135" s="102"/>
      <c r="GW135" s="102"/>
      <c r="GX135" s="102"/>
      <c r="GY135" s="102"/>
      <c r="GZ135" s="102"/>
      <c r="HA135" s="102"/>
      <c r="HB135" s="102"/>
      <c r="HC135" s="102"/>
      <c r="HD135" s="102"/>
      <c r="HE135" s="102"/>
      <c r="HF135" s="102"/>
      <c r="HG135" s="102"/>
      <c r="HH135" s="102"/>
      <c r="HI135" s="102"/>
      <c r="HJ135" s="102"/>
      <c r="HK135" s="102"/>
      <c r="HL135" s="102"/>
      <c r="HM135" s="102"/>
      <c r="HN135" s="102"/>
      <c r="HO135" s="102"/>
      <c r="HP135" s="102"/>
      <c r="HQ135" s="102"/>
      <c r="HR135" s="102"/>
      <c r="HS135" s="102"/>
      <c r="HT135" s="102"/>
      <c r="HU135" s="102"/>
      <c r="HV135" s="102"/>
      <c r="HW135" s="102"/>
      <c r="HX135" s="102"/>
      <c r="HY135" s="102"/>
      <c r="HZ135" s="102"/>
      <c r="IA135" s="102"/>
      <c r="IB135" s="102"/>
      <c r="IC135" s="102"/>
      <c r="ID135" s="102"/>
      <c r="IE135" s="102"/>
      <c r="IF135" s="102"/>
      <c r="IG135" s="102"/>
      <c r="IH135" s="102"/>
      <c r="II135" s="102"/>
      <c r="IJ135" s="102"/>
      <c r="IK135" s="102"/>
      <c r="IL135" s="102"/>
      <c r="IM135" s="102"/>
      <c r="IN135" s="102"/>
      <c r="IO135" s="102"/>
      <c r="IP135" s="102"/>
      <c r="IQ135" s="102"/>
      <c r="IR135" s="102"/>
      <c r="IS135" s="102"/>
      <c r="IT135" s="102"/>
      <c r="IU135" s="102"/>
      <c r="IV135" s="102"/>
      <c r="IW135" s="102"/>
      <c r="IX135" s="102"/>
      <c r="IY135" s="102"/>
      <c r="IZ135" s="102"/>
      <c r="JA135" s="102"/>
    </row>
    <row r="136" spans="1:261">
      <c r="A136" s="46" t="s">
        <v>279</v>
      </c>
      <c r="B136" s="222" t="s">
        <v>276</v>
      </c>
      <c r="C136" s="223"/>
      <c r="D136" s="223"/>
      <c r="E136" s="223"/>
      <c r="F136" s="223"/>
      <c r="G136" s="223"/>
      <c r="H136" s="223"/>
      <c r="I136" s="224"/>
      <c r="J136" s="28">
        <v>4</v>
      </c>
      <c r="K136" s="28">
        <v>2</v>
      </c>
      <c r="L136" s="28">
        <v>1</v>
      </c>
      <c r="M136" s="28">
        <v>0</v>
      </c>
      <c r="N136" s="67">
        <v>0</v>
      </c>
      <c r="O136" s="19">
        <f>K136+L136+M136+N136</f>
        <v>3</v>
      </c>
      <c r="P136" s="19">
        <f>Q136-O136</f>
        <v>5</v>
      </c>
      <c r="Q136" s="19">
        <f t="shared" ref="Q136:Q137" si="14">ROUND(PRODUCT(J136,25)/12,0)</f>
        <v>8</v>
      </c>
      <c r="R136" s="40" t="s">
        <v>60</v>
      </c>
      <c r="S136" s="28"/>
      <c r="T136" s="29"/>
      <c r="U136" s="51" t="s">
        <v>44</v>
      </c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/>
      <c r="DY136" s="102"/>
      <c r="DZ136" s="102"/>
      <c r="EA136" s="102"/>
      <c r="EB136" s="102"/>
      <c r="EC136" s="102"/>
      <c r="ED136" s="102"/>
      <c r="EE136" s="102"/>
      <c r="EF136" s="102"/>
      <c r="EG136" s="102"/>
      <c r="EH136" s="102"/>
      <c r="EI136" s="102"/>
      <c r="EJ136" s="102"/>
      <c r="EK136" s="102"/>
      <c r="EL136" s="102"/>
      <c r="EM136" s="102"/>
      <c r="EN136" s="102"/>
      <c r="EO136" s="102"/>
      <c r="EP136" s="102"/>
      <c r="EQ136" s="102"/>
      <c r="ER136" s="102"/>
      <c r="ES136" s="102"/>
      <c r="ET136" s="102"/>
      <c r="EU136" s="102"/>
      <c r="EV136" s="102"/>
      <c r="EW136" s="102"/>
      <c r="EX136" s="102"/>
      <c r="EY136" s="102"/>
      <c r="EZ136" s="102"/>
      <c r="FA136" s="102"/>
      <c r="FB136" s="102"/>
      <c r="FC136" s="102"/>
      <c r="FD136" s="102"/>
      <c r="FE136" s="102"/>
      <c r="FF136" s="102"/>
      <c r="FG136" s="102"/>
      <c r="FH136" s="102"/>
      <c r="FI136" s="102"/>
      <c r="FJ136" s="102"/>
      <c r="FK136" s="102"/>
      <c r="FL136" s="102"/>
      <c r="FM136" s="102"/>
      <c r="FN136" s="102"/>
      <c r="FO136" s="102"/>
      <c r="FP136" s="102"/>
      <c r="FQ136" s="102"/>
      <c r="FR136" s="102"/>
      <c r="FS136" s="102"/>
      <c r="FT136" s="102"/>
      <c r="FU136" s="102"/>
      <c r="FV136" s="102"/>
      <c r="FW136" s="102"/>
      <c r="FX136" s="102"/>
      <c r="FY136" s="102"/>
      <c r="FZ136" s="102"/>
      <c r="GA136" s="102"/>
      <c r="GB136" s="102"/>
      <c r="GC136" s="102"/>
      <c r="GD136" s="102"/>
      <c r="GE136" s="102"/>
      <c r="GF136" s="102"/>
      <c r="GG136" s="102"/>
      <c r="GH136" s="102"/>
      <c r="GI136" s="102"/>
      <c r="GJ136" s="102"/>
      <c r="GK136" s="102"/>
      <c r="GL136" s="102"/>
      <c r="GM136" s="102"/>
      <c r="GN136" s="102"/>
      <c r="GO136" s="102"/>
      <c r="GP136" s="102"/>
      <c r="GQ136" s="102"/>
      <c r="GR136" s="102"/>
      <c r="GS136" s="102"/>
      <c r="GT136" s="102"/>
      <c r="GU136" s="102"/>
      <c r="GV136" s="102"/>
      <c r="GW136" s="102"/>
      <c r="GX136" s="102"/>
      <c r="GY136" s="102"/>
      <c r="GZ136" s="102"/>
      <c r="HA136" s="102"/>
      <c r="HB136" s="102"/>
      <c r="HC136" s="102"/>
      <c r="HD136" s="102"/>
      <c r="HE136" s="102"/>
      <c r="HF136" s="102"/>
      <c r="HG136" s="102"/>
      <c r="HH136" s="102"/>
      <c r="HI136" s="102"/>
      <c r="HJ136" s="102"/>
      <c r="HK136" s="102"/>
      <c r="HL136" s="102"/>
      <c r="HM136" s="102"/>
      <c r="HN136" s="102"/>
      <c r="HO136" s="102"/>
      <c r="HP136" s="102"/>
      <c r="HQ136" s="102"/>
      <c r="HR136" s="102"/>
      <c r="HS136" s="102"/>
      <c r="HT136" s="102"/>
      <c r="HU136" s="102"/>
      <c r="HV136" s="102"/>
      <c r="HW136" s="102"/>
      <c r="HX136" s="102"/>
      <c r="HY136" s="102"/>
      <c r="HZ136" s="102"/>
      <c r="IA136" s="102"/>
      <c r="IB136" s="102"/>
      <c r="IC136" s="102"/>
      <c r="ID136" s="102"/>
      <c r="IE136" s="102"/>
      <c r="IF136" s="102"/>
      <c r="IG136" s="102"/>
      <c r="IH136" s="102"/>
      <c r="II136" s="102"/>
      <c r="IJ136" s="102"/>
      <c r="IK136" s="102"/>
      <c r="IL136" s="102"/>
      <c r="IM136" s="102"/>
      <c r="IN136" s="102"/>
      <c r="IO136" s="102"/>
      <c r="IP136" s="102"/>
      <c r="IQ136" s="102"/>
      <c r="IR136" s="102"/>
      <c r="IS136" s="102"/>
      <c r="IT136" s="102"/>
      <c r="IU136" s="102"/>
      <c r="IV136" s="102"/>
      <c r="IW136" s="102"/>
      <c r="IX136" s="102"/>
      <c r="IY136" s="102"/>
      <c r="IZ136" s="102"/>
      <c r="JA136" s="102"/>
    </row>
    <row r="137" spans="1:261">
      <c r="A137" s="46" t="s">
        <v>163</v>
      </c>
      <c r="B137" s="222" t="s">
        <v>164</v>
      </c>
      <c r="C137" s="223"/>
      <c r="D137" s="223"/>
      <c r="E137" s="223"/>
      <c r="F137" s="223"/>
      <c r="G137" s="223"/>
      <c r="H137" s="223"/>
      <c r="I137" s="224"/>
      <c r="J137" s="28">
        <v>4</v>
      </c>
      <c r="K137" s="28">
        <v>2</v>
      </c>
      <c r="L137" s="28">
        <v>1</v>
      </c>
      <c r="M137" s="28">
        <v>0</v>
      </c>
      <c r="N137" s="53">
        <v>0</v>
      </c>
      <c r="O137" s="18">
        <f>K137+L137+M137+N137</f>
        <v>3</v>
      </c>
      <c r="P137" s="19">
        <f>Q137-O137</f>
        <v>5</v>
      </c>
      <c r="Q137" s="19">
        <f t="shared" si="14"/>
        <v>8</v>
      </c>
      <c r="R137" s="40" t="s">
        <v>60</v>
      </c>
      <c r="S137" s="28"/>
      <c r="T137" s="29"/>
      <c r="U137" s="51" t="s">
        <v>44</v>
      </c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2"/>
      <c r="EG137" s="102"/>
      <c r="EH137" s="102"/>
      <c r="EI137" s="102"/>
      <c r="EJ137" s="102"/>
      <c r="EK137" s="102"/>
      <c r="EL137" s="102"/>
      <c r="EM137" s="102"/>
      <c r="EN137" s="102"/>
      <c r="EO137" s="102"/>
      <c r="EP137" s="102"/>
      <c r="EQ137" s="102"/>
      <c r="ER137" s="102"/>
      <c r="ES137" s="102"/>
      <c r="ET137" s="102"/>
      <c r="EU137" s="102"/>
      <c r="EV137" s="102"/>
      <c r="EW137" s="102"/>
      <c r="EX137" s="102"/>
      <c r="EY137" s="102"/>
      <c r="EZ137" s="102"/>
      <c r="FA137" s="102"/>
      <c r="FB137" s="102"/>
      <c r="FC137" s="102"/>
      <c r="FD137" s="102"/>
      <c r="FE137" s="102"/>
      <c r="FF137" s="102"/>
      <c r="FG137" s="102"/>
      <c r="FH137" s="102"/>
      <c r="FI137" s="102"/>
      <c r="FJ137" s="102"/>
      <c r="FK137" s="102"/>
      <c r="FL137" s="102"/>
      <c r="FM137" s="102"/>
      <c r="FN137" s="102"/>
      <c r="FO137" s="102"/>
      <c r="FP137" s="102"/>
      <c r="FQ137" s="102"/>
      <c r="FR137" s="102"/>
      <c r="FS137" s="102"/>
      <c r="FT137" s="102"/>
      <c r="FU137" s="102"/>
      <c r="FV137" s="102"/>
      <c r="FW137" s="102"/>
      <c r="FX137" s="102"/>
      <c r="FY137" s="102"/>
      <c r="FZ137" s="102"/>
      <c r="GA137" s="102"/>
      <c r="GB137" s="102"/>
      <c r="GC137" s="102"/>
      <c r="GD137" s="102"/>
      <c r="GE137" s="102"/>
      <c r="GF137" s="102"/>
      <c r="GG137" s="102"/>
      <c r="GH137" s="102"/>
      <c r="GI137" s="102"/>
      <c r="GJ137" s="102"/>
      <c r="GK137" s="102"/>
      <c r="GL137" s="102"/>
      <c r="GM137" s="102"/>
      <c r="GN137" s="102"/>
      <c r="GO137" s="102"/>
      <c r="GP137" s="102"/>
      <c r="GQ137" s="102"/>
      <c r="GR137" s="102"/>
      <c r="GS137" s="102"/>
      <c r="GT137" s="102"/>
      <c r="GU137" s="102"/>
      <c r="GV137" s="102"/>
      <c r="GW137" s="102"/>
      <c r="GX137" s="102"/>
      <c r="GY137" s="102"/>
      <c r="GZ137" s="102"/>
      <c r="HA137" s="102"/>
      <c r="HB137" s="102"/>
      <c r="HC137" s="102"/>
      <c r="HD137" s="102"/>
      <c r="HE137" s="102"/>
      <c r="HF137" s="102"/>
      <c r="HG137" s="102"/>
      <c r="HH137" s="102"/>
      <c r="HI137" s="102"/>
      <c r="HJ137" s="102"/>
      <c r="HK137" s="102"/>
      <c r="HL137" s="102"/>
      <c r="HM137" s="102"/>
      <c r="HN137" s="102"/>
      <c r="HO137" s="102"/>
      <c r="HP137" s="102"/>
      <c r="HQ137" s="102"/>
      <c r="HR137" s="102"/>
      <c r="HS137" s="102"/>
      <c r="HT137" s="102"/>
      <c r="HU137" s="102"/>
      <c r="HV137" s="102"/>
      <c r="HW137" s="102"/>
      <c r="HX137" s="102"/>
      <c r="HY137" s="102"/>
      <c r="HZ137" s="102"/>
      <c r="IA137" s="102"/>
      <c r="IB137" s="102"/>
      <c r="IC137" s="102"/>
      <c r="ID137" s="102"/>
      <c r="IE137" s="102"/>
      <c r="IF137" s="102"/>
      <c r="IG137" s="102"/>
      <c r="IH137" s="102"/>
      <c r="II137" s="102"/>
      <c r="IJ137" s="102"/>
      <c r="IK137" s="102"/>
      <c r="IL137" s="102"/>
      <c r="IM137" s="102"/>
      <c r="IN137" s="102"/>
      <c r="IO137" s="102"/>
      <c r="IP137" s="102"/>
      <c r="IQ137" s="102"/>
      <c r="IR137" s="102"/>
      <c r="IS137" s="102"/>
      <c r="IT137" s="102"/>
      <c r="IU137" s="102"/>
      <c r="IV137" s="102"/>
      <c r="IW137" s="102"/>
      <c r="IX137" s="102"/>
      <c r="IY137" s="102"/>
      <c r="IZ137" s="102"/>
      <c r="JA137" s="102"/>
    </row>
    <row r="138" spans="1:261" ht="12.75" customHeight="1">
      <c r="A138" s="115" t="s">
        <v>165</v>
      </c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80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2"/>
      <c r="EP138" s="102"/>
      <c r="EQ138" s="102"/>
      <c r="ER138" s="102"/>
      <c r="ES138" s="102"/>
      <c r="ET138" s="102"/>
      <c r="EU138" s="102"/>
      <c r="EV138" s="102"/>
      <c r="EW138" s="102"/>
      <c r="EX138" s="102"/>
      <c r="EY138" s="102"/>
      <c r="EZ138" s="102"/>
      <c r="FA138" s="102"/>
      <c r="FB138" s="102"/>
      <c r="FC138" s="102"/>
      <c r="FD138" s="102"/>
      <c r="FE138" s="102"/>
      <c r="FF138" s="102"/>
      <c r="FG138" s="102"/>
      <c r="FH138" s="102"/>
      <c r="FI138" s="102"/>
      <c r="FJ138" s="102"/>
      <c r="FK138" s="102"/>
      <c r="FL138" s="102"/>
      <c r="FM138" s="102"/>
      <c r="FN138" s="102"/>
      <c r="FO138" s="102"/>
      <c r="FP138" s="102"/>
      <c r="FQ138" s="102"/>
      <c r="FR138" s="102"/>
      <c r="FS138" s="102"/>
      <c r="FT138" s="102"/>
      <c r="FU138" s="102"/>
      <c r="FV138" s="102"/>
      <c r="FW138" s="102"/>
      <c r="FX138" s="102"/>
      <c r="FY138" s="102"/>
      <c r="FZ138" s="102"/>
      <c r="GA138" s="102"/>
      <c r="GB138" s="102"/>
      <c r="GC138" s="102"/>
      <c r="GD138" s="102"/>
      <c r="GE138" s="102"/>
      <c r="GF138" s="102"/>
      <c r="GG138" s="102"/>
      <c r="GH138" s="102"/>
      <c r="GI138" s="102"/>
      <c r="GJ138" s="102"/>
      <c r="GK138" s="102"/>
      <c r="GL138" s="102"/>
      <c r="GM138" s="102"/>
      <c r="GN138" s="102"/>
      <c r="GO138" s="102"/>
      <c r="GP138" s="102"/>
      <c r="GQ138" s="102"/>
      <c r="GR138" s="102"/>
      <c r="GS138" s="102"/>
      <c r="GT138" s="102"/>
      <c r="GU138" s="102"/>
      <c r="GV138" s="102"/>
      <c r="GW138" s="102"/>
      <c r="GX138" s="102"/>
      <c r="GY138" s="102"/>
      <c r="GZ138" s="102"/>
      <c r="HA138" s="102"/>
      <c r="HB138" s="102"/>
      <c r="HC138" s="102"/>
      <c r="HD138" s="102"/>
      <c r="HE138" s="102"/>
      <c r="HF138" s="102"/>
      <c r="HG138" s="102"/>
      <c r="HH138" s="102"/>
      <c r="HI138" s="102"/>
      <c r="HJ138" s="102"/>
      <c r="HK138" s="102"/>
      <c r="HL138" s="102"/>
      <c r="HM138" s="102"/>
      <c r="HN138" s="102"/>
      <c r="HO138" s="102"/>
      <c r="HP138" s="102"/>
      <c r="HQ138" s="102"/>
      <c r="HR138" s="102"/>
      <c r="HS138" s="102"/>
      <c r="HT138" s="102"/>
      <c r="HU138" s="102"/>
      <c r="HV138" s="102"/>
      <c r="HW138" s="102"/>
      <c r="HX138" s="102"/>
      <c r="HY138" s="102"/>
      <c r="HZ138" s="102"/>
      <c r="IA138" s="102"/>
      <c r="IB138" s="102"/>
      <c r="IC138" s="102"/>
      <c r="ID138" s="102"/>
      <c r="IE138" s="102"/>
      <c r="IF138" s="102"/>
      <c r="IG138" s="102"/>
      <c r="IH138" s="102"/>
      <c r="II138" s="102"/>
      <c r="IJ138" s="102"/>
      <c r="IK138" s="102"/>
      <c r="IL138" s="102"/>
      <c r="IM138" s="102"/>
      <c r="IN138" s="102"/>
      <c r="IO138" s="102"/>
      <c r="IP138" s="102"/>
      <c r="IQ138" s="102"/>
      <c r="IR138" s="102"/>
      <c r="IS138" s="102"/>
      <c r="IT138" s="102"/>
      <c r="IU138" s="102"/>
      <c r="IV138" s="102"/>
      <c r="IW138" s="102"/>
      <c r="IX138" s="102"/>
      <c r="IY138" s="102"/>
      <c r="IZ138" s="102"/>
      <c r="JA138" s="102"/>
    </row>
    <row r="139" spans="1:261" ht="12.75" customHeight="1">
      <c r="A139" s="46" t="s">
        <v>166</v>
      </c>
      <c r="B139" s="222" t="s">
        <v>167</v>
      </c>
      <c r="C139" s="223"/>
      <c r="D139" s="223"/>
      <c r="E139" s="223"/>
      <c r="F139" s="223"/>
      <c r="G139" s="223"/>
      <c r="H139" s="223"/>
      <c r="I139" s="224"/>
      <c r="J139" s="28">
        <v>3</v>
      </c>
      <c r="K139" s="28">
        <v>2</v>
      </c>
      <c r="L139" s="28">
        <v>0</v>
      </c>
      <c r="M139" s="28">
        <v>0</v>
      </c>
      <c r="N139" s="53">
        <v>2</v>
      </c>
      <c r="O139" s="18">
        <f>K139+L139+M139+N139</f>
        <v>4</v>
      </c>
      <c r="P139" s="19">
        <f>Q139-O139</f>
        <v>2</v>
      </c>
      <c r="Q139" s="19">
        <f>ROUND(PRODUCT(J139,25)/12,0)</f>
        <v>6</v>
      </c>
      <c r="R139" s="28"/>
      <c r="S139" s="28"/>
      <c r="T139" s="29" t="s">
        <v>61</v>
      </c>
      <c r="U139" s="51" t="s">
        <v>44</v>
      </c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  <c r="ET139" s="102"/>
      <c r="EU139" s="102"/>
      <c r="EV139" s="102"/>
      <c r="EW139" s="102"/>
      <c r="EX139" s="102"/>
      <c r="EY139" s="102"/>
      <c r="EZ139" s="102"/>
      <c r="FA139" s="102"/>
      <c r="FB139" s="102"/>
      <c r="FC139" s="102"/>
      <c r="FD139" s="102"/>
      <c r="FE139" s="102"/>
      <c r="FF139" s="102"/>
      <c r="FG139" s="102"/>
      <c r="FH139" s="102"/>
      <c r="FI139" s="102"/>
      <c r="FJ139" s="102"/>
      <c r="FK139" s="102"/>
      <c r="FL139" s="102"/>
      <c r="FM139" s="102"/>
      <c r="FN139" s="102"/>
      <c r="FO139" s="102"/>
      <c r="FP139" s="102"/>
      <c r="FQ139" s="102"/>
      <c r="FR139" s="102"/>
      <c r="FS139" s="102"/>
      <c r="FT139" s="102"/>
      <c r="FU139" s="102"/>
      <c r="FV139" s="102"/>
      <c r="FW139" s="102"/>
      <c r="FX139" s="102"/>
      <c r="FY139" s="102"/>
      <c r="FZ139" s="102"/>
      <c r="GA139" s="102"/>
      <c r="GB139" s="102"/>
      <c r="GC139" s="102"/>
      <c r="GD139" s="102"/>
      <c r="GE139" s="102"/>
      <c r="GF139" s="102"/>
      <c r="GG139" s="102"/>
      <c r="GH139" s="102"/>
      <c r="GI139" s="102"/>
      <c r="GJ139" s="102"/>
      <c r="GK139" s="102"/>
      <c r="GL139" s="102"/>
      <c r="GM139" s="102"/>
      <c r="GN139" s="102"/>
      <c r="GO139" s="102"/>
      <c r="GP139" s="102"/>
      <c r="GQ139" s="102"/>
      <c r="GR139" s="102"/>
      <c r="GS139" s="102"/>
      <c r="GT139" s="102"/>
      <c r="GU139" s="102"/>
      <c r="GV139" s="102"/>
      <c r="GW139" s="102"/>
      <c r="GX139" s="102"/>
      <c r="GY139" s="102"/>
      <c r="GZ139" s="102"/>
      <c r="HA139" s="102"/>
      <c r="HB139" s="102"/>
      <c r="HC139" s="102"/>
      <c r="HD139" s="102"/>
      <c r="HE139" s="102"/>
      <c r="HF139" s="102"/>
      <c r="HG139" s="102"/>
      <c r="HH139" s="102"/>
      <c r="HI139" s="102"/>
      <c r="HJ139" s="102"/>
      <c r="HK139" s="102"/>
      <c r="HL139" s="102"/>
      <c r="HM139" s="102"/>
      <c r="HN139" s="102"/>
      <c r="HO139" s="102"/>
      <c r="HP139" s="102"/>
      <c r="HQ139" s="102"/>
      <c r="HR139" s="102"/>
      <c r="HS139" s="102"/>
      <c r="HT139" s="102"/>
      <c r="HU139" s="102"/>
      <c r="HV139" s="102"/>
      <c r="HW139" s="102"/>
      <c r="HX139" s="102"/>
      <c r="HY139" s="102"/>
      <c r="HZ139" s="102"/>
      <c r="IA139" s="102"/>
      <c r="IB139" s="102"/>
      <c r="IC139" s="102"/>
      <c r="ID139" s="102"/>
      <c r="IE139" s="102"/>
      <c r="IF139" s="102"/>
      <c r="IG139" s="102"/>
      <c r="IH139" s="102"/>
      <c r="II139" s="102"/>
      <c r="IJ139" s="102"/>
      <c r="IK139" s="102"/>
      <c r="IL139" s="102"/>
      <c r="IM139" s="102"/>
      <c r="IN139" s="102"/>
      <c r="IO139" s="102"/>
      <c r="IP139" s="102"/>
      <c r="IQ139" s="102"/>
      <c r="IR139" s="102"/>
      <c r="IS139" s="102"/>
      <c r="IT139" s="102"/>
      <c r="IU139" s="102"/>
      <c r="IV139" s="102"/>
      <c r="IW139" s="102"/>
      <c r="IX139" s="102"/>
      <c r="IY139" s="102"/>
      <c r="IZ139" s="102"/>
      <c r="JA139" s="102"/>
    </row>
    <row r="140" spans="1:261" ht="12.75" customHeight="1">
      <c r="A140" s="46" t="s">
        <v>168</v>
      </c>
      <c r="B140" s="222" t="s">
        <v>169</v>
      </c>
      <c r="C140" s="223"/>
      <c r="D140" s="223"/>
      <c r="E140" s="223"/>
      <c r="F140" s="223"/>
      <c r="G140" s="223"/>
      <c r="H140" s="223"/>
      <c r="I140" s="224"/>
      <c r="J140" s="28">
        <v>3</v>
      </c>
      <c r="K140" s="28">
        <v>2</v>
      </c>
      <c r="L140" s="28">
        <v>0</v>
      </c>
      <c r="M140" s="28">
        <v>0</v>
      </c>
      <c r="N140" s="53">
        <v>2</v>
      </c>
      <c r="O140" s="18">
        <f>K140+L140+M140+N140</f>
        <v>4</v>
      </c>
      <c r="P140" s="19">
        <f>Q140-O140</f>
        <v>2</v>
      </c>
      <c r="Q140" s="19">
        <f>ROUND(PRODUCT(J140,25)/12,0)</f>
        <v>6</v>
      </c>
      <c r="R140" s="28"/>
      <c r="S140" s="28"/>
      <c r="T140" s="29" t="s">
        <v>61</v>
      </c>
      <c r="U140" s="51" t="s">
        <v>44</v>
      </c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  <c r="FQ140" s="102"/>
      <c r="FR140" s="102"/>
      <c r="FS140" s="102"/>
      <c r="FT140" s="102"/>
      <c r="FU140" s="102"/>
      <c r="FV140" s="102"/>
      <c r="FW140" s="102"/>
      <c r="FX140" s="102"/>
      <c r="FY140" s="102"/>
      <c r="FZ140" s="102"/>
      <c r="GA140" s="102"/>
      <c r="GB140" s="102"/>
      <c r="GC140" s="102"/>
      <c r="GD140" s="102"/>
      <c r="GE140" s="102"/>
      <c r="GF140" s="102"/>
      <c r="GG140" s="102"/>
      <c r="GH140" s="102"/>
      <c r="GI140" s="102"/>
      <c r="GJ140" s="102"/>
      <c r="GK140" s="102"/>
      <c r="GL140" s="102"/>
      <c r="GM140" s="102"/>
      <c r="GN140" s="102"/>
      <c r="GO140" s="102"/>
      <c r="GP140" s="102"/>
      <c r="GQ140" s="102"/>
      <c r="GR140" s="102"/>
      <c r="GS140" s="102"/>
      <c r="GT140" s="102"/>
      <c r="GU140" s="102"/>
      <c r="GV140" s="102"/>
      <c r="GW140" s="102"/>
      <c r="GX140" s="102"/>
      <c r="GY140" s="102"/>
      <c r="GZ140" s="102"/>
      <c r="HA140" s="102"/>
      <c r="HB140" s="102"/>
      <c r="HC140" s="102"/>
      <c r="HD140" s="102"/>
      <c r="HE140" s="102"/>
      <c r="HF140" s="102"/>
      <c r="HG140" s="102"/>
      <c r="HH140" s="102"/>
      <c r="HI140" s="102"/>
      <c r="HJ140" s="102"/>
      <c r="HK140" s="102"/>
      <c r="HL140" s="102"/>
      <c r="HM140" s="102"/>
      <c r="HN140" s="102"/>
      <c r="HO140" s="102"/>
      <c r="HP140" s="102"/>
      <c r="HQ140" s="102"/>
      <c r="HR140" s="102"/>
      <c r="HS140" s="102"/>
      <c r="HT140" s="102"/>
      <c r="HU140" s="102"/>
      <c r="HV140" s="102"/>
      <c r="HW140" s="102"/>
      <c r="HX140" s="102"/>
      <c r="HY140" s="102"/>
      <c r="HZ140" s="102"/>
      <c r="IA140" s="102"/>
      <c r="IB140" s="102"/>
      <c r="IC140" s="102"/>
      <c r="ID140" s="102"/>
      <c r="IE140" s="102"/>
      <c r="IF140" s="102"/>
      <c r="IG140" s="102"/>
      <c r="IH140" s="102"/>
      <c r="II140" s="102"/>
      <c r="IJ140" s="102"/>
      <c r="IK140" s="102"/>
      <c r="IL140" s="102"/>
      <c r="IM140" s="102"/>
      <c r="IN140" s="102"/>
      <c r="IO140" s="102"/>
      <c r="IP140" s="102"/>
      <c r="IQ140" s="102"/>
      <c r="IR140" s="102"/>
      <c r="IS140" s="102"/>
      <c r="IT140" s="102"/>
      <c r="IU140" s="102"/>
      <c r="IV140" s="102"/>
      <c r="IW140" s="102"/>
      <c r="IX140" s="102"/>
      <c r="IY140" s="102"/>
      <c r="IZ140" s="102"/>
      <c r="JA140" s="102"/>
    </row>
    <row r="141" spans="1:261" ht="12.75" customHeight="1">
      <c r="A141" s="46" t="s">
        <v>170</v>
      </c>
      <c r="B141" s="222" t="s">
        <v>171</v>
      </c>
      <c r="C141" s="223"/>
      <c r="D141" s="223"/>
      <c r="E141" s="223"/>
      <c r="F141" s="223"/>
      <c r="G141" s="223"/>
      <c r="H141" s="223"/>
      <c r="I141" s="224"/>
      <c r="J141" s="28">
        <v>3</v>
      </c>
      <c r="K141" s="28">
        <v>2</v>
      </c>
      <c r="L141" s="28">
        <v>0</v>
      </c>
      <c r="M141" s="28">
        <v>0</v>
      </c>
      <c r="N141" s="53">
        <v>2</v>
      </c>
      <c r="O141" s="18">
        <f>K141+L141+M141+N141</f>
        <v>4</v>
      </c>
      <c r="P141" s="19">
        <f>Q141-O141</f>
        <v>2</v>
      </c>
      <c r="Q141" s="19">
        <f>ROUND(PRODUCT(J141,25)/12,0)</f>
        <v>6</v>
      </c>
      <c r="R141" s="28"/>
      <c r="S141" s="28"/>
      <c r="T141" s="29" t="s">
        <v>61</v>
      </c>
      <c r="U141" s="51" t="s">
        <v>44</v>
      </c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  <c r="FX141" s="102"/>
      <c r="FY141" s="102"/>
      <c r="FZ141" s="102"/>
      <c r="GA141" s="102"/>
      <c r="GB141" s="102"/>
      <c r="GC141" s="102"/>
      <c r="GD141" s="102"/>
      <c r="GE141" s="102"/>
      <c r="GF141" s="102"/>
      <c r="GG141" s="102"/>
      <c r="GH141" s="102"/>
      <c r="GI141" s="102"/>
      <c r="GJ141" s="102"/>
      <c r="GK141" s="102"/>
      <c r="GL141" s="102"/>
      <c r="GM141" s="102"/>
      <c r="GN141" s="102"/>
      <c r="GO141" s="102"/>
      <c r="GP141" s="102"/>
      <c r="GQ141" s="102"/>
      <c r="GR141" s="102"/>
      <c r="GS141" s="102"/>
      <c r="GT141" s="102"/>
      <c r="GU141" s="102"/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2"/>
      <c r="HF141" s="102"/>
      <c r="HG141" s="102"/>
      <c r="HH141" s="102"/>
      <c r="HI141" s="102"/>
      <c r="HJ141" s="102"/>
      <c r="HK141" s="102"/>
      <c r="HL141" s="102"/>
      <c r="HM141" s="102"/>
      <c r="HN141" s="102"/>
      <c r="HO141" s="102"/>
      <c r="HP141" s="102"/>
      <c r="HQ141" s="102"/>
      <c r="HR141" s="102"/>
      <c r="HS141" s="102"/>
      <c r="HT141" s="102"/>
      <c r="HU141" s="102"/>
      <c r="HV141" s="102"/>
      <c r="HW141" s="102"/>
      <c r="HX141" s="102"/>
      <c r="HY141" s="102"/>
      <c r="HZ141" s="102"/>
      <c r="IA141" s="102"/>
      <c r="IB141" s="102"/>
      <c r="IC141" s="102"/>
      <c r="ID141" s="102"/>
      <c r="IE141" s="102"/>
      <c r="IF141" s="102"/>
      <c r="IG141" s="102"/>
      <c r="IH141" s="102"/>
      <c r="II141" s="102"/>
      <c r="IJ141" s="102"/>
      <c r="IK141" s="102"/>
      <c r="IL141" s="102"/>
      <c r="IM141" s="102"/>
      <c r="IN141" s="102"/>
      <c r="IO141" s="102"/>
      <c r="IP141" s="102"/>
      <c r="IQ141" s="102"/>
      <c r="IR141" s="102"/>
      <c r="IS141" s="102"/>
      <c r="IT141" s="102"/>
      <c r="IU141" s="102"/>
      <c r="IV141" s="102"/>
      <c r="IW141" s="102"/>
      <c r="IX141" s="102"/>
      <c r="IY141" s="102"/>
      <c r="IZ141" s="102"/>
      <c r="JA141" s="102"/>
    </row>
    <row r="142" spans="1:261" ht="27.75" customHeight="1">
      <c r="A142" s="187" t="s">
        <v>172</v>
      </c>
      <c r="B142" s="188"/>
      <c r="C142" s="188"/>
      <c r="D142" s="188"/>
      <c r="E142" s="188"/>
      <c r="F142" s="188"/>
      <c r="G142" s="188"/>
      <c r="H142" s="188"/>
      <c r="I142" s="189"/>
      <c r="J142" s="54">
        <f>SUM(J119,J125,J131,J135,J139)</f>
        <v>18</v>
      </c>
      <c r="K142" s="54">
        <f>SUM(K119,K125,K131,K135,K139)</f>
        <v>10</v>
      </c>
      <c r="L142" s="54">
        <f>SUM(L119,L125,L131,L135,L139)</f>
        <v>3</v>
      </c>
      <c r="M142" s="54">
        <f t="shared" ref="M142:Q142" si="15">SUM(M119,M125,M131,M135,M139)</f>
        <v>1</v>
      </c>
      <c r="N142" s="54">
        <f t="shared" si="15"/>
        <v>2</v>
      </c>
      <c r="O142" s="54">
        <f t="shared" si="15"/>
        <v>16</v>
      </c>
      <c r="P142" s="54">
        <f t="shared" si="15"/>
        <v>18</v>
      </c>
      <c r="Q142" s="54">
        <f t="shared" si="15"/>
        <v>34</v>
      </c>
      <c r="R142" s="54">
        <f>COUNTIF(R136,"E")+COUNTIF(R133,"E")+COUNTIF(R131,"E")+COUNTIF(R139,"E")</f>
        <v>1</v>
      </c>
      <c r="S142" s="54">
        <v>1</v>
      </c>
      <c r="T142" s="54">
        <v>4</v>
      </c>
      <c r="U142" s="99">
        <f>5/(COUNTIF($A$178:$U$201,"DF")+COUNTIF($A$210:$U$224,"DS")+COUNTIF($A$234:$U$246,"DC"))</f>
        <v>0.10416666666666667</v>
      </c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  <c r="FX142" s="102"/>
      <c r="FY142" s="102"/>
      <c r="FZ142" s="102"/>
      <c r="GA142" s="102"/>
      <c r="GB142" s="102"/>
      <c r="GC142" s="102"/>
      <c r="GD142" s="102"/>
      <c r="GE142" s="102"/>
      <c r="GF142" s="102"/>
      <c r="GG142" s="102"/>
      <c r="GH142" s="102"/>
      <c r="GI142" s="102"/>
      <c r="GJ142" s="102"/>
      <c r="GK142" s="102"/>
      <c r="GL142" s="102"/>
      <c r="GM142" s="102"/>
      <c r="GN142" s="102"/>
      <c r="GO142" s="102"/>
      <c r="GP142" s="102"/>
      <c r="GQ142" s="102"/>
      <c r="GR142" s="102"/>
      <c r="GS142" s="102"/>
      <c r="GT142" s="102"/>
      <c r="GU142" s="102"/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2"/>
      <c r="HF142" s="102"/>
      <c r="HG142" s="102"/>
      <c r="HH142" s="102"/>
      <c r="HI142" s="102"/>
      <c r="HJ142" s="102"/>
      <c r="HK142" s="102"/>
      <c r="HL142" s="102"/>
      <c r="HM142" s="102"/>
      <c r="HN142" s="102"/>
      <c r="HO142" s="102"/>
      <c r="HP142" s="102"/>
      <c r="HQ142" s="102"/>
      <c r="HR142" s="102"/>
      <c r="HS142" s="102"/>
      <c r="HT142" s="102"/>
      <c r="HU142" s="102"/>
      <c r="HV142" s="102"/>
      <c r="HW142" s="102"/>
      <c r="HX142" s="102"/>
      <c r="HY142" s="102"/>
      <c r="HZ142" s="102"/>
      <c r="IA142" s="102"/>
      <c r="IB142" s="102"/>
      <c r="IC142" s="102"/>
      <c r="ID142" s="102"/>
      <c r="IE142" s="102"/>
      <c r="IF142" s="102"/>
      <c r="IG142" s="102"/>
      <c r="IH142" s="102"/>
      <c r="II142" s="102"/>
      <c r="IJ142" s="102"/>
      <c r="IK142" s="102"/>
      <c r="IL142" s="102"/>
      <c r="IM142" s="102"/>
      <c r="IN142" s="102"/>
      <c r="IO142" s="102"/>
      <c r="IP142" s="102"/>
      <c r="IQ142" s="102"/>
      <c r="IR142" s="102"/>
      <c r="IS142" s="102"/>
      <c r="IT142" s="102"/>
      <c r="IU142" s="102"/>
      <c r="IV142" s="102"/>
      <c r="IW142" s="102"/>
      <c r="IX142" s="102"/>
      <c r="IY142" s="102"/>
      <c r="IZ142" s="102"/>
      <c r="JA142" s="102"/>
    </row>
    <row r="143" spans="1:261" ht="12.75" customHeight="1">
      <c r="A143" s="190" t="s">
        <v>173</v>
      </c>
      <c r="B143" s="191"/>
      <c r="C143" s="191"/>
      <c r="D143" s="191"/>
      <c r="E143" s="191"/>
      <c r="F143" s="191"/>
      <c r="G143" s="191"/>
      <c r="H143" s="191"/>
      <c r="I143" s="191"/>
      <c r="J143" s="192"/>
      <c r="K143" s="24">
        <f t="shared" ref="K143:Q143" si="16">SUM(K119,K125)*14+SUM(K131,K135,K139)*12</f>
        <v>128</v>
      </c>
      <c r="L143" s="32">
        <f t="shared" si="16"/>
        <v>40</v>
      </c>
      <c r="M143" s="32">
        <f t="shared" si="16"/>
        <v>12</v>
      </c>
      <c r="N143" s="32">
        <f t="shared" si="16"/>
        <v>24</v>
      </c>
      <c r="O143" s="32">
        <f t="shared" si="16"/>
        <v>204</v>
      </c>
      <c r="P143" s="32">
        <f t="shared" si="16"/>
        <v>228</v>
      </c>
      <c r="Q143" s="32">
        <f t="shared" si="16"/>
        <v>432</v>
      </c>
      <c r="R143" s="196"/>
      <c r="S143" s="197"/>
      <c r="T143" s="197"/>
      <c r="U143" s="198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  <c r="FX143" s="102"/>
      <c r="FY143" s="102"/>
      <c r="FZ143" s="102"/>
      <c r="GA143" s="102"/>
      <c r="GB143" s="102"/>
      <c r="GC143" s="102"/>
      <c r="GD143" s="102"/>
      <c r="GE143" s="102"/>
      <c r="GF143" s="102"/>
      <c r="GG143" s="102"/>
      <c r="GH143" s="102"/>
      <c r="GI143" s="102"/>
      <c r="GJ143" s="102"/>
      <c r="GK143" s="102"/>
      <c r="GL143" s="102"/>
      <c r="GM143" s="102"/>
      <c r="GN143" s="102"/>
      <c r="GO143" s="102"/>
      <c r="GP143" s="102"/>
      <c r="GQ143" s="102"/>
      <c r="GR143" s="102"/>
      <c r="GS143" s="102"/>
      <c r="GT143" s="102"/>
      <c r="GU143" s="102"/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2"/>
      <c r="HF143" s="102"/>
      <c r="HG143" s="102"/>
      <c r="HH143" s="102"/>
      <c r="HI143" s="102"/>
      <c r="HJ143" s="102"/>
      <c r="HK143" s="102"/>
      <c r="HL143" s="102"/>
      <c r="HM143" s="102"/>
      <c r="HN143" s="102"/>
      <c r="HO143" s="102"/>
      <c r="HP143" s="102"/>
      <c r="HQ143" s="102"/>
      <c r="HR143" s="102"/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  <c r="IJ143" s="102"/>
      <c r="IK143" s="102"/>
      <c r="IL143" s="102"/>
      <c r="IM143" s="102"/>
      <c r="IN143" s="102"/>
      <c r="IO143" s="102"/>
      <c r="IP143" s="102"/>
      <c r="IQ143" s="102"/>
      <c r="IR143" s="102"/>
      <c r="IS143" s="102"/>
      <c r="IT143" s="102"/>
      <c r="IU143" s="102"/>
      <c r="IV143" s="102"/>
      <c r="IW143" s="102"/>
      <c r="IX143" s="102"/>
      <c r="IY143" s="102"/>
      <c r="IZ143" s="102"/>
      <c r="JA143" s="102"/>
    </row>
    <row r="144" spans="1:261">
      <c r="A144" s="193"/>
      <c r="B144" s="194"/>
      <c r="C144" s="194"/>
      <c r="D144" s="194"/>
      <c r="E144" s="194"/>
      <c r="F144" s="194"/>
      <c r="G144" s="194"/>
      <c r="H144" s="194"/>
      <c r="I144" s="194"/>
      <c r="J144" s="195"/>
      <c r="K144" s="202">
        <f>SUM(K143:N143)</f>
        <v>204</v>
      </c>
      <c r="L144" s="203"/>
      <c r="M144" s="203"/>
      <c r="N144" s="204"/>
      <c r="O144" s="205">
        <f>Q143</f>
        <v>432</v>
      </c>
      <c r="P144" s="206"/>
      <c r="Q144" s="207"/>
      <c r="R144" s="199"/>
      <c r="S144" s="200"/>
      <c r="T144" s="200"/>
      <c r="U144" s="201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  <c r="FQ144" s="102"/>
      <c r="FR144" s="102"/>
      <c r="FS144" s="102"/>
      <c r="FT144" s="102"/>
      <c r="FU144" s="102"/>
      <c r="FV144" s="102"/>
      <c r="FW144" s="102"/>
      <c r="FX144" s="102"/>
      <c r="FY144" s="102"/>
      <c r="FZ144" s="102"/>
      <c r="GA144" s="102"/>
      <c r="GB144" s="102"/>
      <c r="GC144" s="102"/>
      <c r="GD144" s="102"/>
      <c r="GE144" s="102"/>
      <c r="GF144" s="102"/>
      <c r="GG144" s="102"/>
      <c r="GH144" s="102"/>
      <c r="GI144" s="102"/>
      <c r="GJ144" s="102"/>
      <c r="GK144" s="102"/>
      <c r="GL144" s="102"/>
      <c r="GM144" s="102"/>
      <c r="GN144" s="102"/>
      <c r="GO144" s="102"/>
      <c r="GP144" s="102"/>
      <c r="GQ144" s="102"/>
      <c r="GR144" s="102"/>
      <c r="GS144" s="102"/>
      <c r="GT144" s="102"/>
      <c r="GU144" s="102"/>
      <c r="GV144" s="102"/>
      <c r="GW144" s="102"/>
      <c r="GX144" s="102"/>
      <c r="GY144" s="102"/>
      <c r="GZ144" s="102"/>
      <c r="HA144" s="102"/>
      <c r="HB144" s="102"/>
      <c r="HC144" s="102"/>
      <c r="HD144" s="102"/>
      <c r="HE144" s="102"/>
      <c r="HF144" s="102"/>
      <c r="HG144" s="102"/>
      <c r="HH144" s="102"/>
      <c r="HI144" s="102"/>
      <c r="HJ144" s="102"/>
      <c r="HK144" s="102"/>
      <c r="HL144" s="102"/>
      <c r="HM144" s="102"/>
      <c r="HN144" s="102"/>
      <c r="HO144" s="102"/>
      <c r="HP144" s="102"/>
      <c r="HQ144" s="102"/>
      <c r="HR144" s="102"/>
      <c r="HS144" s="102"/>
      <c r="HT144" s="102"/>
      <c r="HU144" s="102"/>
      <c r="HV144" s="102"/>
      <c r="HW144" s="102"/>
      <c r="HX144" s="102"/>
      <c r="HY144" s="102"/>
      <c r="HZ144" s="102"/>
      <c r="IA144" s="102"/>
      <c r="IB144" s="102"/>
      <c r="IC144" s="102"/>
      <c r="ID144" s="102"/>
      <c r="IE144" s="102"/>
      <c r="IF144" s="102"/>
      <c r="IG144" s="102"/>
      <c r="IH144" s="102"/>
      <c r="II144" s="102"/>
      <c r="IJ144" s="102"/>
      <c r="IK144" s="102"/>
      <c r="IL144" s="102"/>
      <c r="IM144" s="102"/>
      <c r="IN144" s="102"/>
      <c r="IO144" s="102"/>
      <c r="IP144" s="102"/>
      <c r="IQ144" s="102"/>
      <c r="IR144" s="102"/>
      <c r="IS144" s="102"/>
      <c r="IT144" s="102"/>
      <c r="IU144" s="102"/>
      <c r="IV144" s="102"/>
      <c r="IW144" s="102"/>
      <c r="IX144" s="102"/>
      <c r="IY144" s="102"/>
      <c r="IZ144" s="102"/>
      <c r="JA144" s="102"/>
    </row>
    <row r="145" spans="1:261" ht="12.75" customHeight="1">
      <c r="B145" s="9"/>
      <c r="C145" s="9"/>
      <c r="D145" s="9"/>
      <c r="E145" s="9"/>
      <c r="F145" s="9"/>
      <c r="G145" s="9"/>
      <c r="M145" s="9"/>
      <c r="N145" s="9"/>
      <c r="O145" s="9"/>
      <c r="P145" s="9"/>
      <c r="Q145" s="9"/>
      <c r="R145" s="9"/>
      <c r="S145" s="9"/>
      <c r="T145" s="9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102"/>
      <c r="FG145" s="102"/>
      <c r="FH145" s="102"/>
      <c r="FI145" s="102"/>
      <c r="FJ145" s="102"/>
      <c r="FK145" s="102"/>
      <c r="FL145" s="102"/>
      <c r="FM145" s="102"/>
      <c r="FN145" s="102"/>
      <c r="FO145" s="102"/>
      <c r="FP145" s="102"/>
      <c r="FQ145" s="102"/>
      <c r="FR145" s="102"/>
      <c r="FS145" s="102"/>
      <c r="FT145" s="102"/>
      <c r="FU145" s="102"/>
      <c r="FV145" s="102"/>
      <c r="FW145" s="102"/>
      <c r="FX145" s="102"/>
      <c r="FY145" s="102"/>
      <c r="FZ145" s="102"/>
      <c r="GA145" s="102"/>
      <c r="GB145" s="102"/>
      <c r="GC145" s="102"/>
      <c r="GD145" s="102"/>
      <c r="GE145" s="102"/>
      <c r="GF145" s="102"/>
      <c r="GG145" s="102"/>
      <c r="GH145" s="102"/>
      <c r="GI145" s="102"/>
      <c r="GJ145" s="102"/>
      <c r="GK145" s="102"/>
      <c r="GL145" s="102"/>
      <c r="GM145" s="102"/>
      <c r="GN145" s="102"/>
      <c r="GO145" s="102"/>
      <c r="GP145" s="102"/>
      <c r="GQ145" s="102"/>
      <c r="GR145" s="102"/>
      <c r="GS145" s="102"/>
      <c r="GT145" s="102"/>
      <c r="GU145" s="102"/>
      <c r="GV145" s="102"/>
      <c r="GW145" s="102"/>
      <c r="GX145" s="102"/>
      <c r="GY145" s="102"/>
      <c r="GZ145" s="102"/>
      <c r="HA145" s="102"/>
      <c r="HB145" s="102"/>
      <c r="HC145" s="102"/>
      <c r="HD145" s="102"/>
      <c r="HE145" s="102"/>
      <c r="HF145" s="102"/>
      <c r="HG145" s="102"/>
      <c r="HH145" s="102"/>
      <c r="HI145" s="102"/>
      <c r="HJ145" s="102"/>
      <c r="HK145" s="102"/>
      <c r="HL145" s="102"/>
      <c r="HM145" s="102"/>
      <c r="HN145" s="102"/>
      <c r="HO145" s="102"/>
      <c r="HP145" s="102"/>
      <c r="HQ145" s="102"/>
      <c r="HR145" s="102"/>
      <c r="HS145" s="102"/>
      <c r="HT145" s="102"/>
      <c r="HU145" s="102"/>
      <c r="HV145" s="102"/>
      <c r="HW145" s="102"/>
      <c r="HX145" s="102"/>
      <c r="HY145" s="102"/>
      <c r="HZ145" s="102"/>
      <c r="IA145" s="102"/>
      <c r="IB145" s="102"/>
      <c r="IC145" s="102"/>
      <c r="ID145" s="102"/>
      <c r="IE145" s="102"/>
      <c r="IF145" s="102"/>
      <c r="IG145" s="102"/>
      <c r="IH145" s="102"/>
      <c r="II145" s="102"/>
      <c r="IJ145" s="102"/>
      <c r="IK145" s="102"/>
      <c r="IL145" s="102"/>
      <c r="IM145" s="102"/>
      <c r="IN145" s="102"/>
      <c r="IO145" s="102"/>
      <c r="IP145" s="102"/>
      <c r="IQ145" s="102"/>
      <c r="IR145" s="102"/>
      <c r="IS145" s="102"/>
      <c r="IT145" s="102"/>
      <c r="IU145" s="102"/>
      <c r="IV145" s="102"/>
      <c r="IW145" s="102"/>
      <c r="IX145" s="102"/>
      <c r="IY145" s="102"/>
      <c r="IZ145" s="102"/>
      <c r="JA145" s="102"/>
    </row>
    <row r="146" spans="1:261">
      <c r="A146" s="159" t="s">
        <v>174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/>
      <c r="DY146" s="102"/>
      <c r="DZ146" s="102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2"/>
      <c r="FG146" s="102"/>
      <c r="FH146" s="102"/>
      <c r="FI146" s="102"/>
      <c r="FJ146" s="102"/>
      <c r="FK146" s="102"/>
      <c r="FL146" s="102"/>
      <c r="FM146" s="102"/>
      <c r="FN146" s="102"/>
      <c r="FO146" s="102"/>
      <c r="FP146" s="102"/>
      <c r="FQ146" s="102"/>
      <c r="FR146" s="102"/>
      <c r="FS146" s="102"/>
      <c r="FT146" s="102"/>
      <c r="FU146" s="102"/>
      <c r="FV146" s="102"/>
      <c r="FW146" s="102"/>
      <c r="FX146" s="102"/>
      <c r="FY146" s="102"/>
      <c r="FZ146" s="102"/>
      <c r="GA146" s="102"/>
      <c r="GB146" s="102"/>
      <c r="GC146" s="102"/>
      <c r="GD146" s="102"/>
      <c r="GE146" s="102"/>
      <c r="GF146" s="102"/>
      <c r="GG146" s="102"/>
      <c r="GH146" s="102"/>
      <c r="GI146" s="102"/>
      <c r="GJ146" s="102"/>
      <c r="GK146" s="102"/>
      <c r="GL146" s="102"/>
      <c r="GM146" s="102"/>
      <c r="GN146" s="102"/>
      <c r="GO146" s="102"/>
      <c r="GP146" s="102"/>
      <c r="GQ146" s="102"/>
      <c r="GR146" s="102"/>
      <c r="GS146" s="102"/>
      <c r="GT146" s="102"/>
      <c r="GU146" s="102"/>
      <c r="GV146" s="102"/>
      <c r="GW146" s="102"/>
      <c r="GX146" s="102"/>
      <c r="GY146" s="102"/>
      <c r="GZ146" s="102"/>
      <c r="HA146" s="102"/>
      <c r="HB146" s="102"/>
      <c r="HC146" s="102"/>
      <c r="HD146" s="102"/>
      <c r="HE146" s="102"/>
      <c r="HF146" s="102"/>
      <c r="HG146" s="102"/>
      <c r="HH146" s="102"/>
      <c r="HI146" s="102"/>
      <c r="HJ146" s="102"/>
      <c r="HK146" s="102"/>
      <c r="HL146" s="102"/>
      <c r="HM146" s="102"/>
      <c r="HN146" s="102"/>
      <c r="HO146" s="102"/>
      <c r="HP146" s="102"/>
      <c r="HQ146" s="102"/>
      <c r="HR146" s="102"/>
      <c r="HS146" s="102"/>
      <c r="HT146" s="102"/>
      <c r="HU146" s="102"/>
      <c r="HV146" s="102"/>
      <c r="HW146" s="102"/>
      <c r="HX146" s="102"/>
      <c r="HY146" s="102"/>
      <c r="HZ146" s="102"/>
      <c r="IA146" s="102"/>
      <c r="IB146" s="102"/>
      <c r="IC146" s="102"/>
      <c r="ID146" s="102"/>
      <c r="IE146" s="102"/>
      <c r="IF146" s="102"/>
      <c r="IG146" s="102"/>
      <c r="IH146" s="102"/>
      <c r="II146" s="102"/>
      <c r="IJ146" s="102"/>
      <c r="IK146" s="102"/>
      <c r="IL146" s="102"/>
      <c r="IM146" s="102"/>
      <c r="IN146" s="102"/>
      <c r="IO146" s="102"/>
      <c r="IP146" s="102"/>
      <c r="IQ146" s="102"/>
      <c r="IR146" s="102"/>
      <c r="IS146" s="102"/>
      <c r="IT146" s="102"/>
      <c r="IU146" s="102"/>
      <c r="IV146" s="102"/>
      <c r="IW146" s="102"/>
      <c r="IX146" s="102"/>
      <c r="IY146" s="102"/>
      <c r="IZ146" s="102"/>
      <c r="JA146" s="102"/>
    </row>
    <row r="147" spans="1:261">
      <c r="A147" s="153" t="s">
        <v>47</v>
      </c>
      <c r="B147" s="155" t="s">
        <v>48</v>
      </c>
      <c r="C147" s="156"/>
      <c r="D147" s="156"/>
      <c r="E147" s="156"/>
      <c r="F147" s="156"/>
      <c r="G147" s="156"/>
      <c r="H147" s="156"/>
      <c r="I147" s="157"/>
      <c r="J147" s="161" t="s">
        <v>49</v>
      </c>
      <c r="K147" s="212" t="s">
        <v>50</v>
      </c>
      <c r="L147" s="213"/>
      <c r="M147" s="213"/>
      <c r="N147" s="214"/>
      <c r="O147" s="212" t="s">
        <v>51</v>
      </c>
      <c r="P147" s="213"/>
      <c r="Q147" s="214"/>
      <c r="R147" s="212" t="s">
        <v>52</v>
      </c>
      <c r="S147" s="213"/>
      <c r="T147" s="214"/>
      <c r="U147" s="161" t="s">
        <v>53</v>
      </c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  <c r="ET147" s="102"/>
      <c r="EU147" s="102"/>
      <c r="EV147" s="102"/>
      <c r="EW147" s="102"/>
      <c r="EX147" s="102"/>
      <c r="EY147" s="102"/>
      <c r="EZ147" s="102"/>
      <c r="FA147" s="102"/>
      <c r="FB147" s="102"/>
      <c r="FC147" s="102"/>
      <c r="FD147" s="102"/>
      <c r="FE147" s="102"/>
      <c r="FF147" s="102"/>
      <c r="FG147" s="102"/>
      <c r="FH147" s="102"/>
      <c r="FI147" s="102"/>
      <c r="FJ147" s="102"/>
      <c r="FK147" s="102"/>
      <c r="FL147" s="102"/>
      <c r="FM147" s="102"/>
      <c r="FN147" s="102"/>
      <c r="FO147" s="102"/>
      <c r="FP147" s="102"/>
      <c r="FQ147" s="102"/>
      <c r="FR147" s="102"/>
      <c r="FS147" s="102"/>
      <c r="FT147" s="102"/>
      <c r="FU147" s="102"/>
      <c r="FV147" s="102"/>
      <c r="FW147" s="102"/>
      <c r="FX147" s="102"/>
      <c r="FY147" s="102"/>
      <c r="FZ147" s="102"/>
      <c r="GA147" s="102"/>
      <c r="GB147" s="102"/>
      <c r="GC147" s="102"/>
      <c r="GD147" s="102"/>
      <c r="GE147" s="102"/>
      <c r="GF147" s="102"/>
      <c r="GG147" s="102"/>
      <c r="GH147" s="102"/>
      <c r="GI147" s="102"/>
      <c r="GJ147" s="102"/>
      <c r="GK147" s="102"/>
      <c r="GL147" s="102"/>
      <c r="GM147" s="102"/>
      <c r="GN147" s="102"/>
      <c r="GO147" s="102"/>
      <c r="GP147" s="102"/>
      <c r="GQ147" s="102"/>
      <c r="GR147" s="102"/>
      <c r="GS147" s="102"/>
      <c r="GT147" s="102"/>
      <c r="GU147" s="102"/>
      <c r="GV147" s="102"/>
      <c r="GW147" s="102"/>
      <c r="GX147" s="102"/>
      <c r="GY147" s="102"/>
      <c r="GZ147" s="102"/>
      <c r="HA147" s="102"/>
      <c r="HB147" s="102"/>
      <c r="HC147" s="102"/>
      <c r="HD147" s="102"/>
      <c r="HE147" s="102"/>
      <c r="HF147" s="102"/>
      <c r="HG147" s="102"/>
      <c r="HH147" s="102"/>
      <c r="HI147" s="102"/>
      <c r="HJ147" s="102"/>
      <c r="HK147" s="102"/>
      <c r="HL147" s="102"/>
      <c r="HM147" s="102"/>
      <c r="HN147" s="102"/>
      <c r="HO147" s="102"/>
      <c r="HP147" s="102"/>
      <c r="HQ147" s="102"/>
      <c r="HR147" s="102"/>
      <c r="HS147" s="102"/>
      <c r="HT147" s="102"/>
      <c r="HU147" s="102"/>
      <c r="HV147" s="102"/>
      <c r="HW147" s="102"/>
      <c r="HX147" s="102"/>
      <c r="HY147" s="102"/>
      <c r="HZ147" s="102"/>
      <c r="IA147" s="102"/>
      <c r="IB147" s="102"/>
      <c r="IC147" s="102"/>
      <c r="ID147" s="102"/>
      <c r="IE147" s="102"/>
      <c r="IF147" s="102"/>
      <c r="IG147" s="102"/>
      <c r="IH147" s="102"/>
      <c r="II147" s="102"/>
      <c r="IJ147" s="102"/>
      <c r="IK147" s="102"/>
      <c r="IL147" s="102"/>
      <c r="IM147" s="102"/>
      <c r="IN147" s="102"/>
      <c r="IO147" s="102"/>
      <c r="IP147" s="102"/>
      <c r="IQ147" s="102"/>
      <c r="IR147" s="102"/>
      <c r="IS147" s="102"/>
      <c r="IT147" s="102"/>
      <c r="IU147" s="102"/>
      <c r="IV147" s="102"/>
      <c r="IW147" s="102"/>
      <c r="IX147" s="102"/>
      <c r="IY147" s="102"/>
      <c r="IZ147" s="102"/>
      <c r="JA147" s="102"/>
    </row>
    <row r="148" spans="1:261">
      <c r="A148" s="154"/>
      <c r="B148" s="158"/>
      <c r="C148" s="159"/>
      <c r="D148" s="159"/>
      <c r="E148" s="159"/>
      <c r="F148" s="159"/>
      <c r="G148" s="159"/>
      <c r="H148" s="159"/>
      <c r="I148" s="160"/>
      <c r="J148" s="162"/>
      <c r="K148" s="4" t="s">
        <v>54</v>
      </c>
      <c r="L148" s="4" t="s">
        <v>55</v>
      </c>
      <c r="M148" s="4" t="s">
        <v>56</v>
      </c>
      <c r="N148" s="4" t="s">
        <v>57</v>
      </c>
      <c r="O148" s="4" t="s">
        <v>58</v>
      </c>
      <c r="P148" s="4" t="s">
        <v>32</v>
      </c>
      <c r="Q148" s="4" t="s">
        <v>59</v>
      </c>
      <c r="R148" s="4" t="s">
        <v>60</v>
      </c>
      <c r="S148" s="4" t="s">
        <v>54</v>
      </c>
      <c r="T148" s="4" t="s">
        <v>61</v>
      </c>
      <c r="U148" s="16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  <c r="ET148" s="102"/>
      <c r="EU148" s="102"/>
      <c r="EV148" s="102"/>
      <c r="EW148" s="102"/>
      <c r="EX148" s="102"/>
      <c r="EY148" s="102"/>
      <c r="EZ148" s="102"/>
      <c r="FA148" s="102"/>
      <c r="FB148" s="102"/>
      <c r="FC148" s="102"/>
      <c r="FD148" s="102"/>
      <c r="FE148" s="102"/>
      <c r="FF148" s="102"/>
      <c r="FG148" s="102"/>
      <c r="FH148" s="102"/>
      <c r="FI148" s="102"/>
      <c r="FJ148" s="102"/>
      <c r="FK148" s="102"/>
      <c r="FL148" s="102"/>
      <c r="FM148" s="102"/>
      <c r="FN148" s="102"/>
      <c r="FO148" s="102"/>
      <c r="FP148" s="102"/>
      <c r="FQ148" s="102"/>
      <c r="FR148" s="102"/>
      <c r="FS148" s="102"/>
      <c r="FT148" s="102"/>
      <c r="FU148" s="102"/>
      <c r="FV148" s="102"/>
      <c r="FW148" s="102"/>
      <c r="FX148" s="102"/>
      <c r="FY148" s="102"/>
      <c r="FZ148" s="102"/>
      <c r="GA148" s="102"/>
      <c r="GB148" s="102"/>
      <c r="GC148" s="102"/>
      <c r="GD148" s="102"/>
      <c r="GE148" s="102"/>
      <c r="GF148" s="102"/>
      <c r="GG148" s="102"/>
      <c r="GH148" s="102"/>
      <c r="GI148" s="102"/>
      <c r="GJ148" s="102"/>
      <c r="GK148" s="102"/>
      <c r="GL148" s="102"/>
      <c r="GM148" s="102"/>
      <c r="GN148" s="102"/>
      <c r="GO148" s="102"/>
      <c r="GP148" s="102"/>
      <c r="GQ148" s="102"/>
      <c r="GR148" s="102"/>
      <c r="GS148" s="102"/>
      <c r="GT148" s="102"/>
      <c r="GU148" s="102"/>
      <c r="GV148" s="102"/>
      <c r="GW148" s="102"/>
      <c r="GX148" s="102"/>
      <c r="GY148" s="102"/>
      <c r="GZ148" s="102"/>
      <c r="HA148" s="102"/>
      <c r="HB148" s="102"/>
      <c r="HC148" s="102"/>
      <c r="HD148" s="102"/>
      <c r="HE148" s="102"/>
      <c r="HF148" s="102"/>
      <c r="HG148" s="102"/>
      <c r="HH148" s="102"/>
      <c r="HI148" s="102"/>
      <c r="HJ148" s="102"/>
      <c r="HK148" s="102"/>
      <c r="HL148" s="102"/>
      <c r="HM148" s="102"/>
      <c r="HN148" s="102"/>
      <c r="HO148" s="102"/>
      <c r="HP148" s="102"/>
      <c r="HQ148" s="102"/>
      <c r="HR148" s="102"/>
      <c r="HS148" s="102"/>
      <c r="HT148" s="102"/>
      <c r="HU148" s="102"/>
      <c r="HV148" s="102"/>
      <c r="HW148" s="102"/>
      <c r="HX148" s="102"/>
      <c r="HY148" s="102"/>
      <c r="HZ148" s="102"/>
      <c r="IA148" s="102"/>
      <c r="IB148" s="102"/>
      <c r="IC148" s="102"/>
      <c r="ID148" s="102"/>
      <c r="IE148" s="102"/>
      <c r="IF148" s="102"/>
      <c r="IG148" s="102"/>
      <c r="IH148" s="102"/>
      <c r="II148" s="102"/>
      <c r="IJ148" s="102"/>
      <c r="IK148" s="102"/>
      <c r="IL148" s="102"/>
      <c r="IM148" s="102"/>
      <c r="IN148" s="102"/>
      <c r="IO148" s="102"/>
      <c r="IP148" s="102"/>
      <c r="IQ148" s="102"/>
      <c r="IR148" s="102"/>
      <c r="IS148" s="102"/>
      <c r="IT148" s="102"/>
      <c r="IU148" s="102"/>
      <c r="IV148" s="102"/>
      <c r="IW148" s="102"/>
      <c r="IX148" s="102"/>
      <c r="IY148" s="102"/>
      <c r="IZ148" s="102"/>
      <c r="JA148" s="102"/>
    </row>
    <row r="149" spans="1:261">
      <c r="A149" s="209" t="s">
        <v>175</v>
      </c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1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2"/>
      <c r="FG149" s="102"/>
      <c r="FH149" s="102"/>
      <c r="FI149" s="102"/>
      <c r="FJ149" s="102"/>
      <c r="FK149" s="102"/>
      <c r="FL149" s="102"/>
      <c r="FM149" s="102"/>
      <c r="FN149" s="102"/>
      <c r="FO149" s="102"/>
      <c r="FP149" s="102"/>
      <c r="FQ149" s="102"/>
      <c r="FR149" s="102"/>
      <c r="FS149" s="102"/>
      <c r="FT149" s="102"/>
      <c r="FU149" s="102"/>
      <c r="FV149" s="102"/>
      <c r="FW149" s="102"/>
      <c r="FX149" s="102"/>
      <c r="FY149" s="102"/>
      <c r="FZ149" s="102"/>
      <c r="GA149" s="102"/>
      <c r="GB149" s="102"/>
      <c r="GC149" s="102"/>
      <c r="GD149" s="102"/>
      <c r="GE149" s="102"/>
      <c r="GF149" s="102"/>
      <c r="GG149" s="102"/>
      <c r="GH149" s="102"/>
      <c r="GI149" s="102"/>
      <c r="GJ149" s="102"/>
      <c r="GK149" s="102"/>
      <c r="GL149" s="102"/>
      <c r="GM149" s="102"/>
      <c r="GN149" s="102"/>
      <c r="GO149" s="102"/>
      <c r="GP149" s="102"/>
      <c r="GQ149" s="102"/>
      <c r="GR149" s="102"/>
      <c r="GS149" s="102"/>
      <c r="GT149" s="102"/>
      <c r="GU149" s="102"/>
      <c r="GV149" s="102"/>
      <c r="GW149" s="102"/>
      <c r="GX149" s="102"/>
      <c r="GY149" s="102"/>
      <c r="GZ149" s="102"/>
      <c r="HA149" s="102"/>
      <c r="HB149" s="102"/>
      <c r="HC149" s="102"/>
      <c r="HD149" s="102"/>
      <c r="HE149" s="102"/>
      <c r="HF149" s="102"/>
      <c r="HG149" s="102"/>
      <c r="HH149" s="102"/>
      <c r="HI149" s="102"/>
      <c r="HJ149" s="102"/>
      <c r="HK149" s="102"/>
      <c r="HL149" s="102"/>
      <c r="HM149" s="102"/>
      <c r="HN149" s="102"/>
      <c r="HO149" s="102"/>
      <c r="HP149" s="102"/>
      <c r="HQ149" s="102"/>
      <c r="HR149" s="102"/>
      <c r="HS149" s="102"/>
      <c r="HT149" s="102"/>
      <c r="HU149" s="102"/>
      <c r="HV149" s="102"/>
      <c r="HW149" s="102"/>
      <c r="HX149" s="102"/>
      <c r="HY149" s="102"/>
      <c r="HZ149" s="102"/>
      <c r="IA149" s="102"/>
      <c r="IB149" s="102"/>
      <c r="IC149" s="102"/>
      <c r="ID149" s="102"/>
      <c r="IE149" s="102"/>
      <c r="IF149" s="102"/>
      <c r="IG149" s="102"/>
      <c r="IH149" s="102"/>
      <c r="II149" s="102"/>
      <c r="IJ149" s="102"/>
      <c r="IK149" s="102"/>
      <c r="IL149" s="102"/>
      <c r="IM149" s="102"/>
      <c r="IN149" s="102"/>
      <c r="IO149" s="102"/>
      <c r="IP149" s="102"/>
      <c r="IQ149" s="102"/>
      <c r="IR149" s="102"/>
      <c r="IS149" s="102"/>
      <c r="IT149" s="102"/>
      <c r="IU149" s="102"/>
      <c r="IV149" s="102"/>
      <c r="IW149" s="102"/>
      <c r="IX149" s="102"/>
      <c r="IY149" s="102"/>
      <c r="IZ149" s="102"/>
      <c r="JA149" s="102"/>
    </row>
    <row r="150" spans="1:261">
      <c r="A150" s="46" t="s">
        <v>176</v>
      </c>
      <c r="B150" s="219" t="s">
        <v>177</v>
      </c>
      <c r="C150" s="119"/>
      <c r="D150" s="119"/>
      <c r="E150" s="119"/>
      <c r="F150" s="119"/>
      <c r="G150" s="119"/>
      <c r="H150" s="119"/>
      <c r="I150" s="120"/>
      <c r="J150" s="28">
        <v>3</v>
      </c>
      <c r="K150" s="28">
        <v>2</v>
      </c>
      <c r="L150" s="28">
        <v>1</v>
      </c>
      <c r="M150" s="28">
        <v>0</v>
      </c>
      <c r="N150" s="51">
        <v>0</v>
      </c>
      <c r="O150" s="18">
        <f>K150+L150+M150+N150</f>
        <v>3</v>
      </c>
      <c r="P150" s="19">
        <f>Q150-O150</f>
        <v>2</v>
      </c>
      <c r="Q150" s="19">
        <f>ROUND(PRODUCT(J150,25)/14,0)</f>
        <v>5</v>
      </c>
      <c r="R150" s="28"/>
      <c r="S150" s="28" t="s">
        <v>54</v>
      </c>
      <c r="T150" s="29"/>
      <c r="U150" s="12" t="s">
        <v>41</v>
      </c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2"/>
      <c r="FG150" s="102"/>
      <c r="FH150" s="102"/>
      <c r="FI150" s="102"/>
      <c r="FJ150" s="102"/>
      <c r="FK150" s="102"/>
      <c r="FL150" s="102"/>
      <c r="FM150" s="102"/>
      <c r="FN150" s="102"/>
      <c r="FO150" s="102"/>
      <c r="FP150" s="102"/>
      <c r="FQ150" s="102"/>
      <c r="FR150" s="102"/>
      <c r="FS150" s="102"/>
      <c r="FT150" s="102"/>
      <c r="FU150" s="102"/>
      <c r="FV150" s="102"/>
      <c r="FW150" s="102"/>
      <c r="FX150" s="102"/>
      <c r="FY150" s="102"/>
      <c r="FZ150" s="102"/>
      <c r="GA150" s="102"/>
      <c r="GB150" s="102"/>
      <c r="GC150" s="102"/>
      <c r="GD150" s="102"/>
      <c r="GE150" s="102"/>
      <c r="GF150" s="102"/>
      <c r="GG150" s="102"/>
      <c r="GH150" s="102"/>
      <c r="GI150" s="102"/>
      <c r="GJ150" s="102"/>
      <c r="GK150" s="102"/>
      <c r="GL150" s="102"/>
      <c r="GM150" s="102"/>
      <c r="GN150" s="102"/>
      <c r="GO150" s="102"/>
      <c r="GP150" s="102"/>
      <c r="GQ150" s="102"/>
      <c r="GR150" s="102"/>
      <c r="GS150" s="102"/>
      <c r="GT150" s="102"/>
      <c r="GU150" s="102"/>
      <c r="GV150" s="102"/>
      <c r="GW150" s="102"/>
      <c r="GX150" s="102"/>
      <c r="GY150" s="102"/>
      <c r="GZ150" s="102"/>
      <c r="HA150" s="102"/>
      <c r="HB150" s="102"/>
      <c r="HC150" s="102"/>
      <c r="HD150" s="102"/>
      <c r="HE150" s="102"/>
      <c r="HF150" s="102"/>
      <c r="HG150" s="102"/>
      <c r="HH150" s="102"/>
      <c r="HI150" s="102"/>
      <c r="HJ150" s="102"/>
      <c r="HK150" s="102"/>
      <c r="HL150" s="102"/>
      <c r="HM150" s="102"/>
      <c r="HN150" s="102"/>
      <c r="HO150" s="102"/>
      <c r="HP150" s="102"/>
      <c r="HQ150" s="102"/>
      <c r="HR150" s="102"/>
      <c r="HS150" s="102"/>
      <c r="HT150" s="102"/>
      <c r="HU150" s="102"/>
      <c r="HV150" s="102"/>
      <c r="HW150" s="102"/>
      <c r="HX150" s="102"/>
      <c r="HY150" s="102"/>
      <c r="HZ150" s="102"/>
      <c r="IA150" s="102"/>
      <c r="IB150" s="102"/>
      <c r="IC150" s="102"/>
      <c r="ID150" s="102"/>
      <c r="IE150" s="102"/>
      <c r="IF150" s="102"/>
      <c r="IG150" s="102"/>
      <c r="IH150" s="102"/>
      <c r="II150" s="102"/>
      <c r="IJ150" s="102"/>
      <c r="IK150" s="102"/>
      <c r="IL150" s="102"/>
      <c r="IM150" s="102"/>
      <c r="IN150" s="102"/>
      <c r="IO150" s="102"/>
      <c r="IP150" s="102"/>
      <c r="IQ150" s="102"/>
      <c r="IR150" s="102"/>
      <c r="IS150" s="102"/>
      <c r="IT150" s="102"/>
      <c r="IU150" s="102"/>
      <c r="IV150" s="102"/>
      <c r="IW150" s="102"/>
      <c r="IX150" s="102"/>
      <c r="IY150" s="102"/>
      <c r="IZ150" s="102"/>
      <c r="JA150" s="102"/>
    </row>
    <row r="151" spans="1:261">
      <c r="A151" s="46" t="s">
        <v>270</v>
      </c>
      <c r="B151" s="219" t="s">
        <v>271</v>
      </c>
      <c r="C151" s="119"/>
      <c r="D151" s="119"/>
      <c r="E151" s="119"/>
      <c r="F151" s="119"/>
      <c r="G151" s="119"/>
      <c r="H151" s="119"/>
      <c r="I151" s="120"/>
      <c r="J151" s="28">
        <v>3</v>
      </c>
      <c r="K151" s="28">
        <v>2</v>
      </c>
      <c r="L151" s="28">
        <v>0</v>
      </c>
      <c r="M151" s="28">
        <v>0</v>
      </c>
      <c r="N151" s="39">
        <v>1</v>
      </c>
      <c r="O151" s="18">
        <f>K151+L151+M151+N151</f>
        <v>3</v>
      </c>
      <c r="P151" s="19">
        <f>Q151-O151</f>
        <v>2</v>
      </c>
      <c r="Q151" s="19">
        <f>ROUND(PRODUCT(J151,25)/14,0)</f>
        <v>5</v>
      </c>
      <c r="R151" s="28"/>
      <c r="S151" s="28" t="s">
        <v>54</v>
      </c>
      <c r="T151" s="29"/>
      <c r="U151" s="12" t="s">
        <v>44</v>
      </c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/>
      <c r="DY151" s="102"/>
      <c r="DZ151" s="102"/>
      <c r="EA151" s="102"/>
      <c r="EB151" s="102"/>
      <c r="EC151" s="102"/>
      <c r="ED151" s="102"/>
      <c r="EE151" s="102"/>
      <c r="EF151" s="102"/>
      <c r="EG151" s="102"/>
      <c r="EH151" s="102"/>
      <c r="EI151" s="102"/>
      <c r="EJ151" s="102"/>
      <c r="EK151" s="102"/>
      <c r="EL151" s="102"/>
      <c r="EM151" s="102"/>
      <c r="EN151" s="102"/>
      <c r="EO151" s="102"/>
      <c r="EP151" s="102"/>
      <c r="EQ151" s="102"/>
      <c r="ER151" s="102"/>
      <c r="ES151" s="102"/>
      <c r="ET151" s="102"/>
      <c r="EU151" s="102"/>
      <c r="EV151" s="102"/>
      <c r="EW151" s="102"/>
      <c r="EX151" s="102"/>
      <c r="EY151" s="102"/>
      <c r="EZ151" s="102"/>
      <c r="FA151" s="102"/>
      <c r="FB151" s="102"/>
      <c r="FC151" s="102"/>
      <c r="FD151" s="102"/>
      <c r="FE151" s="102"/>
      <c r="FF151" s="102"/>
      <c r="FG151" s="102"/>
      <c r="FH151" s="102"/>
      <c r="FI151" s="102"/>
      <c r="FJ151" s="102"/>
      <c r="FK151" s="102"/>
      <c r="FL151" s="102"/>
      <c r="FM151" s="102"/>
      <c r="FN151" s="102"/>
      <c r="FO151" s="102"/>
      <c r="FP151" s="102"/>
      <c r="FQ151" s="102"/>
      <c r="FR151" s="102"/>
      <c r="FS151" s="102"/>
      <c r="FT151" s="102"/>
      <c r="FU151" s="102"/>
      <c r="FV151" s="102"/>
      <c r="FW151" s="102"/>
      <c r="FX151" s="102"/>
      <c r="FY151" s="102"/>
      <c r="FZ151" s="102"/>
      <c r="GA151" s="102"/>
      <c r="GB151" s="102"/>
      <c r="GC151" s="102"/>
      <c r="GD151" s="102"/>
      <c r="GE151" s="102"/>
      <c r="GF151" s="102"/>
      <c r="GG151" s="102"/>
      <c r="GH151" s="102"/>
      <c r="GI151" s="102"/>
      <c r="GJ151" s="102"/>
      <c r="GK151" s="102"/>
      <c r="GL151" s="102"/>
      <c r="GM151" s="102"/>
      <c r="GN151" s="102"/>
      <c r="GO151" s="102"/>
      <c r="GP151" s="102"/>
      <c r="GQ151" s="102"/>
      <c r="GR151" s="102"/>
      <c r="GS151" s="102"/>
      <c r="GT151" s="102"/>
      <c r="GU151" s="102"/>
      <c r="GV151" s="102"/>
      <c r="GW151" s="102"/>
      <c r="GX151" s="102"/>
      <c r="GY151" s="102"/>
      <c r="GZ151" s="102"/>
      <c r="HA151" s="102"/>
      <c r="HB151" s="102"/>
      <c r="HC151" s="102"/>
      <c r="HD151" s="102"/>
      <c r="HE151" s="102"/>
      <c r="HF151" s="102"/>
      <c r="HG151" s="102"/>
      <c r="HH151" s="102"/>
      <c r="HI151" s="102"/>
      <c r="HJ151" s="102"/>
      <c r="HK151" s="102"/>
      <c r="HL151" s="102"/>
      <c r="HM151" s="102"/>
      <c r="HN151" s="102"/>
      <c r="HO151" s="102"/>
      <c r="HP151" s="102"/>
      <c r="HQ151" s="102"/>
      <c r="HR151" s="102"/>
      <c r="HS151" s="102"/>
      <c r="HT151" s="102"/>
      <c r="HU151" s="102"/>
      <c r="HV151" s="102"/>
      <c r="HW151" s="102"/>
      <c r="HX151" s="102"/>
      <c r="HY151" s="102"/>
      <c r="HZ151" s="102"/>
      <c r="IA151" s="102"/>
      <c r="IB151" s="102"/>
      <c r="IC151" s="102"/>
      <c r="ID151" s="102"/>
      <c r="IE151" s="102"/>
      <c r="IF151" s="102"/>
      <c r="IG151" s="102"/>
      <c r="IH151" s="102"/>
      <c r="II151" s="102"/>
      <c r="IJ151" s="102"/>
      <c r="IK151" s="102"/>
      <c r="IL151" s="102"/>
      <c r="IM151" s="102"/>
      <c r="IN151" s="102"/>
      <c r="IO151" s="102"/>
      <c r="IP151" s="102"/>
      <c r="IQ151" s="102"/>
      <c r="IR151" s="102"/>
      <c r="IS151" s="102"/>
      <c r="IT151" s="102"/>
      <c r="IU151" s="102"/>
      <c r="IV151" s="102"/>
      <c r="IW151" s="102"/>
      <c r="IX151" s="102"/>
      <c r="IY151" s="102"/>
      <c r="IZ151" s="102"/>
      <c r="JA151" s="102"/>
    </row>
    <row r="152" spans="1:261">
      <c r="A152" s="46" t="s">
        <v>178</v>
      </c>
      <c r="B152" s="219" t="s">
        <v>179</v>
      </c>
      <c r="C152" s="119"/>
      <c r="D152" s="119"/>
      <c r="E152" s="119"/>
      <c r="F152" s="119"/>
      <c r="G152" s="119"/>
      <c r="H152" s="119"/>
      <c r="I152" s="120"/>
      <c r="J152" s="28">
        <v>4</v>
      </c>
      <c r="K152" s="28">
        <v>2</v>
      </c>
      <c r="L152" s="28">
        <v>0</v>
      </c>
      <c r="M152" s="28">
        <v>2</v>
      </c>
      <c r="N152" s="39">
        <v>0</v>
      </c>
      <c r="O152" s="18">
        <f>K152+L152+M152+N152</f>
        <v>4</v>
      </c>
      <c r="P152" s="19">
        <f>Q152-O152</f>
        <v>3</v>
      </c>
      <c r="Q152" s="19">
        <f>ROUND(PRODUCT(J152,25)/14,0)</f>
        <v>7</v>
      </c>
      <c r="R152" s="28"/>
      <c r="S152" s="28" t="s">
        <v>54</v>
      </c>
      <c r="T152" s="29"/>
      <c r="U152" s="12" t="s">
        <v>41</v>
      </c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/>
      <c r="DY152" s="102"/>
      <c r="DZ152" s="102"/>
      <c r="EA152" s="102"/>
      <c r="EB152" s="102"/>
      <c r="EC152" s="102"/>
      <c r="ED152" s="102"/>
      <c r="EE152" s="102"/>
      <c r="EF152" s="102"/>
      <c r="EG152" s="102"/>
      <c r="EH152" s="102"/>
      <c r="EI152" s="102"/>
      <c r="EJ152" s="102"/>
      <c r="EK152" s="102"/>
      <c r="EL152" s="102"/>
      <c r="EM152" s="102"/>
      <c r="EN152" s="102"/>
      <c r="EO152" s="102"/>
      <c r="EP152" s="102"/>
      <c r="EQ152" s="102"/>
      <c r="ER152" s="102"/>
      <c r="ES152" s="102"/>
      <c r="ET152" s="102"/>
      <c r="EU152" s="102"/>
      <c r="EV152" s="102"/>
      <c r="EW152" s="102"/>
      <c r="EX152" s="102"/>
      <c r="EY152" s="102"/>
      <c r="EZ152" s="102"/>
      <c r="FA152" s="102"/>
      <c r="FB152" s="102"/>
      <c r="FC152" s="102"/>
      <c r="FD152" s="102"/>
      <c r="FE152" s="102"/>
      <c r="FF152" s="102"/>
      <c r="FG152" s="102"/>
      <c r="FH152" s="102"/>
      <c r="FI152" s="102"/>
      <c r="FJ152" s="102"/>
      <c r="FK152" s="102"/>
      <c r="FL152" s="102"/>
      <c r="FM152" s="102"/>
      <c r="FN152" s="102"/>
      <c r="FO152" s="102"/>
      <c r="FP152" s="102"/>
      <c r="FQ152" s="102"/>
      <c r="FR152" s="102"/>
      <c r="FS152" s="102"/>
      <c r="FT152" s="102"/>
      <c r="FU152" s="102"/>
      <c r="FV152" s="102"/>
      <c r="FW152" s="102"/>
      <c r="FX152" s="102"/>
      <c r="FY152" s="102"/>
      <c r="FZ152" s="102"/>
      <c r="GA152" s="102"/>
      <c r="GB152" s="102"/>
      <c r="GC152" s="102"/>
      <c r="GD152" s="102"/>
      <c r="GE152" s="102"/>
      <c r="GF152" s="102"/>
      <c r="GG152" s="102"/>
      <c r="GH152" s="102"/>
      <c r="GI152" s="102"/>
      <c r="GJ152" s="102"/>
      <c r="GK152" s="102"/>
      <c r="GL152" s="102"/>
      <c r="GM152" s="102"/>
      <c r="GN152" s="102"/>
      <c r="GO152" s="102"/>
      <c r="GP152" s="102"/>
      <c r="GQ152" s="102"/>
      <c r="GR152" s="102"/>
      <c r="GS152" s="102"/>
      <c r="GT152" s="102"/>
      <c r="GU152" s="102"/>
      <c r="GV152" s="102"/>
      <c r="GW152" s="102"/>
      <c r="GX152" s="102"/>
      <c r="GY152" s="102"/>
      <c r="GZ152" s="102"/>
      <c r="HA152" s="102"/>
      <c r="HB152" s="102"/>
      <c r="HC152" s="102"/>
      <c r="HD152" s="102"/>
      <c r="HE152" s="102"/>
      <c r="HF152" s="102"/>
      <c r="HG152" s="102"/>
      <c r="HH152" s="102"/>
      <c r="HI152" s="102"/>
      <c r="HJ152" s="102"/>
      <c r="HK152" s="102"/>
      <c r="HL152" s="102"/>
      <c r="HM152" s="102"/>
      <c r="HN152" s="102"/>
      <c r="HO152" s="102"/>
      <c r="HP152" s="102"/>
      <c r="HQ152" s="102"/>
      <c r="HR152" s="102"/>
      <c r="HS152" s="102"/>
      <c r="HT152" s="102"/>
      <c r="HU152" s="102"/>
      <c r="HV152" s="102"/>
      <c r="HW152" s="102"/>
      <c r="HX152" s="102"/>
      <c r="HY152" s="102"/>
      <c r="HZ152" s="102"/>
      <c r="IA152" s="102"/>
      <c r="IB152" s="102"/>
      <c r="IC152" s="102"/>
      <c r="ID152" s="102"/>
      <c r="IE152" s="102"/>
      <c r="IF152" s="102"/>
      <c r="IG152" s="102"/>
      <c r="IH152" s="102"/>
      <c r="II152" s="102"/>
      <c r="IJ152" s="102"/>
      <c r="IK152" s="102"/>
      <c r="IL152" s="102"/>
      <c r="IM152" s="102"/>
      <c r="IN152" s="102"/>
      <c r="IO152" s="102"/>
      <c r="IP152" s="102"/>
      <c r="IQ152" s="102"/>
      <c r="IR152" s="102"/>
      <c r="IS152" s="102"/>
      <c r="IT152" s="102"/>
      <c r="IU152" s="102"/>
      <c r="IV152" s="102"/>
      <c r="IW152" s="102"/>
      <c r="IX152" s="102"/>
      <c r="IY152" s="102"/>
      <c r="IZ152" s="102"/>
      <c r="JA152" s="102"/>
    </row>
    <row r="153" spans="1:261" ht="12.75" customHeight="1">
      <c r="A153" s="115" t="s">
        <v>180</v>
      </c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80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/>
      <c r="DY153" s="102"/>
      <c r="DZ153" s="102"/>
      <c r="EA153" s="102"/>
      <c r="EB153" s="102"/>
      <c r="EC153" s="102"/>
      <c r="ED153" s="102"/>
      <c r="EE153" s="102"/>
      <c r="EF153" s="102"/>
      <c r="EG153" s="102"/>
      <c r="EH153" s="102"/>
      <c r="EI153" s="102"/>
      <c r="EJ153" s="102"/>
      <c r="EK153" s="102"/>
      <c r="EL153" s="102"/>
      <c r="EM153" s="102"/>
      <c r="EN153" s="102"/>
      <c r="EO153" s="102"/>
      <c r="EP153" s="102"/>
      <c r="EQ153" s="102"/>
      <c r="ER153" s="102"/>
      <c r="ES153" s="102"/>
      <c r="ET153" s="102"/>
      <c r="EU153" s="102"/>
      <c r="EV153" s="102"/>
      <c r="EW153" s="102"/>
      <c r="EX153" s="102"/>
      <c r="EY153" s="102"/>
      <c r="EZ153" s="102"/>
      <c r="FA153" s="102"/>
      <c r="FB153" s="102"/>
      <c r="FC153" s="102"/>
      <c r="FD153" s="102"/>
      <c r="FE153" s="102"/>
      <c r="FF153" s="102"/>
      <c r="FG153" s="102"/>
      <c r="FH153" s="102"/>
      <c r="FI153" s="102"/>
      <c r="FJ153" s="102"/>
      <c r="FK153" s="102"/>
      <c r="FL153" s="102"/>
      <c r="FM153" s="102"/>
      <c r="FN153" s="102"/>
      <c r="FO153" s="102"/>
      <c r="FP153" s="102"/>
      <c r="FQ153" s="102"/>
      <c r="FR153" s="102"/>
      <c r="FS153" s="102"/>
      <c r="FT153" s="102"/>
      <c r="FU153" s="102"/>
      <c r="FV153" s="102"/>
      <c r="FW153" s="102"/>
      <c r="FX153" s="102"/>
      <c r="FY153" s="102"/>
      <c r="FZ153" s="102"/>
      <c r="GA153" s="102"/>
      <c r="GB153" s="102"/>
      <c r="GC153" s="102"/>
      <c r="GD153" s="102"/>
      <c r="GE153" s="102"/>
      <c r="GF153" s="102"/>
      <c r="GG153" s="102"/>
      <c r="GH153" s="102"/>
      <c r="GI153" s="102"/>
      <c r="GJ153" s="102"/>
      <c r="GK153" s="102"/>
      <c r="GL153" s="102"/>
      <c r="GM153" s="102"/>
      <c r="GN153" s="102"/>
      <c r="GO153" s="102"/>
      <c r="GP153" s="102"/>
      <c r="GQ153" s="102"/>
      <c r="GR153" s="102"/>
      <c r="GS153" s="102"/>
      <c r="GT153" s="102"/>
      <c r="GU153" s="102"/>
      <c r="GV153" s="102"/>
      <c r="GW153" s="102"/>
      <c r="GX153" s="102"/>
      <c r="GY153" s="102"/>
      <c r="GZ153" s="102"/>
      <c r="HA153" s="102"/>
      <c r="HB153" s="102"/>
      <c r="HC153" s="102"/>
      <c r="HD153" s="102"/>
      <c r="HE153" s="102"/>
      <c r="HF153" s="102"/>
      <c r="HG153" s="102"/>
      <c r="HH153" s="102"/>
      <c r="HI153" s="102"/>
      <c r="HJ153" s="102"/>
      <c r="HK153" s="102"/>
      <c r="HL153" s="102"/>
      <c r="HM153" s="102"/>
      <c r="HN153" s="102"/>
      <c r="HO153" s="102"/>
      <c r="HP153" s="102"/>
      <c r="HQ153" s="102"/>
      <c r="HR153" s="102"/>
      <c r="HS153" s="102"/>
      <c r="HT153" s="102"/>
      <c r="HU153" s="102"/>
      <c r="HV153" s="102"/>
      <c r="HW153" s="102"/>
      <c r="HX153" s="102"/>
      <c r="HY153" s="102"/>
      <c r="HZ153" s="102"/>
      <c r="IA153" s="102"/>
      <c r="IB153" s="102"/>
      <c r="IC153" s="102"/>
      <c r="ID153" s="102"/>
      <c r="IE153" s="102"/>
      <c r="IF153" s="102"/>
      <c r="IG153" s="102"/>
      <c r="IH153" s="102"/>
      <c r="II153" s="102"/>
      <c r="IJ153" s="102"/>
      <c r="IK153" s="102"/>
      <c r="IL153" s="102"/>
      <c r="IM153" s="102"/>
      <c r="IN153" s="102"/>
      <c r="IO153" s="102"/>
      <c r="IP153" s="102"/>
      <c r="IQ153" s="102"/>
      <c r="IR153" s="102"/>
      <c r="IS153" s="102"/>
      <c r="IT153" s="102"/>
      <c r="IU153" s="102"/>
      <c r="IV153" s="102"/>
      <c r="IW153" s="102"/>
      <c r="IX153" s="102"/>
      <c r="IY153" s="102"/>
      <c r="IZ153" s="102"/>
      <c r="JA153" s="102"/>
    </row>
    <row r="154" spans="1:261" ht="12.75" customHeight="1">
      <c r="A154" s="46" t="s">
        <v>181</v>
      </c>
      <c r="B154" s="219" t="s">
        <v>182</v>
      </c>
      <c r="C154" s="119"/>
      <c r="D154" s="119"/>
      <c r="E154" s="119"/>
      <c r="F154" s="119"/>
      <c r="G154" s="119"/>
      <c r="H154" s="119"/>
      <c r="I154" s="120"/>
      <c r="J154" s="28">
        <v>3</v>
      </c>
      <c r="K154" s="28">
        <v>0</v>
      </c>
      <c r="L154" s="28">
        <v>2</v>
      </c>
      <c r="M154" s="28">
        <v>0</v>
      </c>
      <c r="N154" s="39">
        <v>1</v>
      </c>
      <c r="O154" s="18">
        <f>K154+L154+M154+N154</f>
        <v>3</v>
      </c>
      <c r="P154" s="19">
        <f>Q154-O154</f>
        <v>2</v>
      </c>
      <c r="Q154" s="19">
        <f>ROUND(PRODUCT(J154,25)/14,0)</f>
        <v>5</v>
      </c>
      <c r="R154" s="28"/>
      <c r="S154" s="28" t="s">
        <v>54</v>
      </c>
      <c r="T154" s="29"/>
      <c r="U154" s="12" t="s">
        <v>44</v>
      </c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02"/>
      <c r="FC154" s="102"/>
      <c r="FD154" s="102"/>
      <c r="FE154" s="102"/>
      <c r="FF154" s="102"/>
      <c r="FG154" s="102"/>
      <c r="FH154" s="102"/>
      <c r="FI154" s="102"/>
      <c r="FJ154" s="102"/>
      <c r="FK154" s="102"/>
      <c r="FL154" s="102"/>
      <c r="FM154" s="102"/>
      <c r="FN154" s="102"/>
      <c r="FO154" s="102"/>
      <c r="FP154" s="102"/>
      <c r="FQ154" s="102"/>
      <c r="FR154" s="102"/>
      <c r="FS154" s="102"/>
      <c r="FT154" s="102"/>
      <c r="FU154" s="102"/>
      <c r="FV154" s="102"/>
      <c r="FW154" s="102"/>
      <c r="FX154" s="102"/>
      <c r="FY154" s="102"/>
      <c r="FZ154" s="102"/>
      <c r="GA154" s="102"/>
      <c r="GB154" s="102"/>
      <c r="GC154" s="102"/>
      <c r="GD154" s="102"/>
      <c r="GE154" s="102"/>
      <c r="GF154" s="102"/>
      <c r="GG154" s="102"/>
      <c r="GH154" s="102"/>
      <c r="GI154" s="102"/>
      <c r="GJ154" s="102"/>
      <c r="GK154" s="102"/>
      <c r="GL154" s="102"/>
      <c r="GM154" s="102"/>
      <c r="GN154" s="102"/>
      <c r="GO154" s="102"/>
      <c r="GP154" s="102"/>
      <c r="GQ154" s="102"/>
      <c r="GR154" s="102"/>
      <c r="GS154" s="102"/>
      <c r="GT154" s="102"/>
      <c r="GU154" s="102"/>
      <c r="GV154" s="102"/>
      <c r="GW154" s="102"/>
      <c r="GX154" s="102"/>
      <c r="GY154" s="102"/>
      <c r="GZ154" s="102"/>
      <c r="HA154" s="102"/>
      <c r="HB154" s="102"/>
      <c r="HC154" s="102"/>
      <c r="HD154" s="102"/>
      <c r="HE154" s="102"/>
      <c r="HF154" s="102"/>
      <c r="HG154" s="102"/>
      <c r="HH154" s="102"/>
      <c r="HI154" s="102"/>
      <c r="HJ154" s="102"/>
      <c r="HK154" s="102"/>
      <c r="HL154" s="102"/>
      <c r="HM154" s="102"/>
      <c r="HN154" s="102"/>
      <c r="HO154" s="102"/>
      <c r="HP154" s="102"/>
      <c r="HQ154" s="102"/>
      <c r="HR154" s="102"/>
      <c r="HS154" s="102"/>
      <c r="HT154" s="102"/>
      <c r="HU154" s="102"/>
      <c r="HV154" s="102"/>
      <c r="HW154" s="102"/>
      <c r="HX154" s="102"/>
      <c r="HY154" s="102"/>
      <c r="HZ154" s="102"/>
      <c r="IA154" s="102"/>
      <c r="IB154" s="102"/>
      <c r="IC154" s="102"/>
      <c r="ID154" s="102"/>
      <c r="IE154" s="102"/>
      <c r="IF154" s="102"/>
      <c r="IG154" s="102"/>
      <c r="IH154" s="102"/>
      <c r="II154" s="102"/>
      <c r="IJ154" s="102"/>
      <c r="IK154" s="102"/>
      <c r="IL154" s="102"/>
      <c r="IM154" s="102"/>
      <c r="IN154" s="102"/>
      <c r="IO154" s="102"/>
      <c r="IP154" s="102"/>
      <c r="IQ154" s="102"/>
      <c r="IR154" s="102"/>
      <c r="IS154" s="102"/>
      <c r="IT154" s="102"/>
      <c r="IU154" s="102"/>
      <c r="IV154" s="102"/>
      <c r="IW154" s="102"/>
      <c r="IX154" s="102"/>
      <c r="IY154" s="102"/>
      <c r="IZ154" s="102"/>
      <c r="JA154" s="102"/>
    </row>
    <row r="155" spans="1:261">
      <c r="A155" s="46" t="s">
        <v>183</v>
      </c>
      <c r="B155" s="219" t="s">
        <v>184</v>
      </c>
      <c r="C155" s="119"/>
      <c r="D155" s="119"/>
      <c r="E155" s="119"/>
      <c r="F155" s="119"/>
      <c r="G155" s="119"/>
      <c r="H155" s="119"/>
      <c r="I155" s="120"/>
      <c r="J155" s="28">
        <v>3</v>
      </c>
      <c r="K155" s="28">
        <v>0</v>
      </c>
      <c r="L155" s="28">
        <v>0</v>
      </c>
      <c r="M155" s="28">
        <v>2</v>
      </c>
      <c r="N155" s="39">
        <v>0</v>
      </c>
      <c r="O155" s="18">
        <f>K155+L155+M155+N155</f>
        <v>2</v>
      </c>
      <c r="P155" s="19">
        <f>Q155-O155</f>
        <v>3</v>
      </c>
      <c r="Q155" s="19">
        <f>ROUND(PRODUCT(J155,25)/14,0)</f>
        <v>5</v>
      </c>
      <c r="R155" s="28"/>
      <c r="S155" s="28" t="s">
        <v>54</v>
      </c>
      <c r="T155" s="29"/>
      <c r="U155" s="12" t="s">
        <v>41</v>
      </c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/>
      <c r="DY155" s="102"/>
      <c r="DZ155" s="102"/>
      <c r="EA155" s="102"/>
      <c r="EB155" s="102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2"/>
      <c r="EP155" s="102"/>
      <c r="EQ155" s="102"/>
      <c r="ER155" s="102"/>
      <c r="ES155" s="102"/>
      <c r="ET155" s="102"/>
      <c r="EU155" s="102"/>
      <c r="EV155" s="102"/>
      <c r="EW155" s="102"/>
      <c r="EX155" s="102"/>
      <c r="EY155" s="102"/>
      <c r="EZ155" s="102"/>
      <c r="FA155" s="102"/>
      <c r="FB155" s="102"/>
      <c r="FC155" s="102"/>
      <c r="FD155" s="102"/>
      <c r="FE155" s="102"/>
      <c r="FF155" s="102"/>
      <c r="FG155" s="102"/>
      <c r="FH155" s="102"/>
      <c r="FI155" s="102"/>
      <c r="FJ155" s="102"/>
      <c r="FK155" s="102"/>
      <c r="FL155" s="102"/>
      <c r="FM155" s="102"/>
      <c r="FN155" s="102"/>
      <c r="FO155" s="102"/>
      <c r="FP155" s="102"/>
      <c r="FQ155" s="102"/>
      <c r="FR155" s="102"/>
      <c r="FS155" s="102"/>
      <c r="FT155" s="102"/>
      <c r="FU155" s="102"/>
      <c r="FV155" s="102"/>
      <c r="FW155" s="102"/>
      <c r="FX155" s="102"/>
      <c r="FY155" s="102"/>
      <c r="FZ155" s="102"/>
      <c r="GA155" s="102"/>
      <c r="GB155" s="102"/>
      <c r="GC155" s="102"/>
      <c r="GD155" s="102"/>
      <c r="GE155" s="102"/>
      <c r="GF155" s="102"/>
      <c r="GG155" s="102"/>
      <c r="GH155" s="102"/>
      <c r="GI155" s="102"/>
      <c r="GJ155" s="102"/>
      <c r="GK155" s="102"/>
      <c r="GL155" s="102"/>
      <c r="GM155" s="102"/>
      <c r="GN155" s="102"/>
      <c r="GO155" s="102"/>
      <c r="GP155" s="102"/>
      <c r="GQ155" s="102"/>
      <c r="GR155" s="102"/>
      <c r="GS155" s="102"/>
      <c r="GT155" s="102"/>
      <c r="GU155" s="102"/>
      <c r="GV155" s="102"/>
      <c r="GW155" s="102"/>
      <c r="GX155" s="102"/>
      <c r="GY155" s="102"/>
      <c r="GZ155" s="102"/>
      <c r="HA155" s="102"/>
      <c r="HB155" s="102"/>
      <c r="HC155" s="102"/>
      <c r="HD155" s="102"/>
      <c r="HE155" s="102"/>
      <c r="HF155" s="102"/>
      <c r="HG155" s="102"/>
      <c r="HH155" s="102"/>
      <c r="HI155" s="102"/>
      <c r="HJ155" s="102"/>
      <c r="HK155" s="102"/>
      <c r="HL155" s="102"/>
      <c r="HM155" s="102"/>
      <c r="HN155" s="102"/>
      <c r="HO155" s="102"/>
      <c r="HP155" s="102"/>
      <c r="HQ155" s="102"/>
      <c r="HR155" s="102"/>
      <c r="HS155" s="102"/>
      <c r="HT155" s="102"/>
      <c r="HU155" s="102"/>
      <c r="HV155" s="102"/>
      <c r="HW155" s="102"/>
      <c r="HX155" s="102"/>
      <c r="HY155" s="102"/>
      <c r="HZ155" s="102"/>
      <c r="IA155" s="102"/>
      <c r="IB155" s="102"/>
      <c r="IC155" s="102"/>
      <c r="ID155" s="102"/>
      <c r="IE155" s="102"/>
      <c r="IF155" s="102"/>
      <c r="IG155" s="102"/>
      <c r="IH155" s="102"/>
      <c r="II155" s="102"/>
      <c r="IJ155" s="102"/>
      <c r="IK155" s="102"/>
      <c r="IL155" s="102"/>
      <c r="IM155" s="102"/>
      <c r="IN155" s="102"/>
      <c r="IO155" s="102"/>
      <c r="IP155" s="102"/>
      <c r="IQ155" s="102"/>
      <c r="IR155" s="102"/>
      <c r="IS155" s="102"/>
      <c r="IT155" s="102"/>
      <c r="IU155" s="102"/>
      <c r="IV155" s="102"/>
      <c r="IW155" s="102"/>
      <c r="IX155" s="102"/>
      <c r="IY155" s="102"/>
      <c r="IZ155" s="102"/>
      <c r="JA155" s="102"/>
    </row>
    <row r="156" spans="1:261" ht="12.75" customHeight="1">
      <c r="A156" s="115" t="s">
        <v>185</v>
      </c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80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/>
      <c r="DY156" s="102"/>
      <c r="DZ156" s="102"/>
      <c r="EA156" s="102"/>
      <c r="EB156" s="102"/>
      <c r="EC156" s="102"/>
      <c r="ED156" s="102"/>
      <c r="EE156" s="102"/>
      <c r="EF156" s="102"/>
      <c r="EG156" s="102"/>
      <c r="EH156" s="102"/>
      <c r="EI156" s="102"/>
      <c r="EJ156" s="102"/>
      <c r="EK156" s="102"/>
      <c r="EL156" s="102"/>
      <c r="EM156" s="102"/>
      <c r="EN156" s="102"/>
      <c r="EO156" s="102"/>
      <c r="EP156" s="102"/>
      <c r="EQ156" s="102"/>
      <c r="ER156" s="102"/>
      <c r="ES156" s="102"/>
      <c r="ET156" s="102"/>
      <c r="EU156" s="102"/>
      <c r="EV156" s="102"/>
      <c r="EW156" s="102"/>
      <c r="EX156" s="102"/>
      <c r="EY156" s="102"/>
      <c r="EZ156" s="102"/>
      <c r="FA156" s="102"/>
      <c r="FB156" s="102"/>
      <c r="FC156" s="102"/>
      <c r="FD156" s="102"/>
      <c r="FE156" s="102"/>
      <c r="FF156" s="102"/>
      <c r="FG156" s="102"/>
      <c r="FH156" s="102"/>
      <c r="FI156" s="102"/>
      <c r="FJ156" s="102"/>
      <c r="FK156" s="102"/>
      <c r="FL156" s="102"/>
      <c r="FM156" s="102"/>
      <c r="FN156" s="102"/>
      <c r="FO156" s="102"/>
      <c r="FP156" s="102"/>
      <c r="FQ156" s="102"/>
      <c r="FR156" s="102"/>
      <c r="FS156" s="102"/>
      <c r="FT156" s="102"/>
      <c r="FU156" s="102"/>
      <c r="FV156" s="102"/>
      <c r="FW156" s="102"/>
      <c r="FX156" s="102"/>
      <c r="FY156" s="102"/>
      <c r="FZ156" s="102"/>
      <c r="GA156" s="102"/>
      <c r="GB156" s="102"/>
      <c r="GC156" s="102"/>
      <c r="GD156" s="102"/>
      <c r="GE156" s="102"/>
      <c r="GF156" s="102"/>
      <c r="GG156" s="102"/>
      <c r="GH156" s="102"/>
      <c r="GI156" s="102"/>
      <c r="GJ156" s="102"/>
      <c r="GK156" s="102"/>
      <c r="GL156" s="102"/>
      <c r="GM156" s="102"/>
      <c r="GN156" s="102"/>
      <c r="GO156" s="102"/>
      <c r="GP156" s="102"/>
      <c r="GQ156" s="102"/>
      <c r="GR156" s="102"/>
      <c r="GS156" s="102"/>
      <c r="GT156" s="102"/>
      <c r="GU156" s="102"/>
      <c r="GV156" s="102"/>
      <c r="GW156" s="102"/>
      <c r="GX156" s="102"/>
      <c r="GY156" s="102"/>
      <c r="GZ156" s="102"/>
      <c r="HA156" s="102"/>
      <c r="HB156" s="102"/>
      <c r="HC156" s="102"/>
      <c r="HD156" s="102"/>
      <c r="HE156" s="102"/>
      <c r="HF156" s="102"/>
      <c r="HG156" s="102"/>
      <c r="HH156" s="102"/>
      <c r="HI156" s="102"/>
      <c r="HJ156" s="102"/>
      <c r="HK156" s="102"/>
      <c r="HL156" s="102"/>
      <c r="HM156" s="102"/>
      <c r="HN156" s="102"/>
      <c r="HO156" s="102"/>
      <c r="HP156" s="102"/>
      <c r="HQ156" s="102"/>
      <c r="HR156" s="102"/>
      <c r="HS156" s="102"/>
      <c r="HT156" s="102"/>
      <c r="HU156" s="102"/>
      <c r="HV156" s="102"/>
      <c r="HW156" s="102"/>
      <c r="HX156" s="102"/>
      <c r="HY156" s="102"/>
      <c r="HZ156" s="102"/>
      <c r="IA156" s="102"/>
      <c r="IB156" s="102"/>
      <c r="IC156" s="102"/>
      <c r="ID156" s="102"/>
      <c r="IE156" s="102"/>
      <c r="IF156" s="102"/>
      <c r="IG156" s="102"/>
      <c r="IH156" s="102"/>
      <c r="II156" s="102"/>
      <c r="IJ156" s="102"/>
      <c r="IK156" s="102"/>
      <c r="IL156" s="102"/>
      <c r="IM156" s="102"/>
      <c r="IN156" s="102"/>
      <c r="IO156" s="102"/>
      <c r="IP156" s="102"/>
      <c r="IQ156" s="102"/>
      <c r="IR156" s="102"/>
      <c r="IS156" s="102"/>
      <c r="IT156" s="102"/>
      <c r="IU156" s="102"/>
      <c r="IV156" s="102"/>
      <c r="IW156" s="102"/>
      <c r="IX156" s="102"/>
      <c r="IY156" s="102"/>
      <c r="IZ156" s="102"/>
      <c r="JA156" s="102"/>
    </row>
    <row r="157" spans="1:261" ht="12.75" customHeight="1">
      <c r="A157" s="52" t="s">
        <v>186</v>
      </c>
      <c r="B157" s="219" t="s">
        <v>187</v>
      </c>
      <c r="C157" s="119"/>
      <c r="D157" s="119"/>
      <c r="E157" s="119"/>
      <c r="F157" s="119"/>
      <c r="G157" s="119"/>
      <c r="H157" s="119"/>
      <c r="I157" s="120"/>
      <c r="J157" s="39">
        <v>3</v>
      </c>
      <c r="K157" s="39">
        <v>1</v>
      </c>
      <c r="L157" s="39">
        <v>0</v>
      </c>
      <c r="M157" s="39">
        <v>1</v>
      </c>
      <c r="N157" s="39">
        <v>0</v>
      </c>
      <c r="O157" s="18">
        <f>K157+L157+M157+N157</f>
        <v>2</v>
      </c>
      <c r="P157" s="19">
        <f>Q157-O157</f>
        <v>3</v>
      </c>
      <c r="Q157" s="19">
        <f>ROUND(PRODUCT(J157,25)/14,0)</f>
        <v>5</v>
      </c>
      <c r="R157" s="28"/>
      <c r="S157" s="28" t="s">
        <v>54</v>
      </c>
      <c r="T157" s="29"/>
      <c r="U157" s="12" t="s">
        <v>44</v>
      </c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/>
      <c r="DY157" s="102"/>
      <c r="DZ157" s="102"/>
      <c r="EA157" s="102"/>
      <c r="EB157" s="102"/>
      <c r="EC157" s="102"/>
      <c r="ED157" s="102"/>
      <c r="EE157" s="102"/>
      <c r="EF157" s="102"/>
      <c r="EG157" s="102"/>
      <c r="EH157" s="102"/>
      <c r="EI157" s="102"/>
      <c r="EJ157" s="102"/>
      <c r="EK157" s="102"/>
      <c r="EL157" s="102"/>
      <c r="EM157" s="102"/>
      <c r="EN157" s="102"/>
      <c r="EO157" s="102"/>
      <c r="EP157" s="102"/>
      <c r="EQ157" s="102"/>
      <c r="ER157" s="102"/>
      <c r="ES157" s="102"/>
      <c r="ET157" s="102"/>
      <c r="EU157" s="102"/>
      <c r="EV157" s="102"/>
      <c r="EW157" s="102"/>
      <c r="EX157" s="102"/>
      <c r="EY157" s="102"/>
      <c r="EZ157" s="102"/>
      <c r="FA157" s="102"/>
      <c r="FB157" s="102"/>
      <c r="FC157" s="102"/>
      <c r="FD157" s="102"/>
      <c r="FE157" s="102"/>
      <c r="FF157" s="102"/>
      <c r="FG157" s="102"/>
      <c r="FH157" s="102"/>
      <c r="FI157" s="102"/>
      <c r="FJ157" s="102"/>
      <c r="FK157" s="102"/>
      <c r="FL157" s="102"/>
      <c r="FM157" s="102"/>
      <c r="FN157" s="102"/>
      <c r="FO157" s="102"/>
      <c r="FP157" s="102"/>
      <c r="FQ157" s="102"/>
      <c r="FR157" s="102"/>
      <c r="FS157" s="102"/>
      <c r="FT157" s="102"/>
      <c r="FU157" s="102"/>
      <c r="FV157" s="102"/>
      <c r="FW157" s="102"/>
      <c r="FX157" s="102"/>
      <c r="FY157" s="102"/>
      <c r="FZ157" s="102"/>
      <c r="GA157" s="102"/>
      <c r="GB157" s="102"/>
      <c r="GC157" s="102"/>
      <c r="GD157" s="102"/>
      <c r="GE157" s="102"/>
      <c r="GF157" s="102"/>
      <c r="GG157" s="102"/>
      <c r="GH157" s="102"/>
      <c r="GI157" s="102"/>
      <c r="GJ157" s="102"/>
      <c r="GK157" s="102"/>
      <c r="GL157" s="102"/>
      <c r="GM157" s="102"/>
      <c r="GN157" s="102"/>
      <c r="GO157" s="102"/>
      <c r="GP157" s="102"/>
      <c r="GQ157" s="102"/>
      <c r="GR157" s="102"/>
      <c r="GS157" s="102"/>
      <c r="GT157" s="102"/>
      <c r="GU157" s="102"/>
      <c r="GV157" s="102"/>
      <c r="GW157" s="102"/>
      <c r="GX157" s="102"/>
      <c r="GY157" s="102"/>
      <c r="GZ157" s="102"/>
      <c r="HA157" s="102"/>
      <c r="HB157" s="102"/>
      <c r="HC157" s="102"/>
      <c r="HD157" s="102"/>
      <c r="HE157" s="102"/>
      <c r="HF157" s="102"/>
      <c r="HG157" s="102"/>
      <c r="HH157" s="102"/>
      <c r="HI157" s="102"/>
      <c r="HJ157" s="102"/>
      <c r="HK157" s="102"/>
      <c r="HL157" s="102"/>
      <c r="HM157" s="102"/>
      <c r="HN157" s="102"/>
      <c r="HO157" s="102"/>
      <c r="HP157" s="102"/>
      <c r="HQ157" s="102"/>
      <c r="HR157" s="102"/>
      <c r="HS157" s="102"/>
      <c r="HT157" s="102"/>
      <c r="HU157" s="102"/>
      <c r="HV157" s="102"/>
      <c r="HW157" s="102"/>
      <c r="HX157" s="102"/>
      <c r="HY157" s="102"/>
      <c r="HZ157" s="102"/>
      <c r="IA157" s="102"/>
      <c r="IB157" s="102"/>
      <c r="IC157" s="102"/>
      <c r="ID157" s="102"/>
      <c r="IE157" s="102"/>
      <c r="IF157" s="102"/>
      <c r="IG157" s="102"/>
      <c r="IH157" s="102"/>
      <c r="II157" s="102"/>
      <c r="IJ157" s="102"/>
      <c r="IK157" s="102"/>
      <c r="IL157" s="102"/>
      <c r="IM157" s="102"/>
      <c r="IN157" s="102"/>
      <c r="IO157" s="102"/>
      <c r="IP157" s="102"/>
      <c r="IQ157" s="102"/>
      <c r="IR157" s="102"/>
      <c r="IS157" s="102"/>
      <c r="IT157" s="102"/>
      <c r="IU157" s="102"/>
      <c r="IV157" s="102"/>
      <c r="IW157" s="102"/>
      <c r="IX157" s="102"/>
      <c r="IY157" s="102"/>
      <c r="IZ157" s="102"/>
      <c r="JA157" s="102"/>
    </row>
    <row r="158" spans="1:261" ht="24.75" customHeight="1">
      <c r="A158" s="187" t="s">
        <v>172</v>
      </c>
      <c r="B158" s="188"/>
      <c r="C158" s="188"/>
      <c r="D158" s="188"/>
      <c r="E158" s="188"/>
      <c r="F158" s="188"/>
      <c r="G158" s="188"/>
      <c r="H158" s="188"/>
      <c r="I158" s="189"/>
      <c r="J158" s="24">
        <f>SUM(J150,J151,J152,J154,J155,J157)</f>
        <v>19</v>
      </c>
      <c r="K158" s="24">
        <f t="shared" ref="K158:Q158" si="17">SUM(K150,K151,K152,K154,K155,K157)</f>
        <v>7</v>
      </c>
      <c r="L158" s="24">
        <f t="shared" si="17"/>
        <v>3</v>
      </c>
      <c r="M158" s="24">
        <f t="shared" si="17"/>
        <v>5</v>
      </c>
      <c r="N158" s="24">
        <f t="shared" si="17"/>
        <v>2</v>
      </c>
      <c r="O158" s="24">
        <f t="shared" si="17"/>
        <v>17</v>
      </c>
      <c r="P158" s="24">
        <f t="shared" si="17"/>
        <v>15</v>
      </c>
      <c r="Q158" s="24">
        <f t="shared" si="17"/>
        <v>32</v>
      </c>
      <c r="R158" s="24">
        <f>COUNTIF(R150:R152,"E")+COUNTIF(R154,"E")+COUNTIF(R155,"E")+COUNTIF(R157,"E")</f>
        <v>0</v>
      </c>
      <c r="S158" s="24">
        <f>COUNTIF(S150:S152,"C")+COUNTIF(S154,"C")+COUNTIF(S155,"C")+COUNTIF(S157,"C")</f>
        <v>6</v>
      </c>
      <c r="T158" s="24">
        <f>COUNTIF(T150:T152,"VP")+COUNTIF(T154,"VP")+COUNTIF(T155,"VP")+COUNTIF(T157,"VP")</f>
        <v>0</v>
      </c>
      <c r="U158" s="50">
        <f>3/(COUNTIF($A$178:$U$201,"DF")+COUNTIF($A$210:$U$224,"DS")+COUNTIF($A$234:$U$246,"DC"))</f>
        <v>6.25E-2</v>
      </c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/>
      <c r="DY158" s="102"/>
      <c r="DZ158" s="102"/>
      <c r="EA158" s="102"/>
      <c r="EB158" s="102"/>
      <c r="EC158" s="102"/>
      <c r="ED158" s="102"/>
      <c r="EE158" s="102"/>
      <c r="EF158" s="102"/>
      <c r="EG158" s="102"/>
      <c r="EH158" s="102"/>
      <c r="EI158" s="102"/>
      <c r="EJ158" s="102"/>
      <c r="EK158" s="102"/>
      <c r="EL158" s="102"/>
      <c r="EM158" s="102"/>
      <c r="EN158" s="102"/>
      <c r="EO158" s="102"/>
      <c r="EP158" s="102"/>
      <c r="EQ158" s="102"/>
      <c r="ER158" s="102"/>
      <c r="ES158" s="102"/>
      <c r="ET158" s="102"/>
      <c r="EU158" s="102"/>
      <c r="EV158" s="102"/>
      <c r="EW158" s="102"/>
      <c r="EX158" s="102"/>
      <c r="EY158" s="102"/>
      <c r="EZ158" s="102"/>
      <c r="FA158" s="102"/>
      <c r="FB158" s="102"/>
      <c r="FC158" s="102"/>
      <c r="FD158" s="102"/>
      <c r="FE158" s="102"/>
      <c r="FF158" s="102"/>
      <c r="FG158" s="102"/>
      <c r="FH158" s="102"/>
      <c r="FI158" s="102"/>
      <c r="FJ158" s="102"/>
      <c r="FK158" s="102"/>
      <c r="FL158" s="102"/>
      <c r="FM158" s="102"/>
      <c r="FN158" s="102"/>
      <c r="FO158" s="102"/>
      <c r="FP158" s="102"/>
      <c r="FQ158" s="102"/>
      <c r="FR158" s="102"/>
      <c r="FS158" s="102"/>
      <c r="FT158" s="102"/>
      <c r="FU158" s="102"/>
      <c r="FV158" s="102"/>
      <c r="FW158" s="102"/>
      <c r="FX158" s="102"/>
      <c r="FY158" s="102"/>
      <c r="FZ158" s="102"/>
      <c r="GA158" s="102"/>
      <c r="GB158" s="102"/>
      <c r="GC158" s="102"/>
      <c r="GD158" s="102"/>
      <c r="GE158" s="102"/>
      <c r="GF158" s="102"/>
      <c r="GG158" s="102"/>
      <c r="GH158" s="102"/>
      <c r="GI158" s="102"/>
      <c r="GJ158" s="102"/>
      <c r="GK158" s="102"/>
      <c r="GL158" s="102"/>
      <c r="GM158" s="102"/>
      <c r="GN158" s="102"/>
      <c r="GO158" s="102"/>
      <c r="GP158" s="102"/>
      <c r="GQ158" s="102"/>
      <c r="GR158" s="102"/>
      <c r="GS158" s="102"/>
      <c r="GT158" s="102"/>
      <c r="GU158" s="102"/>
      <c r="GV158" s="102"/>
      <c r="GW158" s="102"/>
      <c r="GX158" s="102"/>
      <c r="GY158" s="102"/>
      <c r="GZ158" s="102"/>
      <c r="HA158" s="102"/>
      <c r="HB158" s="102"/>
      <c r="HC158" s="102"/>
      <c r="HD158" s="102"/>
      <c r="HE158" s="102"/>
      <c r="HF158" s="102"/>
      <c r="HG158" s="102"/>
      <c r="HH158" s="102"/>
      <c r="HI158" s="102"/>
      <c r="HJ158" s="102"/>
      <c r="HK158" s="102"/>
      <c r="HL158" s="102"/>
      <c r="HM158" s="102"/>
      <c r="HN158" s="102"/>
      <c r="HO158" s="102"/>
      <c r="HP158" s="102"/>
      <c r="HQ158" s="102"/>
      <c r="HR158" s="102"/>
      <c r="HS158" s="102"/>
      <c r="HT158" s="102"/>
      <c r="HU158" s="102"/>
      <c r="HV158" s="102"/>
      <c r="HW158" s="102"/>
      <c r="HX158" s="102"/>
      <c r="HY158" s="102"/>
      <c r="HZ158" s="102"/>
      <c r="IA158" s="102"/>
      <c r="IB158" s="102"/>
      <c r="IC158" s="102"/>
      <c r="ID158" s="102"/>
      <c r="IE158" s="102"/>
      <c r="IF158" s="102"/>
      <c r="IG158" s="102"/>
      <c r="IH158" s="102"/>
      <c r="II158" s="102"/>
      <c r="IJ158" s="102"/>
      <c r="IK158" s="102"/>
      <c r="IL158" s="102"/>
      <c r="IM158" s="102"/>
      <c r="IN158" s="102"/>
      <c r="IO158" s="102"/>
      <c r="IP158" s="102"/>
      <c r="IQ158" s="102"/>
      <c r="IR158" s="102"/>
      <c r="IS158" s="102"/>
      <c r="IT158" s="102"/>
      <c r="IU158" s="102"/>
      <c r="IV158" s="102"/>
      <c r="IW158" s="102"/>
      <c r="IX158" s="102"/>
      <c r="IY158" s="102"/>
      <c r="IZ158" s="102"/>
      <c r="JA158" s="102"/>
    </row>
    <row r="159" spans="1:261">
      <c r="A159" s="190" t="s">
        <v>173</v>
      </c>
      <c r="B159" s="191"/>
      <c r="C159" s="191"/>
      <c r="D159" s="191"/>
      <c r="E159" s="191"/>
      <c r="F159" s="191"/>
      <c r="G159" s="191"/>
      <c r="H159" s="191"/>
      <c r="I159" s="191"/>
      <c r="J159" s="192"/>
      <c r="K159" s="24">
        <f>K158*14</f>
        <v>98</v>
      </c>
      <c r="L159" s="24">
        <f t="shared" ref="L159:Q159" si="18">L158*14</f>
        <v>42</v>
      </c>
      <c r="M159" s="24">
        <f t="shared" si="18"/>
        <v>70</v>
      </c>
      <c r="N159" s="24">
        <f t="shared" si="18"/>
        <v>28</v>
      </c>
      <c r="O159" s="24">
        <f t="shared" si="18"/>
        <v>238</v>
      </c>
      <c r="P159" s="24">
        <f t="shared" si="18"/>
        <v>210</v>
      </c>
      <c r="Q159" s="24">
        <f t="shared" si="18"/>
        <v>448</v>
      </c>
      <c r="R159" s="196"/>
      <c r="S159" s="197"/>
      <c r="T159" s="197"/>
      <c r="U159" s="198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  <c r="ET159" s="102"/>
      <c r="EU159" s="102"/>
      <c r="EV159" s="102"/>
      <c r="EW159" s="102"/>
      <c r="EX159" s="102"/>
      <c r="EY159" s="102"/>
      <c r="EZ159" s="102"/>
      <c r="FA159" s="102"/>
      <c r="FB159" s="102"/>
      <c r="FC159" s="102"/>
      <c r="FD159" s="102"/>
      <c r="FE159" s="102"/>
      <c r="FF159" s="102"/>
      <c r="FG159" s="102"/>
      <c r="FH159" s="102"/>
      <c r="FI159" s="102"/>
      <c r="FJ159" s="102"/>
      <c r="FK159" s="102"/>
      <c r="FL159" s="102"/>
      <c r="FM159" s="102"/>
      <c r="FN159" s="102"/>
      <c r="FO159" s="102"/>
      <c r="FP159" s="102"/>
      <c r="FQ159" s="102"/>
      <c r="FR159" s="102"/>
      <c r="FS159" s="102"/>
      <c r="FT159" s="102"/>
      <c r="FU159" s="102"/>
      <c r="FV159" s="102"/>
      <c r="FW159" s="102"/>
      <c r="FX159" s="102"/>
      <c r="FY159" s="102"/>
      <c r="FZ159" s="102"/>
      <c r="GA159" s="102"/>
      <c r="GB159" s="102"/>
      <c r="GC159" s="102"/>
      <c r="GD159" s="102"/>
      <c r="GE159" s="102"/>
      <c r="GF159" s="102"/>
      <c r="GG159" s="102"/>
      <c r="GH159" s="102"/>
      <c r="GI159" s="102"/>
      <c r="GJ159" s="102"/>
      <c r="GK159" s="102"/>
      <c r="GL159" s="102"/>
      <c r="GM159" s="102"/>
      <c r="GN159" s="102"/>
      <c r="GO159" s="102"/>
      <c r="GP159" s="102"/>
      <c r="GQ159" s="102"/>
      <c r="GR159" s="102"/>
      <c r="GS159" s="102"/>
      <c r="GT159" s="102"/>
      <c r="GU159" s="102"/>
      <c r="GV159" s="102"/>
      <c r="GW159" s="102"/>
      <c r="GX159" s="102"/>
      <c r="GY159" s="102"/>
      <c r="GZ159" s="102"/>
      <c r="HA159" s="102"/>
      <c r="HB159" s="102"/>
      <c r="HC159" s="102"/>
      <c r="HD159" s="102"/>
      <c r="HE159" s="102"/>
      <c r="HF159" s="102"/>
      <c r="HG159" s="102"/>
      <c r="HH159" s="102"/>
      <c r="HI159" s="102"/>
      <c r="HJ159" s="102"/>
      <c r="HK159" s="102"/>
      <c r="HL159" s="102"/>
      <c r="HM159" s="102"/>
      <c r="HN159" s="102"/>
      <c r="HO159" s="102"/>
      <c r="HP159" s="102"/>
      <c r="HQ159" s="102"/>
      <c r="HR159" s="102"/>
      <c r="HS159" s="102"/>
      <c r="HT159" s="102"/>
      <c r="HU159" s="102"/>
      <c r="HV159" s="102"/>
      <c r="HW159" s="102"/>
      <c r="HX159" s="102"/>
      <c r="HY159" s="102"/>
      <c r="HZ159" s="102"/>
      <c r="IA159" s="102"/>
      <c r="IB159" s="102"/>
      <c r="IC159" s="102"/>
      <c r="ID159" s="102"/>
      <c r="IE159" s="102"/>
      <c r="IF159" s="102"/>
      <c r="IG159" s="102"/>
      <c r="IH159" s="102"/>
      <c r="II159" s="102"/>
      <c r="IJ159" s="102"/>
      <c r="IK159" s="102"/>
      <c r="IL159" s="102"/>
      <c r="IM159" s="102"/>
      <c r="IN159" s="102"/>
      <c r="IO159" s="102"/>
      <c r="IP159" s="102"/>
      <c r="IQ159" s="102"/>
      <c r="IR159" s="102"/>
      <c r="IS159" s="102"/>
      <c r="IT159" s="102"/>
      <c r="IU159" s="102"/>
      <c r="IV159" s="102"/>
      <c r="IW159" s="102"/>
      <c r="IX159" s="102"/>
      <c r="IY159" s="102"/>
      <c r="IZ159" s="102"/>
      <c r="JA159" s="102"/>
    </row>
    <row r="160" spans="1:261" ht="12.75" customHeight="1">
      <c r="A160" s="193"/>
      <c r="B160" s="194"/>
      <c r="C160" s="194"/>
      <c r="D160" s="194"/>
      <c r="E160" s="194"/>
      <c r="F160" s="194"/>
      <c r="G160" s="194"/>
      <c r="H160" s="194"/>
      <c r="I160" s="194"/>
      <c r="J160" s="195"/>
      <c r="K160" s="202">
        <f>SUM(K159:N159)</f>
        <v>238</v>
      </c>
      <c r="L160" s="203"/>
      <c r="M160" s="203"/>
      <c r="N160" s="204"/>
      <c r="O160" s="205">
        <f>Q159</f>
        <v>448</v>
      </c>
      <c r="P160" s="206"/>
      <c r="Q160" s="207"/>
      <c r="R160" s="199"/>
      <c r="S160" s="200"/>
      <c r="T160" s="200"/>
      <c r="U160" s="201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/>
      <c r="DY160" s="102"/>
      <c r="DZ160" s="102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  <c r="ET160" s="102"/>
      <c r="EU160" s="102"/>
      <c r="EV160" s="102"/>
      <c r="EW160" s="102"/>
      <c r="EX160" s="102"/>
      <c r="EY160" s="102"/>
      <c r="EZ160" s="102"/>
      <c r="FA160" s="102"/>
      <c r="FB160" s="102"/>
      <c r="FC160" s="102"/>
      <c r="FD160" s="102"/>
      <c r="FE160" s="102"/>
      <c r="FF160" s="102"/>
      <c r="FG160" s="102"/>
      <c r="FH160" s="102"/>
      <c r="FI160" s="102"/>
      <c r="FJ160" s="102"/>
      <c r="FK160" s="102"/>
      <c r="FL160" s="102"/>
      <c r="FM160" s="102"/>
      <c r="FN160" s="102"/>
      <c r="FO160" s="102"/>
      <c r="FP160" s="102"/>
      <c r="FQ160" s="102"/>
      <c r="FR160" s="102"/>
      <c r="FS160" s="102"/>
      <c r="FT160" s="102"/>
      <c r="FU160" s="102"/>
      <c r="FV160" s="102"/>
      <c r="FW160" s="102"/>
      <c r="FX160" s="102"/>
      <c r="FY160" s="102"/>
      <c r="FZ160" s="102"/>
      <c r="GA160" s="102"/>
      <c r="GB160" s="102"/>
      <c r="GC160" s="102"/>
      <c r="GD160" s="102"/>
      <c r="GE160" s="102"/>
      <c r="GF160" s="102"/>
      <c r="GG160" s="102"/>
      <c r="GH160" s="102"/>
      <c r="GI160" s="102"/>
      <c r="GJ160" s="102"/>
      <c r="GK160" s="102"/>
      <c r="GL160" s="102"/>
      <c r="GM160" s="102"/>
      <c r="GN160" s="102"/>
      <c r="GO160" s="102"/>
      <c r="GP160" s="102"/>
      <c r="GQ160" s="102"/>
      <c r="GR160" s="102"/>
      <c r="GS160" s="102"/>
      <c r="GT160" s="102"/>
      <c r="GU160" s="102"/>
      <c r="GV160" s="102"/>
      <c r="GW160" s="102"/>
      <c r="GX160" s="102"/>
      <c r="GY160" s="102"/>
      <c r="GZ160" s="102"/>
      <c r="HA160" s="102"/>
      <c r="HB160" s="102"/>
      <c r="HC160" s="102"/>
      <c r="HD160" s="102"/>
      <c r="HE160" s="102"/>
      <c r="HF160" s="102"/>
      <c r="HG160" s="102"/>
      <c r="HH160" s="102"/>
      <c r="HI160" s="102"/>
      <c r="HJ160" s="102"/>
      <c r="HK160" s="102"/>
      <c r="HL160" s="102"/>
      <c r="HM160" s="102"/>
      <c r="HN160" s="102"/>
      <c r="HO160" s="102"/>
      <c r="HP160" s="102"/>
      <c r="HQ160" s="102"/>
      <c r="HR160" s="102"/>
      <c r="HS160" s="102"/>
      <c r="HT160" s="102"/>
      <c r="HU160" s="102"/>
      <c r="HV160" s="102"/>
      <c r="HW160" s="102"/>
      <c r="HX160" s="102"/>
      <c r="HY160" s="102"/>
      <c r="HZ160" s="102"/>
      <c r="IA160" s="102"/>
      <c r="IB160" s="102"/>
      <c r="IC160" s="102"/>
      <c r="ID160" s="102"/>
      <c r="IE160" s="102"/>
      <c r="IF160" s="102"/>
      <c r="IG160" s="102"/>
      <c r="IH160" s="102"/>
      <c r="II160" s="102"/>
      <c r="IJ160" s="102"/>
      <c r="IK160" s="102"/>
      <c r="IL160" s="102"/>
      <c r="IM160" s="102"/>
      <c r="IN160" s="102"/>
      <c r="IO160" s="102"/>
      <c r="IP160" s="102"/>
      <c r="IQ160" s="102"/>
      <c r="IR160" s="102"/>
      <c r="IS160" s="102"/>
      <c r="IT160" s="102"/>
      <c r="IU160" s="102"/>
      <c r="IV160" s="102"/>
      <c r="IW160" s="102"/>
      <c r="IX160" s="102"/>
      <c r="IY160" s="102"/>
      <c r="IZ160" s="102"/>
      <c r="JA160" s="102"/>
    </row>
    <row r="161" spans="1:261" s="70" customFormat="1" ht="12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  <c r="ET161" s="102"/>
      <c r="EU161" s="102"/>
      <c r="EV161" s="102"/>
      <c r="EW161" s="102"/>
      <c r="EX161" s="102"/>
      <c r="EY161" s="102"/>
      <c r="EZ161" s="102"/>
      <c r="FA161" s="102"/>
      <c r="FB161" s="102"/>
      <c r="FC161" s="102"/>
      <c r="FD161" s="102"/>
      <c r="FE161" s="102"/>
      <c r="FF161" s="102"/>
      <c r="FG161" s="102"/>
      <c r="FH161" s="102"/>
      <c r="FI161" s="102"/>
      <c r="FJ161" s="102"/>
      <c r="FK161" s="102"/>
      <c r="FL161" s="102"/>
      <c r="FM161" s="102"/>
      <c r="FN161" s="102"/>
      <c r="FO161" s="102"/>
      <c r="FP161" s="102"/>
      <c r="FQ161" s="102"/>
      <c r="FR161" s="102"/>
      <c r="FS161" s="102"/>
      <c r="FT161" s="102"/>
      <c r="FU161" s="102"/>
      <c r="FV161" s="102"/>
      <c r="FW161" s="102"/>
      <c r="FX161" s="102"/>
      <c r="FY161" s="102"/>
      <c r="FZ161" s="102"/>
      <c r="GA161" s="102"/>
      <c r="GB161" s="102"/>
      <c r="GC161" s="102"/>
      <c r="GD161" s="102"/>
      <c r="GE161" s="102"/>
      <c r="GF161" s="102"/>
      <c r="GG161" s="102"/>
      <c r="GH161" s="102"/>
      <c r="GI161" s="102"/>
      <c r="GJ161" s="102"/>
      <c r="GK161" s="102"/>
      <c r="GL161" s="102"/>
      <c r="GM161" s="102"/>
      <c r="GN161" s="102"/>
      <c r="GO161" s="102"/>
      <c r="GP161" s="102"/>
      <c r="GQ161" s="102"/>
      <c r="GR161" s="102"/>
      <c r="GS161" s="102"/>
      <c r="GT161" s="102"/>
      <c r="GU161" s="102"/>
      <c r="GV161" s="102"/>
      <c r="GW161" s="102"/>
      <c r="GX161" s="102"/>
      <c r="GY161" s="102"/>
      <c r="GZ161" s="102"/>
      <c r="HA161" s="102"/>
      <c r="HB161" s="102"/>
      <c r="HC161" s="102"/>
      <c r="HD161" s="102"/>
      <c r="HE161" s="102"/>
      <c r="HF161" s="102"/>
      <c r="HG161" s="102"/>
      <c r="HH161" s="102"/>
      <c r="HI161" s="102"/>
      <c r="HJ161" s="102"/>
      <c r="HK161" s="102"/>
      <c r="HL161" s="102"/>
      <c r="HM161" s="102"/>
      <c r="HN161" s="102"/>
      <c r="HO161" s="102"/>
      <c r="HP161" s="102"/>
      <c r="HQ161" s="102"/>
      <c r="HR161" s="102"/>
      <c r="HS161" s="102"/>
      <c r="HT161" s="102"/>
      <c r="HU161" s="102"/>
      <c r="HV161" s="102"/>
      <c r="HW161" s="102"/>
      <c r="HX161" s="102"/>
      <c r="HY161" s="102"/>
      <c r="HZ161" s="102"/>
      <c r="IA161" s="102"/>
      <c r="IB161" s="102"/>
      <c r="IC161" s="102"/>
      <c r="ID161" s="102"/>
      <c r="IE161" s="102"/>
      <c r="IF161" s="102"/>
      <c r="IG161" s="102"/>
      <c r="IH161" s="102"/>
      <c r="II161" s="102"/>
      <c r="IJ161" s="102"/>
      <c r="IK161" s="102"/>
      <c r="IL161" s="102"/>
      <c r="IM161" s="102"/>
      <c r="IN161" s="102"/>
      <c r="IO161" s="102"/>
      <c r="IP161" s="102"/>
      <c r="IQ161" s="102"/>
      <c r="IR161" s="102"/>
      <c r="IS161" s="102"/>
      <c r="IT161" s="102"/>
      <c r="IU161" s="102"/>
      <c r="IV161" s="102"/>
      <c r="IW161" s="102"/>
      <c r="IX161" s="102"/>
      <c r="IY161" s="102"/>
      <c r="IZ161" s="102"/>
      <c r="JA161" s="102"/>
    </row>
    <row r="162" spans="1:261" s="70" customFormat="1" ht="12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  <c r="ET162" s="102"/>
      <c r="EU162" s="102"/>
      <c r="EV162" s="102"/>
      <c r="EW162" s="102"/>
      <c r="EX162" s="102"/>
      <c r="EY162" s="102"/>
      <c r="EZ162" s="102"/>
      <c r="FA162" s="102"/>
      <c r="FB162" s="102"/>
      <c r="FC162" s="102"/>
      <c r="FD162" s="102"/>
      <c r="FE162" s="102"/>
      <c r="FF162" s="102"/>
      <c r="FG162" s="102"/>
      <c r="FH162" s="102"/>
      <c r="FI162" s="102"/>
      <c r="FJ162" s="102"/>
      <c r="FK162" s="102"/>
      <c r="FL162" s="102"/>
      <c r="FM162" s="102"/>
      <c r="FN162" s="102"/>
      <c r="FO162" s="102"/>
      <c r="FP162" s="102"/>
      <c r="FQ162" s="102"/>
      <c r="FR162" s="102"/>
      <c r="FS162" s="102"/>
      <c r="FT162" s="102"/>
      <c r="FU162" s="102"/>
      <c r="FV162" s="102"/>
      <c r="FW162" s="102"/>
      <c r="FX162" s="102"/>
      <c r="FY162" s="102"/>
      <c r="FZ162" s="102"/>
      <c r="GA162" s="102"/>
      <c r="GB162" s="102"/>
      <c r="GC162" s="102"/>
      <c r="GD162" s="102"/>
      <c r="GE162" s="102"/>
      <c r="GF162" s="102"/>
      <c r="GG162" s="102"/>
      <c r="GH162" s="102"/>
      <c r="GI162" s="102"/>
      <c r="GJ162" s="102"/>
      <c r="GK162" s="102"/>
      <c r="GL162" s="102"/>
      <c r="GM162" s="102"/>
      <c r="GN162" s="102"/>
      <c r="GO162" s="102"/>
      <c r="GP162" s="102"/>
      <c r="GQ162" s="102"/>
      <c r="GR162" s="102"/>
      <c r="GS162" s="102"/>
      <c r="GT162" s="102"/>
      <c r="GU162" s="102"/>
      <c r="GV162" s="102"/>
      <c r="GW162" s="102"/>
      <c r="GX162" s="102"/>
      <c r="GY162" s="102"/>
      <c r="GZ162" s="102"/>
      <c r="HA162" s="102"/>
      <c r="HB162" s="102"/>
      <c r="HC162" s="102"/>
      <c r="HD162" s="102"/>
      <c r="HE162" s="102"/>
      <c r="HF162" s="102"/>
      <c r="HG162" s="102"/>
      <c r="HH162" s="102"/>
      <c r="HI162" s="102"/>
      <c r="HJ162" s="102"/>
      <c r="HK162" s="102"/>
      <c r="HL162" s="102"/>
      <c r="HM162" s="102"/>
      <c r="HN162" s="102"/>
      <c r="HO162" s="102"/>
      <c r="HP162" s="102"/>
      <c r="HQ162" s="102"/>
      <c r="HR162" s="102"/>
      <c r="HS162" s="102"/>
      <c r="HT162" s="102"/>
      <c r="HU162" s="102"/>
      <c r="HV162" s="102"/>
      <c r="HW162" s="102"/>
      <c r="HX162" s="102"/>
      <c r="HY162" s="102"/>
      <c r="HZ162" s="102"/>
      <c r="IA162" s="102"/>
      <c r="IB162" s="102"/>
      <c r="IC162" s="102"/>
      <c r="ID162" s="102"/>
      <c r="IE162" s="102"/>
      <c r="IF162" s="102"/>
      <c r="IG162" s="102"/>
      <c r="IH162" s="102"/>
      <c r="II162" s="102"/>
      <c r="IJ162" s="102"/>
      <c r="IK162" s="102"/>
      <c r="IL162" s="102"/>
      <c r="IM162" s="102"/>
      <c r="IN162" s="102"/>
      <c r="IO162" s="102"/>
      <c r="IP162" s="102"/>
      <c r="IQ162" s="102"/>
      <c r="IR162" s="102"/>
      <c r="IS162" s="102"/>
      <c r="IT162" s="102"/>
      <c r="IU162" s="102"/>
      <c r="IV162" s="102"/>
      <c r="IW162" s="102"/>
      <c r="IX162" s="102"/>
      <c r="IY162" s="102"/>
      <c r="IZ162" s="102"/>
      <c r="JA162" s="102"/>
    </row>
    <row r="163" spans="1:261" s="70" customFormat="1" ht="12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  <c r="ET163" s="102"/>
      <c r="EU163" s="102"/>
      <c r="EV163" s="102"/>
      <c r="EW163" s="102"/>
      <c r="EX163" s="102"/>
      <c r="EY163" s="102"/>
      <c r="EZ163" s="102"/>
      <c r="FA163" s="102"/>
      <c r="FB163" s="102"/>
      <c r="FC163" s="102"/>
      <c r="FD163" s="102"/>
      <c r="FE163" s="102"/>
      <c r="FF163" s="102"/>
      <c r="FG163" s="102"/>
      <c r="FH163" s="102"/>
      <c r="FI163" s="102"/>
      <c r="FJ163" s="102"/>
      <c r="FK163" s="102"/>
      <c r="FL163" s="102"/>
      <c r="FM163" s="102"/>
      <c r="FN163" s="102"/>
      <c r="FO163" s="102"/>
      <c r="FP163" s="102"/>
      <c r="FQ163" s="102"/>
      <c r="FR163" s="102"/>
      <c r="FS163" s="102"/>
      <c r="FT163" s="102"/>
      <c r="FU163" s="102"/>
      <c r="FV163" s="102"/>
      <c r="FW163" s="102"/>
      <c r="FX163" s="102"/>
      <c r="FY163" s="102"/>
      <c r="FZ163" s="102"/>
      <c r="GA163" s="102"/>
      <c r="GB163" s="102"/>
      <c r="GC163" s="102"/>
      <c r="GD163" s="102"/>
      <c r="GE163" s="102"/>
      <c r="GF163" s="102"/>
      <c r="GG163" s="102"/>
      <c r="GH163" s="102"/>
      <c r="GI163" s="102"/>
      <c r="GJ163" s="102"/>
      <c r="GK163" s="102"/>
      <c r="GL163" s="102"/>
      <c r="GM163" s="102"/>
      <c r="GN163" s="102"/>
      <c r="GO163" s="102"/>
      <c r="GP163" s="102"/>
      <c r="GQ163" s="102"/>
      <c r="GR163" s="102"/>
      <c r="GS163" s="102"/>
      <c r="GT163" s="102"/>
      <c r="GU163" s="102"/>
      <c r="GV163" s="102"/>
      <c r="GW163" s="102"/>
      <c r="GX163" s="102"/>
      <c r="GY163" s="102"/>
      <c r="GZ163" s="102"/>
      <c r="HA163" s="102"/>
      <c r="HB163" s="102"/>
      <c r="HC163" s="102"/>
      <c r="HD163" s="102"/>
      <c r="HE163" s="102"/>
      <c r="HF163" s="102"/>
      <c r="HG163" s="102"/>
      <c r="HH163" s="102"/>
      <c r="HI163" s="102"/>
      <c r="HJ163" s="102"/>
      <c r="HK163" s="102"/>
      <c r="HL163" s="102"/>
      <c r="HM163" s="102"/>
      <c r="HN163" s="102"/>
      <c r="HO163" s="102"/>
      <c r="HP163" s="102"/>
      <c r="HQ163" s="102"/>
      <c r="HR163" s="102"/>
      <c r="HS163" s="102"/>
      <c r="HT163" s="102"/>
      <c r="HU163" s="102"/>
      <c r="HV163" s="102"/>
      <c r="HW163" s="102"/>
      <c r="HX163" s="102"/>
      <c r="HY163" s="102"/>
      <c r="HZ163" s="102"/>
      <c r="IA163" s="102"/>
      <c r="IB163" s="102"/>
      <c r="IC163" s="102"/>
      <c r="ID163" s="102"/>
      <c r="IE163" s="102"/>
      <c r="IF163" s="102"/>
      <c r="IG163" s="102"/>
      <c r="IH163" s="102"/>
      <c r="II163" s="102"/>
      <c r="IJ163" s="102"/>
      <c r="IK163" s="102"/>
      <c r="IL163" s="102"/>
      <c r="IM163" s="102"/>
      <c r="IN163" s="102"/>
      <c r="IO163" s="102"/>
      <c r="IP163" s="102"/>
      <c r="IQ163" s="102"/>
      <c r="IR163" s="102"/>
      <c r="IS163" s="102"/>
      <c r="IT163" s="102"/>
      <c r="IU163" s="102"/>
      <c r="IV163" s="102"/>
      <c r="IW163" s="102"/>
      <c r="IX163" s="102"/>
      <c r="IY163" s="102"/>
      <c r="IZ163" s="102"/>
      <c r="JA163" s="102"/>
    </row>
    <row r="164" spans="1:261" s="70" customFormat="1" ht="12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2"/>
      <c r="ER164" s="102"/>
      <c r="ES164" s="102"/>
      <c r="ET164" s="102"/>
      <c r="EU164" s="102"/>
      <c r="EV164" s="102"/>
      <c r="EW164" s="102"/>
      <c r="EX164" s="102"/>
      <c r="EY164" s="102"/>
      <c r="EZ164" s="102"/>
      <c r="FA164" s="102"/>
      <c r="FB164" s="102"/>
      <c r="FC164" s="102"/>
      <c r="FD164" s="102"/>
      <c r="FE164" s="102"/>
      <c r="FF164" s="102"/>
      <c r="FG164" s="102"/>
      <c r="FH164" s="102"/>
      <c r="FI164" s="102"/>
      <c r="FJ164" s="102"/>
      <c r="FK164" s="102"/>
      <c r="FL164" s="102"/>
      <c r="FM164" s="102"/>
      <c r="FN164" s="102"/>
      <c r="FO164" s="102"/>
      <c r="FP164" s="102"/>
      <c r="FQ164" s="102"/>
      <c r="FR164" s="102"/>
      <c r="FS164" s="102"/>
      <c r="FT164" s="102"/>
      <c r="FU164" s="102"/>
      <c r="FV164" s="102"/>
      <c r="FW164" s="102"/>
      <c r="FX164" s="102"/>
      <c r="FY164" s="102"/>
      <c r="FZ164" s="102"/>
      <c r="GA164" s="102"/>
      <c r="GB164" s="102"/>
      <c r="GC164" s="102"/>
      <c r="GD164" s="102"/>
      <c r="GE164" s="102"/>
      <c r="GF164" s="102"/>
      <c r="GG164" s="102"/>
      <c r="GH164" s="102"/>
      <c r="GI164" s="102"/>
      <c r="GJ164" s="102"/>
      <c r="GK164" s="102"/>
      <c r="GL164" s="102"/>
      <c r="GM164" s="102"/>
      <c r="GN164" s="102"/>
      <c r="GO164" s="102"/>
      <c r="GP164" s="102"/>
      <c r="GQ164" s="102"/>
      <c r="GR164" s="102"/>
      <c r="GS164" s="102"/>
      <c r="GT164" s="102"/>
      <c r="GU164" s="102"/>
      <c r="GV164" s="102"/>
      <c r="GW164" s="102"/>
      <c r="GX164" s="102"/>
      <c r="GY164" s="102"/>
      <c r="GZ164" s="102"/>
      <c r="HA164" s="102"/>
      <c r="HB164" s="102"/>
      <c r="HC164" s="102"/>
      <c r="HD164" s="102"/>
      <c r="HE164" s="102"/>
      <c r="HF164" s="102"/>
      <c r="HG164" s="102"/>
      <c r="HH164" s="102"/>
      <c r="HI164" s="102"/>
      <c r="HJ164" s="102"/>
      <c r="HK164" s="102"/>
      <c r="HL164" s="102"/>
      <c r="HM164" s="102"/>
      <c r="HN164" s="102"/>
      <c r="HO164" s="102"/>
      <c r="HP164" s="102"/>
      <c r="HQ164" s="102"/>
      <c r="HR164" s="102"/>
      <c r="HS164" s="102"/>
      <c r="HT164" s="102"/>
      <c r="HU164" s="102"/>
      <c r="HV164" s="102"/>
      <c r="HW164" s="102"/>
      <c r="HX164" s="102"/>
      <c r="HY164" s="102"/>
      <c r="HZ164" s="102"/>
      <c r="IA164" s="102"/>
      <c r="IB164" s="102"/>
      <c r="IC164" s="102"/>
      <c r="ID164" s="102"/>
      <c r="IE164" s="102"/>
      <c r="IF164" s="102"/>
      <c r="IG164" s="102"/>
      <c r="IH164" s="102"/>
      <c r="II164" s="102"/>
      <c r="IJ164" s="102"/>
      <c r="IK164" s="102"/>
      <c r="IL164" s="102"/>
      <c r="IM164" s="102"/>
      <c r="IN164" s="102"/>
      <c r="IO164" s="102"/>
      <c r="IP164" s="102"/>
      <c r="IQ164" s="102"/>
      <c r="IR164" s="102"/>
      <c r="IS164" s="102"/>
      <c r="IT164" s="102"/>
      <c r="IU164" s="102"/>
      <c r="IV164" s="102"/>
      <c r="IW164" s="102"/>
      <c r="IX164" s="102"/>
      <c r="IY164" s="102"/>
      <c r="IZ164" s="102"/>
      <c r="JA164" s="102"/>
    </row>
    <row r="165" spans="1:261" s="70" customFormat="1" ht="12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2"/>
      <c r="ER165" s="102"/>
      <c r="ES165" s="102"/>
      <c r="ET165" s="102"/>
      <c r="EU165" s="102"/>
      <c r="EV165" s="102"/>
      <c r="EW165" s="102"/>
      <c r="EX165" s="102"/>
      <c r="EY165" s="102"/>
      <c r="EZ165" s="102"/>
      <c r="FA165" s="102"/>
      <c r="FB165" s="102"/>
      <c r="FC165" s="102"/>
      <c r="FD165" s="102"/>
      <c r="FE165" s="102"/>
      <c r="FF165" s="102"/>
      <c r="FG165" s="102"/>
      <c r="FH165" s="102"/>
      <c r="FI165" s="102"/>
      <c r="FJ165" s="102"/>
      <c r="FK165" s="102"/>
      <c r="FL165" s="102"/>
      <c r="FM165" s="102"/>
      <c r="FN165" s="102"/>
      <c r="FO165" s="102"/>
      <c r="FP165" s="102"/>
      <c r="FQ165" s="102"/>
      <c r="FR165" s="102"/>
      <c r="FS165" s="102"/>
      <c r="FT165" s="102"/>
      <c r="FU165" s="102"/>
      <c r="FV165" s="102"/>
      <c r="FW165" s="102"/>
      <c r="FX165" s="102"/>
      <c r="FY165" s="102"/>
      <c r="FZ165" s="102"/>
      <c r="GA165" s="102"/>
      <c r="GB165" s="102"/>
      <c r="GC165" s="102"/>
      <c r="GD165" s="102"/>
      <c r="GE165" s="102"/>
      <c r="GF165" s="102"/>
      <c r="GG165" s="102"/>
      <c r="GH165" s="102"/>
      <c r="GI165" s="102"/>
      <c r="GJ165" s="102"/>
      <c r="GK165" s="102"/>
      <c r="GL165" s="102"/>
      <c r="GM165" s="102"/>
      <c r="GN165" s="102"/>
      <c r="GO165" s="102"/>
      <c r="GP165" s="102"/>
      <c r="GQ165" s="102"/>
      <c r="GR165" s="102"/>
      <c r="GS165" s="102"/>
      <c r="GT165" s="102"/>
      <c r="GU165" s="102"/>
      <c r="GV165" s="102"/>
      <c r="GW165" s="102"/>
      <c r="GX165" s="102"/>
      <c r="GY165" s="102"/>
      <c r="GZ165" s="102"/>
      <c r="HA165" s="102"/>
      <c r="HB165" s="102"/>
      <c r="HC165" s="102"/>
      <c r="HD165" s="102"/>
      <c r="HE165" s="102"/>
      <c r="HF165" s="102"/>
      <c r="HG165" s="102"/>
      <c r="HH165" s="102"/>
      <c r="HI165" s="102"/>
      <c r="HJ165" s="102"/>
      <c r="HK165" s="102"/>
      <c r="HL165" s="102"/>
      <c r="HM165" s="102"/>
      <c r="HN165" s="102"/>
      <c r="HO165" s="102"/>
      <c r="HP165" s="102"/>
      <c r="HQ165" s="102"/>
      <c r="HR165" s="102"/>
      <c r="HS165" s="102"/>
      <c r="HT165" s="102"/>
      <c r="HU165" s="102"/>
      <c r="HV165" s="102"/>
      <c r="HW165" s="102"/>
      <c r="HX165" s="102"/>
      <c r="HY165" s="102"/>
      <c r="HZ165" s="102"/>
      <c r="IA165" s="102"/>
      <c r="IB165" s="102"/>
      <c r="IC165" s="102"/>
      <c r="ID165" s="102"/>
      <c r="IE165" s="102"/>
      <c r="IF165" s="102"/>
      <c r="IG165" s="102"/>
      <c r="IH165" s="102"/>
      <c r="II165" s="102"/>
      <c r="IJ165" s="102"/>
      <c r="IK165" s="102"/>
      <c r="IL165" s="102"/>
      <c r="IM165" s="102"/>
      <c r="IN165" s="102"/>
      <c r="IO165" s="102"/>
      <c r="IP165" s="102"/>
      <c r="IQ165" s="102"/>
      <c r="IR165" s="102"/>
      <c r="IS165" s="102"/>
      <c r="IT165" s="102"/>
      <c r="IU165" s="102"/>
      <c r="IV165" s="102"/>
      <c r="IW165" s="102"/>
      <c r="IX165" s="102"/>
      <c r="IY165" s="102"/>
      <c r="IZ165" s="102"/>
      <c r="JA165" s="102"/>
    </row>
    <row r="166" spans="1:261" s="70" customFormat="1" ht="12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2"/>
      <c r="ER166" s="102"/>
      <c r="ES166" s="102"/>
      <c r="ET166" s="102"/>
      <c r="EU166" s="102"/>
      <c r="EV166" s="102"/>
      <c r="EW166" s="102"/>
      <c r="EX166" s="102"/>
      <c r="EY166" s="102"/>
      <c r="EZ166" s="102"/>
      <c r="FA166" s="102"/>
      <c r="FB166" s="102"/>
      <c r="FC166" s="102"/>
      <c r="FD166" s="102"/>
      <c r="FE166" s="102"/>
      <c r="FF166" s="102"/>
      <c r="FG166" s="102"/>
      <c r="FH166" s="102"/>
      <c r="FI166" s="102"/>
      <c r="FJ166" s="102"/>
      <c r="FK166" s="102"/>
      <c r="FL166" s="102"/>
      <c r="FM166" s="102"/>
      <c r="FN166" s="102"/>
      <c r="FO166" s="102"/>
      <c r="FP166" s="102"/>
      <c r="FQ166" s="102"/>
      <c r="FR166" s="102"/>
      <c r="FS166" s="102"/>
      <c r="FT166" s="102"/>
      <c r="FU166" s="102"/>
      <c r="FV166" s="102"/>
      <c r="FW166" s="102"/>
      <c r="FX166" s="102"/>
      <c r="FY166" s="102"/>
      <c r="FZ166" s="102"/>
      <c r="GA166" s="102"/>
      <c r="GB166" s="102"/>
      <c r="GC166" s="102"/>
      <c r="GD166" s="102"/>
      <c r="GE166" s="102"/>
      <c r="GF166" s="102"/>
      <c r="GG166" s="102"/>
      <c r="GH166" s="102"/>
      <c r="GI166" s="102"/>
      <c r="GJ166" s="102"/>
      <c r="GK166" s="102"/>
      <c r="GL166" s="102"/>
      <c r="GM166" s="102"/>
      <c r="GN166" s="102"/>
      <c r="GO166" s="102"/>
      <c r="GP166" s="102"/>
      <c r="GQ166" s="102"/>
      <c r="GR166" s="102"/>
      <c r="GS166" s="102"/>
      <c r="GT166" s="102"/>
      <c r="GU166" s="102"/>
      <c r="GV166" s="102"/>
      <c r="GW166" s="102"/>
      <c r="GX166" s="102"/>
      <c r="GY166" s="102"/>
      <c r="GZ166" s="102"/>
      <c r="HA166" s="102"/>
      <c r="HB166" s="102"/>
      <c r="HC166" s="102"/>
      <c r="HD166" s="102"/>
      <c r="HE166" s="102"/>
      <c r="HF166" s="102"/>
      <c r="HG166" s="102"/>
      <c r="HH166" s="102"/>
      <c r="HI166" s="102"/>
      <c r="HJ166" s="102"/>
      <c r="HK166" s="102"/>
      <c r="HL166" s="102"/>
      <c r="HM166" s="102"/>
      <c r="HN166" s="102"/>
      <c r="HO166" s="102"/>
      <c r="HP166" s="102"/>
      <c r="HQ166" s="102"/>
      <c r="HR166" s="102"/>
      <c r="HS166" s="102"/>
      <c r="HT166" s="102"/>
      <c r="HU166" s="102"/>
      <c r="HV166" s="102"/>
      <c r="HW166" s="102"/>
      <c r="HX166" s="102"/>
      <c r="HY166" s="102"/>
      <c r="HZ166" s="102"/>
      <c r="IA166" s="102"/>
      <c r="IB166" s="102"/>
      <c r="IC166" s="102"/>
      <c r="ID166" s="102"/>
      <c r="IE166" s="102"/>
      <c r="IF166" s="102"/>
      <c r="IG166" s="102"/>
      <c r="IH166" s="102"/>
      <c r="II166" s="102"/>
      <c r="IJ166" s="102"/>
      <c r="IK166" s="102"/>
      <c r="IL166" s="102"/>
      <c r="IM166" s="102"/>
      <c r="IN166" s="102"/>
      <c r="IO166" s="102"/>
      <c r="IP166" s="102"/>
      <c r="IQ166" s="102"/>
      <c r="IR166" s="102"/>
      <c r="IS166" s="102"/>
      <c r="IT166" s="102"/>
      <c r="IU166" s="102"/>
      <c r="IV166" s="102"/>
      <c r="IW166" s="102"/>
      <c r="IX166" s="102"/>
      <c r="IY166" s="102"/>
      <c r="IZ166" s="102"/>
      <c r="JA166" s="102"/>
    </row>
    <row r="167" spans="1:261" s="70" customFormat="1" ht="12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/>
      <c r="DY167" s="102"/>
      <c r="DZ167" s="102"/>
      <c r="EA167" s="102"/>
      <c r="EB167" s="102"/>
      <c r="EC167" s="102"/>
      <c r="ED167" s="102"/>
      <c r="EE167" s="102"/>
      <c r="EF167" s="102"/>
      <c r="EG167" s="102"/>
      <c r="EH167" s="102"/>
      <c r="EI167" s="102"/>
      <c r="EJ167" s="102"/>
      <c r="EK167" s="102"/>
      <c r="EL167" s="102"/>
      <c r="EM167" s="102"/>
      <c r="EN167" s="102"/>
      <c r="EO167" s="102"/>
      <c r="EP167" s="102"/>
      <c r="EQ167" s="102"/>
      <c r="ER167" s="102"/>
      <c r="ES167" s="102"/>
      <c r="ET167" s="102"/>
      <c r="EU167" s="102"/>
      <c r="EV167" s="102"/>
      <c r="EW167" s="102"/>
      <c r="EX167" s="102"/>
      <c r="EY167" s="102"/>
      <c r="EZ167" s="102"/>
      <c r="FA167" s="102"/>
      <c r="FB167" s="102"/>
      <c r="FC167" s="102"/>
      <c r="FD167" s="102"/>
      <c r="FE167" s="102"/>
      <c r="FF167" s="102"/>
      <c r="FG167" s="102"/>
      <c r="FH167" s="102"/>
      <c r="FI167" s="102"/>
      <c r="FJ167" s="102"/>
      <c r="FK167" s="102"/>
      <c r="FL167" s="102"/>
      <c r="FM167" s="102"/>
      <c r="FN167" s="102"/>
      <c r="FO167" s="102"/>
      <c r="FP167" s="102"/>
      <c r="FQ167" s="102"/>
      <c r="FR167" s="102"/>
      <c r="FS167" s="102"/>
      <c r="FT167" s="102"/>
      <c r="FU167" s="102"/>
      <c r="FV167" s="102"/>
      <c r="FW167" s="102"/>
      <c r="FX167" s="102"/>
      <c r="FY167" s="102"/>
      <c r="FZ167" s="102"/>
      <c r="GA167" s="102"/>
      <c r="GB167" s="102"/>
      <c r="GC167" s="102"/>
      <c r="GD167" s="102"/>
      <c r="GE167" s="102"/>
      <c r="GF167" s="102"/>
      <c r="GG167" s="102"/>
      <c r="GH167" s="102"/>
      <c r="GI167" s="102"/>
      <c r="GJ167" s="102"/>
      <c r="GK167" s="102"/>
      <c r="GL167" s="102"/>
      <c r="GM167" s="102"/>
      <c r="GN167" s="102"/>
      <c r="GO167" s="102"/>
      <c r="GP167" s="102"/>
      <c r="GQ167" s="102"/>
      <c r="GR167" s="102"/>
      <c r="GS167" s="102"/>
      <c r="GT167" s="102"/>
      <c r="GU167" s="102"/>
      <c r="GV167" s="102"/>
      <c r="GW167" s="102"/>
      <c r="GX167" s="102"/>
      <c r="GY167" s="102"/>
      <c r="GZ167" s="102"/>
      <c r="HA167" s="102"/>
      <c r="HB167" s="102"/>
      <c r="HC167" s="102"/>
      <c r="HD167" s="102"/>
      <c r="HE167" s="102"/>
      <c r="HF167" s="102"/>
      <c r="HG167" s="102"/>
      <c r="HH167" s="102"/>
      <c r="HI167" s="102"/>
      <c r="HJ167" s="102"/>
      <c r="HK167" s="102"/>
      <c r="HL167" s="102"/>
      <c r="HM167" s="102"/>
      <c r="HN167" s="102"/>
      <c r="HO167" s="102"/>
      <c r="HP167" s="102"/>
      <c r="HQ167" s="102"/>
      <c r="HR167" s="102"/>
      <c r="HS167" s="102"/>
      <c r="HT167" s="102"/>
      <c r="HU167" s="102"/>
      <c r="HV167" s="102"/>
      <c r="HW167" s="102"/>
      <c r="HX167" s="102"/>
      <c r="HY167" s="102"/>
      <c r="HZ167" s="102"/>
      <c r="IA167" s="102"/>
      <c r="IB167" s="102"/>
      <c r="IC167" s="102"/>
      <c r="ID167" s="102"/>
      <c r="IE167" s="102"/>
      <c r="IF167" s="102"/>
      <c r="IG167" s="102"/>
      <c r="IH167" s="102"/>
      <c r="II167" s="102"/>
      <c r="IJ167" s="102"/>
      <c r="IK167" s="102"/>
      <c r="IL167" s="102"/>
      <c r="IM167" s="102"/>
      <c r="IN167" s="102"/>
      <c r="IO167" s="102"/>
      <c r="IP167" s="102"/>
      <c r="IQ167" s="102"/>
      <c r="IR167" s="102"/>
      <c r="IS167" s="102"/>
      <c r="IT167" s="102"/>
      <c r="IU167" s="102"/>
      <c r="IV167" s="102"/>
      <c r="IW167" s="102"/>
      <c r="IX167" s="102"/>
      <c r="IY167" s="102"/>
      <c r="IZ167" s="102"/>
      <c r="JA167" s="102"/>
    </row>
    <row r="168" spans="1:261" s="70" customFormat="1" ht="12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  <c r="ET168" s="102"/>
      <c r="EU168" s="102"/>
      <c r="EV168" s="102"/>
      <c r="EW168" s="102"/>
      <c r="EX168" s="102"/>
      <c r="EY168" s="102"/>
      <c r="EZ168" s="102"/>
      <c r="FA168" s="102"/>
      <c r="FB168" s="102"/>
      <c r="FC168" s="102"/>
      <c r="FD168" s="102"/>
      <c r="FE168" s="102"/>
      <c r="FF168" s="102"/>
      <c r="FG168" s="102"/>
      <c r="FH168" s="102"/>
      <c r="FI168" s="102"/>
      <c r="FJ168" s="102"/>
      <c r="FK168" s="102"/>
      <c r="FL168" s="102"/>
      <c r="FM168" s="102"/>
      <c r="FN168" s="102"/>
      <c r="FO168" s="102"/>
      <c r="FP168" s="102"/>
      <c r="FQ168" s="102"/>
      <c r="FR168" s="102"/>
      <c r="FS168" s="102"/>
      <c r="FT168" s="102"/>
      <c r="FU168" s="102"/>
      <c r="FV168" s="102"/>
      <c r="FW168" s="102"/>
      <c r="FX168" s="102"/>
      <c r="FY168" s="102"/>
      <c r="FZ168" s="102"/>
      <c r="GA168" s="102"/>
      <c r="GB168" s="102"/>
      <c r="GC168" s="102"/>
      <c r="GD168" s="102"/>
      <c r="GE168" s="102"/>
      <c r="GF168" s="102"/>
      <c r="GG168" s="102"/>
      <c r="GH168" s="102"/>
      <c r="GI168" s="102"/>
      <c r="GJ168" s="102"/>
      <c r="GK168" s="102"/>
      <c r="GL168" s="102"/>
      <c r="GM168" s="102"/>
      <c r="GN168" s="102"/>
      <c r="GO168" s="102"/>
      <c r="GP168" s="102"/>
      <c r="GQ168" s="102"/>
      <c r="GR168" s="102"/>
      <c r="GS168" s="102"/>
      <c r="GT168" s="102"/>
      <c r="GU168" s="102"/>
      <c r="GV168" s="102"/>
      <c r="GW168" s="102"/>
      <c r="GX168" s="102"/>
      <c r="GY168" s="102"/>
      <c r="GZ168" s="102"/>
      <c r="HA168" s="102"/>
      <c r="HB168" s="102"/>
      <c r="HC168" s="102"/>
      <c r="HD168" s="102"/>
      <c r="HE168" s="102"/>
      <c r="HF168" s="102"/>
      <c r="HG168" s="102"/>
      <c r="HH168" s="102"/>
      <c r="HI168" s="102"/>
      <c r="HJ168" s="102"/>
      <c r="HK168" s="102"/>
      <c r="HL168" s="102"/>
      <c r="HM168" s="102"/>
      <c r="HN168" s="102"/>
      <c r="HO168" s="102"/>
      <c r="HP168" s="102"/>
      <c r="HQ168" s="102"/>
      <c r="HR168" s="102"/>
      <c r="HS168" s="102"/>
      <c r="HT168" s="102"/>
      <c r="HU168" s="102"/>
      <c r="HV168" s="102"/>
      <c r="HW168" s="102"/>
      <c r="HX168" s="102"/>
      <c r="HY168" s="102"/>
      <c r="HZ168" s="102"/>
      <c r="IA168" s="102"/>
      <c r="IB168" s="102"/>
      <c r="IC168" s="102"/>
      <c r="ID168" s="102"/>
      <c r="IE168" s="102"/>
      <c r="IF168" s="102"/>
      <c r="IG168" s="102"/>
      <c r="IH168" s="102"/>
      <c r="II168" s="102"/>
      <c r="IJ168" s="102"/>
      <c r="IK168" s="102"/>
      <c r="IL168" s="102"/>
      <c r="IM168" s="102"/>
      <c r="IN168" s="102"/>
      <c r="IO168" s="102"/>
      <c r="IP168" s="102"/>
      <c r="IQ168" s="102"/>
      <c r="IR168" s="102"/>
      <c r="IS168" s="102"/>
      <c r="IT168" s="102"/>
      <c r="IU168" s="102"/>
      <c r="IV168" s="102"/>
      <c r="IW168" s="102"/>
      <c r="IX168" s="102"/>
      <c r="IY168" s="102"/>
      <c r="IZ168" s="102"/>
      <c r="JA168" s="102"/>
    </row>
    <row r="169" spans="1:261" s="70" customFormat="1" ht="12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  <c r="ET169" s="102"/>
      <c r="EU169" s="102"/>
      <c r="EV169" s="102"/>
      <c r="EW169" s="102"/>
      <c r="EX169" s="102"/>
      <c r="EY169" s="102"/>
      <c r="EZ169" s="102"/>
      <c r="FA169" s="102"/>
      <c r="FB169" s="102"/>
      <c r="FC169" s="102"/>
      <c r="FD169" s="102"/>
      <c r="FE169" s="102"/>
      <c r="FF169" s="102"/>
      <c r="FG169" s="102"/>
      <c r="FH169" s="102"/>
      <c r="FI169" s="102"/>
      <c r="FJ169" s="102"/>
      <c r="FK169" s="102"/>
      <c r="FL169" s="102"/>
      <c r="FM169" s="102"/>
      <c r="FN169" s="102"/>
      <c r="FO169" s="102"/>
      <c r="FP169" s="102"/>
      <c r="FQ169" s="102"/>
      <c r="FR169" s="102"/>
      <c r="FS169" s="102"/>
      <c r="FT169" s="102"/>
      <c r="FU169" s="102"/>
      <c r="FV169" s="102"/>
      <c r="FW169" s="102"/>
      <c r="FX169" s="102"/>
      <c r="FY169" s="102"/>
      <c r="FZ169" s="102"/>
      <c r="GA169" s="102"/>
      <c r="GB169" s="102"/>
      <c r="GC169" s="102"/>
      <c r="GD169" s="102"/>
      <c r="GE169" s="102"/>
      <c r="GF169" s="102"/>
      <c r="GG169" s="102"/>
      <c r="GH169" s="102"/>
      <c r="GI169" s="102"/>
      <c r="GJ169" s="102"/>
      <c r="GK169" s="102"/>
      <c r="GL169" s="102"/>
      <c r="GM169" s="102"/>
      <c r="GN169" s="102"/>
      <c r="GO169" s="102"/>
      <c r="GP169" s="102"/>
      <c r="GQ169" s="102"/>
      <c r="GR169" s="102"/>
      <c r="GS169" s="102"/>
      <c r="GT169" s="102"/>
      <c r="GU169" s="102"/>
      <c r="GV169" s="102"/>
      <c r="GW169" s="102"/>
      <c r="GX169" s="102"/>
      <c r="GY169" s="102"/>
      <c r="GZ169" s="102"/>
      <c r="HA169" s="102"/>
      <c r="HB169" s="102"/>
      <c r="HC169" s="102"/>
      <c r="HD169" s="102"/>
      <c r="HE169" s="102"/>
      <c r="HF169" s="102"/>
      <c r="HG169" s="102"/>
      <c r="HH169" s="102"/>
      <c r="HI169" s="102"/>
      <c r="HJ169" s="102"/>
      <c r="HK169" s="102"/>
      <c r="HL169" s="102"/>
      <c r="HM169" s="102"/>
      <c r="HN169" s="102"/>
      <c r="HO169" s="102"/>
      <c r="HP169" s="102"/>
      <c r="HQ169" s="102"/>
      <c r="HR169" s="102"/>
      <c r="HS169" s="102"/>
      <c r="HT169" s="102"/>
      <c r="HU169" s="102"/>
      <c r="HV169" s="102"/>
      <c r="HW169" s="102"/>
      <c r="HX169" s="102"/>
      <c r="HY169" s="102"/>
      <c r="HZ169" s="102"/>
      <c r="IA169" s="102"/>
      <c r="IB169" s="102"/>
      <c r="IC169" s="102"/>
      <c r="ID169" s="102"/>
      <c r="IE169" s="102"/>
      <c r="IF169" s="102"/>
      <c r="IG169" s="102"/>
      <c r="IH169" s="102"/>
      <c r="II169" s="102"/>
      <c r="IJ169" s="102"/>
      <c r="IK169" s="102"/>
      <c r="IL169" s="102"/>
      <c r="IM169" s="102"/>
      <c r="IN169" s="102"/>
      <c r="IO169" s="102"/>
      <c r="IP169" s="102"/>
      <c r="IQ169" s="102"/>
      <c r="IR169" s="102"/>
      <c r="IS169" s="102"/>
      <c r="IT169" s="102"/>
      <c r="IU169" s="102"/>
      <c r="IV169" s="102"/>
      <c r="IW169" s="102"/>
      <c r="IX169" s="102"/>
      <c r="IY169" s="102"/>
      <c r="IZ169" s="102"/>
      <c r="JA169" s="102"/>
    </row>
    <row r="170" spans="1:261" s="70" customFormat="1" ht="12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2"/>
      <c r="EG170" s="102"/>
      <c r="EH170" s="102"/>
      <c r="EI170" s="102"/>
      <c r="EJ170" s="102"/>
      <c r="EK170" s="102"/>
      <c r="EL170" s="102"/>
      <c r="EM170" s="102"/>
      <c r="EN170" s="102"/>
      <c r="EO170" s="102"/>
      <c r="EP170" s="102"/>
      <c r="EQ170" s="102"/>
      <c r="ER170" s="102"/>
      <c r="ES170" s="102"/>
      <c r="ET170" s="102"/>
      <c r="EU170" s="102"/>
      <c r="EV170" s="102"/>
      <c r="EW170" s="102"/>
      <c r="EX170" s="102"/>
      <c r="EY170" s="102"/>
      <c r="EZ170" s="102"/>
      <c r="FA170" s="102"/>
      <c r="FB170" s="102"/>
      <c r="FC170" s="102"/>
      <c r="FD170" s="102"/>
      <c r="FE170" s="102"/>
      <c r="FF170" s="102"/>
      <c r="FG170" s="102"/>
      <c r="FH170" s="102"/>
      <c r="FI170" s="102"/>
      <c r="FJ170" s="102"/>
      <c r="FK170" s="102"/>
      <c r="FL170" s="102"/>
      <c r="FM170" s="102"/>
      <c r="FN170" s="102"/>
      <c r="FO170" s="102"/>
      <c r="FP170" s="102"/>
      <c r="FQ170" s="102"/>
      <c r="FR170" s="102"/>
      <c r="FS170" s="102"/>
      <c r="FT170" s="102"/>
      <c r="FU170" s="102"/>
      <c r="FV170" s="102"/>
      <c r="FW170" s="102"/>
      <c r="FX170" s="102"/>
      <c r="FY170" s="102"/>
      <c r="FZ170" s="102"/>
      <c r="GA170" s="102"/>
      <c r="GB170" s="102"/>
      <c r="GC170" s="102"/>
      <c r="GD170" s="102"/>
      <c r="GE170" s="102"/>
      <c r="GF170" s="102"/>
      <c r="GG170" s="102"/>
      <c r="GH170" s="102"/>
      <c r="GI170" s="102"/>
      <c r="GJ170" s="102"/>
      <c r="GK170" s="102"/>
      <c r="GL170" s="102"/>
      <c r="GM170" s="102"/>
      <c r="GN170" s="102"/>
      <c r="GO170" s="102"/>
      <c r="GP170" s="102"/>
      <c r="GQ170" s="102"/>
      <c r="GR170" s="102"/>
      <c r="GS170" s="102"/>
      <c r="GT170" s="102"/>
      <c r="GU170" s="102"/>
      <c r="GV170" s="102"/>
      <c r="GW170" s="102"/>
      <c r="GX170" s="102"/>
      <c r="GY170" s="102"/>
      <c r="GZ170" s="102"/>
      <c r="HA170" s="102"/>
      <c r="HB170" s="102"/>
      <c r="HC170" s="102"/>
      <c r="HD170" s="102"/>
      <c r="HE170" s="102"/>
      <c r="HF170" s="102"/>
      <c r="HG170" s="102"/>
      <c r="HH170" s="102"/>
      <c r="HI170" s="102"/>
      <c r="HJ170" s="102"/>
      <c r="HK170" s="102"/>
      <c r="HL170" s="102"/>
      <c r="HM170" s="102"/>
      <c r="HN170" s="102"/>
      <c r="HO170" s="102"/>
      <c r="HP170" s="102"/>
      <c r="HQ170" s="102"/>
      <c r="HR170" s="102"/>
      <c r="HS170" s="102"/>
      <c r="HT170" s="102"/>
      <c r="HU170" s="102"/>
      <c r="HV170" s="102"/>
      <c r="HW170" s="102"/>
      <c r="HX170" s="102"/>
      <c r="HY170" s="102"/>
      <c r="HZ170" s="102"/>
      <c r="IA170" s="102"/>
      <c r="IB170" s="102"/>
      <c r="IC170" s="102"/>
      <c r="ID170" s="102"/>
      <c r="IE170" s="102"/>
      <c r="IF170" s="102"/>
      <c r="IG170" s="102"/>
      <c r="IH170" s="102"/>
      <c r="II170" s="102"/>
      <c r="IJ170" s="102"/>
      <c r="IK170" s="102"/>
      <c r="IL170" s="102"/>
      <c r="IM170" s="102"/>
      <c r="IN170" s="102"/>
      <c r="IO170" s="102"/>
      <c r="IP170" s="102"/>
      <c r="IQ170" s="102"/>
      <c r="IR170" s="102"/>
      <c r="IS170" s="102"/>
      <c r="IT170" s="102"/>
      <c r="IU170" s="102"/>
      <c r="IV170" s="102"/>
      <c r="IW170" s="102"/>
      <c r="IX170" s="102"/>
      <c r="IY170" s="102"/>
      <c r="IZ170" s="102"/>
      <c r="JA170" s="102"/>
    </row>
    <row r="171" spans="1:261" s="70" customFormat="1" ht="12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  <c r="IL171" s="102"/>
      <c r="IM171" s="102"/>
      <c r="IN171" s="102"/>
      <c r="IO171" s="102"/>
      <c r="IP171" s="102"/>
      <c r="IQ171" s="102"/>
      <c r="IR171" s="102"/>
      <c r="IS171" s="102"/>
      <c r="IT171" s="102"/>
      <c r="IU171" s="102"/>
      <c r="IV171" s="102"/>
      <c r="IW171" s="102"/>
      <c r="IX171" s="102"/>
      <c r="IY171" s="102"/>
      <c r="IZ171" s="102"/>
      <c r="JA171" s="102"/>
    </row>
    <row r="172" spans="1:26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  <c r="FX172" s="102"/>
      <c r="FY172" s="102"/>
      <c r="FZ172" s="102"/>
      <c r="GA172" s="102"/>
      <c r="GB172" s="102"/>
      <c r="GC172" s="102"/>
      <c r="GD172" s="102"/>
      <c r="GE172" s="102"/>
      <c r="GF172" s="102"/>
      <c r="GG172" s="102"/>
      <c r="GH172" s="102"/>
      <c r="GI172" s="102"/>
      <c r="GJ172" s="102"/>
      <c r="GK172" s="102"/>
      <c r="GL172" s="102"/>
      <c r="GM172" s="102"/>
      <c r="GN172" s="102"/>
      <c r="GO172" s="102"/>
      <c r="GP172" s="102"/>
      <c r="GQ172" s="102"/>
      <c r="GR172" s="102"/>
      <c r="GS172" s="102"/>
      <c r="GT172" s="102"/>
      <c r="GU172" s="102"/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2"/>
      <c r="HF172" s="102"/>
      <c r="HG172" s="102"/>
      <c r="HH172" s="102"/>
      <c r="HI172" s="102"/>
      <c r="HJ172" s="102"/>
      <c r="HK172" s="102"/>
      <c r="HL172" s="102"/>
      <c r="HM172" s="102"/>
      <c r="HN172" s="102"/>
      <c r="HO172" s="102"/>
      <c r="HP172" s="102"/>
      <c r="HQ172" s="102"/>
      <c r="HR172" s="102"/>
      <c r="HS172" s="102"/>
      <c r="HT172" s="102"/>
      <c r="HU172" s="102"/>
      <c r="HV172" s="102"/>
      <c r="HW172" s="102"/>
      <c r="HX172" s="102"/>
      <c r="HY172" s="102"/>
      <c r="HZ172" s="102"/>
      <c r="IA172" s="102"/>
      <c r="IB172" s="102"/>
      <c r="IC172" s="102"/>
      <c r="ID172" s="102"/>
      <c r="IE172" s="102"/>
      <c r="IF172" s="102"/>
      <c r="IG172" s="102"/>
      <c r="IH172" s="102"/>
      <c r="II172" s="102"/>
      <c r="IJ172" s="102"/>
      <c r="IK172" s="102"/>
      <c r="IL172" s="102"/>
      <c r="IM172" s="102"/>
      <c r="IN172" s="102"/>
      <c r="IO172" s="102"/>
      <c r="IP172" s="102"/>
      <c r="IQ172" s="102"/>
      <c r="IR172" s="102"/>
      <c r="IS172" s="102"/>
      <c r="IT172" s="102"/>
      <c r="IU172" s="102"/>
      <c r="IV172" s="102"/>
      <c r="IW172" s="102"/>
      <c r="IX172" s="102"/>
      <c r="IY172" s="102"/>
      <c r="IZ172" s="102"/>
      <c r="JA172" s="102"/>
    </row>
    <row r="173" spans="1:261" ht="12.75" customHeight="1">
      <c r="A173" s="315" t="s">
        <v>272</v>
      </c>
      <c r="B173" s="315"/>
      <c r="C173" s="315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  <c r="FX173" s="102"/>
      <c r="FY173" s="102"/>
      <c r="FZ173" s="102"/>
      <c r="GA173" s="102"/>
      <c r="GB173" s="102"/>
      <c r="GC173" s="102"/>
      <c r="GD173" s="102"/>
      <c r="GE173" s="102"/>
      <c r="GF173" s="102"/>
      <c r="GG173" s="102"/>
      <c r="GH173" s="102"/>
      <c r="GI173" s="102"/>
      <c r="GJ173" s="102"/>
      <c r="GK173" s="102"/>
      <c r="GL173" s="102"/>
      <c r="GM173" s="102"/>
      <c r="GN173" s="102"/>
      <c r="GO173" s="102"/>
      <c r="GP173" s="102"/>
      <c r="GQ173" s="102"/>
      <c r="GR173" s="102"/>
      <c r="GS173" s="102"/>
      <c r="GT173" s="102"/>
      <c r="GU173" s="102"/>
      <c r="GV173" s="102"/>
      <c r="GW173" s="102"/>
      <c r="GX173" s="102"/>
      <c r="GY173" s="102"/>
      <c r="GZ173" s="102"/>
      <c r="HA173" s="102"/>
      <c r="HB173" s="102"/>
      <c r="HC173" s="102"/>
      <c r="HD173" s="102"/>
      <c r="HE173" s="102"/>
      <c r="HF173" s="102"/>
      <c r="HG173" s="102"/>
      <c r="HH173" s="102"/>
      <c r="HI173" s="102"/>
      <c r="HJ173" s="102"/>
      <c r="HK173" s="102"/>
      <c r="HL173" s="102"/>
      <c r="HM173" s="102"/>
      <c r="HN173" s="102"/>
      <c r="HO173" s="102"/>
      <c r="HP173" s="102"/>
      <c r="HQ173" s="102"/>
      <c r="HR173" s="102"/>
      <c r="HS173" s="102"/>
      <c r="HT173" s="102"/>
      <c r="HU173" s="102"/>
      <c r="HV173" s="102"/>
      <c r="HW173" s="102"/>
      <c r="HX173" s="102"/>
      <c r="HY173" s="102"/>
      <c r="HZ173" s="102"/>
      <c r="IA173" s="102"/>
      <c r="IB173" s="102"/>
      <c r="IC173" s="102"/>
      <c r="ID173" s="102"/>
      <c r="IE173" s="102"/>
      <c r="IF173" s="102"/>
      <c r="IG173" s="102"/>
      <c r="IH173" s="102"/>
      <c r="II173" s="102"/>
      <c r="IJ173" s="102"/>
      <c r="IK173" s="102"/>
      <c r="IL173" s="102"/>
      <c r="IM173" s="102"/>
      <c r="IN173" s="102"/>
      <c r="IO173" s="102"/>
      <c r="IP173" s="102"/>
      <c r="IQ173" s="102"/>
      <c r="IR173" s="102"/>
      <c r="IS173" s="102"/>
      <c r="IT173" s="102"/>
      <c r="IU173" s="102"/>
      <c r="IV173" s="102"/>
      <c r="IW173" s="102"/>
      <c r="IX173" s="102"/>
      <c r="IY173" s="102"/>
      <c r="IZ173" s="102"/>
      <c r="JA173" s="102"/>
    </row>
    <row r="174" spans="1:261">
      <c r="A174" s="145" t="s">
        <v>189</v>
      </c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146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/>
      <c r="DY174" s="102"/>
      <c r="DZ174" s="102"/>
      <c r="EA174" s="102"/>
      <c r="EB174" s="102"/>
      <c r="EC174" s="102"/>
      <c r="ED174" s="102"/>
      <c r="EE174" s="102"/>
      <c r="EF174" s="102"/>
      <c r="EG174" s="102"/>
      <c r="EH174" s="102"/>
      <c r="EI174" s="102"/>
      <c r="EJ174" s="102"/>
      <c r="EK174" s="102"/>
      <c r="EL174" s="102"/>
      <c r="EM174" s="102"/>
      <c r="EN174" s="102"/>
      <c r="EO174" s="102"/>
      <c r="EP174" s="102"/>
      <c r="EQ174" s="102"/>
      <c r="ER174" s="102"/>
      <c r="ES174" s="102"/>
      <c r="ET174" s="102"/>
      <c r="EU174" s="102"/>
      <c r="EV174" s="102"/>
      <c r="EW174" s="102"/>
      <c r="EX174" s="102"/>
      <c r="EY174" s="102"/>
      <c r="EZ174" s="102"/>
      <c r="FA174" s="102"/>
      <c r="FB174" s="102"/>
      <c r="FC174" s="102"/>
      <c r="FD174" s="102"/>
      <c r="FE174" s="102"/>
      <c r="FF174" s="102"/>
      <c r="FG174" s="102"/>
      <c r="FH174" s="102"/>
      <c r="FI174" s="102"/>
      <c r="FJ174" s="102"/>
      <c r="FK174" s="102"/>
      <c r="FL174" s="102"/>
      <c r="FM174" s="102"/>
      <c r="FN174" s="102"/>
      <c r="FO174" s="102"/>
      <c r="FP174" s="102"/>
      <c r="FQ174" s="102"/>
      <c r="FR174" s="102"/>
      <c r="FS174" s="102"/>
      <c r="FT174" s="102"/>
      <c r="FU174" s="102"/>
      <c r="FV174" s="102"/>
      <c r="FW174" s="102"/>
      <c r="FX174" s="102"/>
      <c r="FY174" s="102"/>
      <c r="FZ174" s="102"/>
      <c r="GA174" s="102"/>
      <c r="GB174" s="102"/>
      <c r="GC174" s="102"/>
      <c r="GD174" s="102"/>
      <c r="GE174" s="102"/>
      <c r="GF174" s="102"/>
      <c r="GG174" s="102"/>
      <c r="GH174" s="102"/>
      <c r="GI174" s="102"/>
      <c r="GJ174" s="102"/>
      <c r="GK174" s="102"/>
      <c r="GL174" s="102"/>
      <c r="GM174" s="102"/>
      <c r="GN174" s="102"/>
      <c r="GO174" s="102"/>
      <c r="GP174" s="102"/>
      <c r="GQ174" s="102"/>
      <c r="GR174" s="102"/>
      <c r="GS174" s="102"/>
      <c r="GT174" s="102"/>
      <c r="GU174" s="102"/>
      <c r="GV174" s="102"/>
      <c r="GW174" s="102"/>
      <c r="GX174" s="102"/>
      <c r="GY174" s="102"/>
      <c r="GZ174" s="102"/>
      <c r="HA174" s="102"/>
      <c r="HB174" s="102"/>
      <c r="HC174" s="102"/>
      <c r="HD174" s="102"/>
      <c r="HE174" s="102"/>
      <c r="HF174" s="102"/>
      <c r="HG174" s="102"/>
      <c r="HH174" s="102"/>
      <c r="HI174" s="102"/>
      <c r="HJ174" s="102"/>
      <c r="HK174" s="102"/>
      <c r="HL174" s="102"/>
      <c r="HM174" s="102"/>
      <c r="HN174" s="102"/>
      <c r="HO174" s="102"/>
      <c r="HP174" s="102"/>
      <c r="HQ174" s="102"/>
      <c r="HR174" s="102"/>
      <c r="HS174" s="102"/>
      <c r="HT174" s="102"/>
      <c r="HU174" s="102"/>
      <c r="HV174" s="102"/>
      <c r="HW174" s="102"/>
      <c r="HX174" s="102"/>
      <c r="HY174" s="102"/>
      <c r="HZ174" s="102"/>
      <c r="IA174" s="102"/>
      <c r="IB174" s="102"/>
      <c r="IC174" s="102"/>
      <c r="ID174" s="102"/>
      <c r="IE174" s="102"/>
      <c r="IF174" s="102"/>
      <c r="IG174" s="102"/>
      <c r="IH174" s="102"/>
      <c r="II174" s="102"/>
      <c r="IJ174" s="102"/>
      <c r="IK174" s="102"/>
      <c r="IL174" s="102"/>
      <c r="IM174" s="102"/>
      <c r="IN174" s="102"/>
      <c r="IO174" s="102"/>
      <c r="IP174" s="102"/>
      <c r="IQ174" s="102"/>
      <c r="IR174" s="102"/>
      <c r="IS174" s="102"/>
      <c r="IT174" s="102"/>
      <c r="IU174" s="102"/>
      <c r="IV174" s="102"/>
      <c r="IW174" s="102"/>
      <c r="IX174" s="102"/>
      <c r="IY174" s="102"/>
      <c r="IZ174" s="102"/>
      <c r="JA174" s="102"/>
    </row>
    <row r="175" spans="1:261">
      <c r="A175" s="267" t="s">
        <v>47</v>
      </c>
      <c r="B175" s="269" t="s">
        <v>48</v>
      </c>
      <c r="C175" s="270"/>
      <c r="D175" s="270"/>
      <c r="E175" s="270"/>
      <c r="F175" s="270"/>
      <c r="G175" s="270"/>
      <c r="H175" s="270"/>
      <c r="I175" s="271"/>
      <c r="J175" s="259" t="s">
        <v>49</v>
      </c>
      <c r="K175" s="141" t="s">
        <v>50</v>
      </c>
      <c r="L175" s="142"/>
      <c r="M175" s="142"/>
      <c r="N175" s="143"/>
      <c r="O175" s="141" t="s">
        <v>51</v>
      </c>
      <c r="P175" s="142"/>
      <c r="Q175" s="143"/>
      <c r="R175" s="141" t="s">
        <v>52</v>
      </c>
      <c r="S175" s="142"/>
      <c r="T175" s="143"/>
      <c r="U175" s="259" t="s">
        <v>53</v>
      </c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/>
      <c r="DY175" s="102"/>
      <c r="DZ175" s="102"/>
      <c r="EA175" s="102"/>
      <c r="EB175" s="102"/>
      <c r="EC175" s="102"/>
      <c r="ED175" s="102"/>
      <c r="EE175" s="102"/>
      <c r="EF175" s="102"/>
      <c r="EG175" s="102"/>
      <c r="EH175" s="102"/>
      <c r="EI175" s="102"/>
      <c r="EJ175" s="102"/>
      <c r="EK175" s="102"/>
      <c r="EL175" s="102"/>
      <c r="EM175" s="102"/>
      <c r="EN175" s="102"/>
      <c r="EO175" s="102"/>
      <c r="EP175" s="102"/>
      <c r="EQ175" s="102"/>
      <c r="ER175" s="102"/>
      <c r="ES175" s="102"/>
      <c r="ET175" s="102"/>
      <c r="EU175" s="102"/>
      <c r="EV175" s="102"/>
      <c r="EW175" s="102"/>
      <c r="EX175" s="102"/>
      <c r="EY175" s="102"/>
      <c r="EZ175" s="102"/>
      <c r="FA175" s="102"/>
      <c r="FB175" s="102"/>
      <c r="FC175" s="102"/>
      <c r="FD175" s="102"/>
      <c r="FE175" s="102"/>
      <c r="FF175" s="102"/>
      <c r="FG175" s="102"/>
      <c r="FH175" s="102"/>
      <c r="FI175" s="102"/>
      <c r="FJ175" s="102"/>
      <c r="FK175" s="102"/>
      <c r="FL175" s="102"/>
      <c r="FM175" s="102"/>
      <c r="FN175" s="102"/>
      <c r="FO175" s="102"/>
      <c r="FP175" s="102"/>
      <c r="FQ175" s="102"/>
      <c r="FR175" s="102"/>
      <c r="FS175" s="102"/>
      <c r="FT175" s="102"/>
      <c r="FU175" s="102"/>
      <c r="FV175" s="102"/>
      <c r="FW175" s="102"/>
      <c r="FX175" s="102"/>
      <c r="FY175" s="102"/>
      <c r="FZ175" s="102"/>
      <c r="GA175" s="102"/>
      <c r="GB175" s="102"/>
      <c r="GC175" s="102"/>
      <c r="GD175" s="102"/>
      <c r="GE175" s="102"/>
      <c r="GF175" s="102"/>
      <c r="GG175" s="102"/>
      <c r="GH175" s="102"/>
      <c r="GI175" s="102"/>
      <c r="GJ175" s="102"/>
      <c r="GK175" s="102"/>
      <c r="GL175" s="102"/>
      <c r="GM175" s="102"/>
      <c r="GN175" s="102"/>
      <c r="GO175" s="102"/>
      <c r="GP175" s="102"/>
      <c r="GQ175" s="102"/>
      <c r="GR175" s="102"/>
      <c r="GS175" s="102"/>
      <c r="GT175" s="102"/>
      <c r="GU175" s="102"/>
      <c r="GV175" s="102"/>
      <c r="GW175" s="102"/>
      <c r="GX175" s="102"/>
      <c r="GY175" s="102"/>
      <c r="GZ175" s="102"/>
      <c r="HA175" s="102"/>
      <c r="HB175" s="102"/>
      <c r="HC175" s="102"/>
      <c r="HD175" s="102"/>
      <c r="HE175" s="102"/>
      <c r="HF175" s="102"/>
      <c r="HG175" s="102"/>
      <c r="HH175" s="102"/>
      <c r="HI175" s="102"/>
      <c r="HJ175" s="102"/>
      <c r="HK175" s="102"/>
      <c r="HL175" s="102"/>
      <c r="HM175" s="102"/>
      <c r="HN175" s="102"/>
      <c r="HO175" s="102"/>
      <c r="HP175" s="102"/>
      <c r="HQ175" s="102"/>
      <c r="HR175" s="102"/>
      <c r="HS175" s="102"/>
      <c r="HT175" s="102"/>
      <c r="HU175" s="102"/>
      <c r="HV175" s="102"/>
      <c r="HW175" s="102"/>
      <c r="HX175" s="102"/>
      <c r="HY175" s="102"/>
      <c r="HZ175" s="102"/>
      <c r="IA175" s="102"/>
      <c r="IB175" s="102"/>
      <c r="IC175" s="102"/>
      <c r="ID175" s="102"/>
      <c r="IE175" s="102"/>
      <c r="IF175" s="102"/>
      <c r="IG175" s="102"/>
      <c r="IH175" s="102"/>
      <c r="II175" s="102"/>
      <c r="IJ175" s="102"/>
      <c r="IK175" s="102"/>
      <c r="IL175" s="102"/>
      <c r="IM175" s="102"/>
      <c r="IN175" s="102"/>
      <c r="IO175" s="102"/>
      <c r="IP175" s="102"/>
      <c r="IQ175" s="102"/>
      <c r="IR175" s="102"/>
      <c r="IS175" s="102"/>
      <c r="IT175" s="102"/>
      <c r="IU175" s="102"/>
      <c r="IV175" s="102"/>
      <c r="IW175" s="102"/>
      <c r="IX175" s="102"/>
      <c r="IY175" s="102"/>
      <c r="IZ175" s="102"/>
      <c r="JA175" s="102"/>
    </row>
    <row r="176" spans="1:261">
      <c r="A176" s="268"/>
      <c r="B176" s="272"/>
      <c r="C176" s="273"/>
      <c r="D176" s="273"/>
      <c r="E176" s="273"/>
      <c r="F176" s="273"/>
      <c r="G176" s="273"/>
      <c r="H176" s="273"/>
      <c r="I176" s="274"/>
      <c r="J176" s="260"/>
      <c r="K176" s="31" t="s">
        <v>54</v>
      </c>
      <c r="L176" s="31" t="s">
        <v>55</v>
      </c>
      <c r="M176" s="31" t="s">
        <v>56</v>
      </c>
      <c r="N176" s="31" t="s">
        <v>57</v>
      </c>
      <c r="O176" s="31" t="s">
        <v>58</v>
      </c>
      <c r="P176" s="31" t="s">
        <v>32</v>
      </c>
      <c r="Q176" s="31" t="s">
        <v>59</v>
      </c>
      <c r="R176" s="31" t="s">
        <v>60</v>
      </c>
      <c r="S176" s="31" t="s">
        <v>54</v>
      </c>
      <c r="T176" s="31" t="s">
        <v>61</v>
      </c>
      <c r="U176" s="260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/>
      <c r="DY176" s="102"/>
      <c r="DZ176" s="102"/>
      <c r="EA176" s="102"/>
      <c r="EB176" s="102"/>
      <c r="EC176" s="102"/>
      <c r="ED176" s="102"/>
      <c r="EE176" s="102"/>
      <c r="EF176" s="102"/>
      <c r="EG176" s="102"/>
      <c r="EH176" s="102"/>
      <c r="EI176" s="102"/>
      <c r="EJ176" s="102"/>
      <c r="EK176" s="102"/>
      <c r="EL176" s="102"/>
      <c r="EM176" s="102"/>
      <c r="EN176" s="102"/>
      <c r="EO176" s="102"/>
      <c r="EP176" s="102"/>
      <c r="EQ176" s="102"/>
      <c r="ER176" s="102"/>
      <c r="ES176" s="102"/>
      <c r="ET176" s="102"/>
      <c r="EU176" s="102"/>
      <c r="EV176" s="102"/>
      <c r="EW176" s="102"/>
      <c r="EX176" s="102"/>
      <c r="EY176" s="102"/>
      <c r="EZ176" s="102"/>
      <c r="FA176" s="102"/>
      <c r="FB176" s="102"/>
      <c r="FC176" s="102"/>
      <c r="FD176" s="102"/>
      <c r="FE176" s="102"/>
      <c r="FF176" s="102"/>
      <c r="FG176" s="102"/>
      <c r="FH176" s="102"/>
      <c r="FI176" s="102"/>
      <c r="FJ176" s="102"/>
      <c r="FK176" s="102"/>
      <c r="FL176" s="102"/>
      <c r="FM176" s="102"/>
      <c r="FN176" s="102"/>
      <c r="FO176" s="102"/>
      <c r="FP176" s="102"/>
      <c r="FQ176" s="102"/>
      <c r="FR176" s="102"/>
      <c r="FS176" s="102"/>
      <c r="FT176" s="102"/>
      <c r="FU176" s="102"/>
      <c r="FV176" s="102"/>
      <c r="FW176" s="102"/>
      <c r="FX176" s="102"/>
      <c r="FY176" s="102"/>
      <c r="FZ176" s="102"/>
      <c r="GA176" s="102"/>
      <c r="GB176" s="102"/>
      <c r="GC176" s="102"/>
      <c r="GD176" s="102"/>
      <c r="GE176" s="102"/>
      <c r="GF176" s="102"/>
      <c r="GG176" s="102"/>
      <c r="GH176" s="102"/>
      <c r="GI176" s="102"/>
      <c r="GJ176" s="102"/>
      <c r="GK176" s="102"/>
      <c r="GL176" s="102"/>
      <c r="GM176" s="102"/>
      <c r="GN176" s="102"/>
      <c r="GO176" s="102"/>
      <c r="GP176" s="102"/>
      <c r="GQ176" s="102"/>
      <c r="GR176" s="102"/>
      <c r="GS176" s="102"/>
      <c r="GT176" s="102"/>
      <c r="GU176" s="102"/>
      <c r="GV176" s="102"/>
      <c r="GW176" s="102"/>
      <c r="GX176" s="102"/>
      <c r="GY176" s="102"/>
      <c r="GZ176" s="102"/>
      <c r="HA176" s="102"/>
      <c r="HB176" s="102"/>
      <c r="HC176" s="102"/>
      <c r="HD176" s="102"/>
      <c r="HE176" s="102"/>
      <c r="HF176" s="102"/>
      <c r="HG176" s="102"/>
      <c r="HH176" s="102"/>
      <c r="HI176" s="102"/>
      <c r="HJ176" s="102"/>
      <c r="HK176" s="102"/>
      <c r="HL176" s="102"/>
      <c r="HM176" s="102"/>
      <c r="HN176" s="102"/>
      <c r="HO176" s="102"/>
      <c r="HP176" s="102"/>
      <c r="HQ176" s="102"/>
      <c r="HR176" s="102"/>
      <c r="HS176" s="102"/>
      <c r="HT176" s="102"/>
      <c r="HU176" s="102"/>
      <c r="HV176" s="102"/>
      <c r="HW176" s="102"/>
      <c r="HX176" s="102"/>
      <c r="HY176" s="102"/>
      <c r="HZ176" s="102"/>
      <c r="IA176" s="102"/>
      <c r="IB176" s="102"/>
      <c r="IC176" s="102"/>
      <c r="ID176" s="102"/>
      <c r="IE176" s="102"/>
      <c r="IF176" s="102"/>
      <c r="IG176" s="102"/>
      <c r="IH176" s="102"/>
      <c r="II176" s="102"/>
      <c r="IJ176" s="102"/>
      <c r="IK176" s="102"/>
      <c r="IL176" s="102"/>
      <c r="IM176" s="102"/>
      <c r="IN176" s="102"/>
      <c r="IO176" s="102"/>
      <c r="IP176" s="102"/>
      <c r="IQ176" s="102"/>
      <c r="IR176" s="102"/>
      <c r="IS176" s="102"/>
      <c r="IT176" s="102"/>
      <c r="IU176" s="102"/>
      <c r="IV176" s="102"/>
      <c r="IW176" s="102"/>
      <c r="IX176" s="102"/>
      <c r="IY176" s="102"/>
      <c r="IZ176" s="102"/>
      <c r="JA176" s="102"/>
    </row>
    <row r="177" spans="1:261">
      <c r="A177" s="145" t="s">
        <v>190</v>
      </c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146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/>
      <c r="DY177" s="102"/>
      <c r="DZ177" s="102"/>
      <c r="EA177" s="102"/>
      <c r="EB177" s="102"/>
      <c r="EC177" s="102"/>
      <c r="ED177" s="102"/>
      <c r="EE177" s="102"/>
      <c r="EF177" s="102"/>
      <c r="EG177" s="102"/>
      <c r="EH177" s="102"/>
      <c r="EI177" s="102"/>
      <c r="EJ177" s="102"/>
      <c r="EK177" s="102"/>
      <c r="EL177" s="102"/>
      <c r="EM177" s="102"/>
      <c r="EN177" s="102"/>
      <c r="EO177" s="102"/>
      <c r="EP177" s="102"/>
      <c r="EQ177" s="102"/>
      <c r="ER177" s="102"/>
      <c r="ES177" s="102"/>
      <c r="ET177" s="102"/>
      <c r="EU177" s="102"/>
      <c r="EV177" s="102"/>
      <c r="EW177" s="102"/>
      <c r="EX177" s="102"/>
      <c r="EY177" s="102"/>
      <c r="EZ177" s="102"/>
      <c r="FA177" s="102"/>
      <c r="FB177" s="102"/>
      <c r="FC177" s="102"/>
      <c r="FD177" s="102"/>
      <c r="FE177" s="102"/>
      <c r="FF177" s="102"/>
      <c r="FG177" s="102"/>
      <c r="FH177" s="102"/>
      <c r="FI177" s="102"/>
      <c r="FJ177" s="102"/>
      <c r="FK177" s="102"/>
      <c r="FL177" s="102"/>
      <c r="FM177" s="102"/>
      <c r="FN177" s="102"/>
      <c r="FO177" s="102"/>
      <c r="FP177" s="102"/>
      <c r="FQ177" s="102"/>
      <c r="FR177" s="102"/>
      <c r="FS177" s="102"/>
      <c r="FT177" s="102"/>
      <c r="FU177" s="102"/>
      <c r="FV177" s="102"/>
      <c r="FW177" s="102"/>
      <c r="FX177" s="102"/>
      <c r="FY177" s="102"/>
      <c r="FZ177" s="102"/>
      <c r="GA177" s="102"/>
      <c r="GB177" s="102"/>
      <c r="GC177" s="102"/>
      <c r="GD177" s="102"/>
      <c r="GE177" s="102"/>
      <c r="GF177" s="102"/>
      <c r="GG177" s="102"/>
      <c r="GH177" s="102"/>
      <c r="GI177" s="102"/>
      <c r="GJ177" s="102"/>
      <c r="GK177" s="102"/>
      <c r="GL177" s="102"/>
      <c r="GM177" s="102"/>
      <c r="GN177" s="102"/>
      <c r="GO177" s="102"/>
      <c r="GP177" s="102"/>
      <c r="GQ177" s="102"/>
      <c r="GR177" s="102"/>
      <c r="GS177" s="102"/>
      <c r="GT177" s="102"/>
      <c r="GU177" s="102"/>
      <c r="GV177" s="102"/>
      <c r="GW177" s="102"/>
      <c r="GX177" s="102"/>
      <c r="GY177" s="102"/>
      <c r="GZ177" s="102"/>
      <c r="HA177" s="102"/>
      <c r="HB177" s="102"/>
      <c r="HC177" s="102"/>
      <c r="HD177" s="102"/>
      <c r="HE177" s="102"/>
      <c r="HF177" s="102"/>
      <c r="HG177" s="102"/>
      <c r="HH177" s="102"/>
      <c r="HI177" s="102"/>
      <c r="HJ177" s="102"/>
      <c r="HK177" s="102"/>
      <c r="HL177" s="102"/>
      <c r="HM177" s="102"/>
      <c r="HN177" s="102"/>
      <c r="HO177" s="102"/>
      <c r="HP177" s="102"/>
      <c r="HQ177" s="102"/>
      <c r="HR177" s="102"/>
      <c r="HS177" s="102"/>
      <c r="HT177" s="102"/>
      <c r="HU177" s="102"/>
      <c r="HV177" s="102"/>
      <c r="HW177" s="102"/>
      <c r="HX177" s="102"/>
      <c r="HY177" s="102"/>
      <c r="HZ177" s="102"/>
      <c r="IA177" s="102"/>
      <c r="IB177" s="102"/>
      <c r="IC177" s="102"/>
      <c r="ID177" s="102"/>
      <c r="IE177" s="102"/>
      <c r="IF177" s="102"/>
      <c r="IG177" s="102"/>
      <c r="IH177" s="102"/>
      <c r="II177" s="102"/>
      <c r="IJ177" s="102"/>
      <c r="IK177" s="102"/>
      <c r="IL177" s="102"/>
      <c r="IM177" s="102"/>
      <c r="IN177" s="102"/>
      <c r="IO177" s="102"/>
      <c r="IP177" s="102"/>
      <c r="IQ177" s="102"/>
      <c r="IR177" s="102"/>
      <c r="IS177" s="102"/>
      <c r="IT177" s="102"/>
      <c r="IU177" s="102"/>
      <c r="IV177" s="102"/>
      <c r="IW177" s="102"/>
      <c r="IX177" s="102"/>
      <c r="IY177" s="102"/>
      <c r="IZ177" s="102"/>
      <c r="JA177" s="102"/>
    </row>
    <row r="178" spans="1:261">
      <c r="A178" s="33" t="str">
        <f t="shared" ref="A178:A192" si="19">IF(ISNA(INDEX($A$37:$T$183,MATCH($B178,$B$37:$B$183,0),1)),"",INDEX($A$37:$T$183,MATCH($B178,$B$37:$B$183,0),1))</f>
        <v>MLM0019</v>
      </c>
      <c r="B178" s="181" t="s">
        <v>63</v>
      </c>
      <c r="C178" s="182"/>
      <c r="D178" s="182"/>
      <c r="E178" s="182"/>
      <c r="F178" s="182"/>
      <c r="G178" s="182"/>
      <c r="H178" s="182"/>
      <c r="I178" s="183"/>
      <c r="J178" s="19">
        <f t="shared" ref="J178:J192" si="20">IF(ISNA(INDEX($A$37:$T$183,MATCH($B178,$B$37:$B$183,0),10)),"",INDEX($A$37:$T$183,MATCH($B178,$B$37:$B$183,0),10))</f>
        <v>6</v>
      </c>
      <c r="K178" s="19">
        <f t="shared" ref="K178:K192" si="21">IF(ISNA(INDEX($A$37:$T$183,MATCH($B178,$B$37:$B$183,0),11)),"",INDEX($A$37:$T$183,MATCH($B178,$B$37:$B$183,0),11))</f>
        <v>2</v>
      </c>
      <c r="L178" s="19">
        <f t="shared" ref="L178:L192" si="22">IF(ISNA(INDEX($A$37:$T$183,MATCH($B178,$B$37:$B$183,0),12)),"",INDEX($A$37:$T$183,MATCH($B178,$B$37:$B$183,0),12))</f>
        <v>2</v>
      </c>
      <c r="M178" s="19">
        <f t="shared" ref="M178:M186" si="23">IF(ISNA(INDEX($A$37:$T$183,MATCH($B178,$B$37:$B$183,0),13)),"",INDEX($A$37:$T$183,MATCH($B178,$B$37:$B$183,0),13))</f>
        <v>0</v>
      </c>
      <c r="N178" s="19">
        <f t="shared" ref="N178:N201" si="24">IF(ISNA(INDEX($A$36:$U$157,MATCH($B178,$B$36:$B$157,0),14)),"",INDEX($A$36:$U$157,MATCH($B178,$B$36:$B$157,0),14))</f>
        <v>0</v>
      </c>
      <c r="O178" s="19">
        <f t="shared" ref="O178:O201" si="25">IF(ISNA(INDEX($A$36:$U$157,MATCH($B178,$B$36:$B$157,0),15)),"",INDEX($A$36:$U$157,MATCH($B178,$B$36:$B$157,0),15))</f>
        <v>4</v>
      </c>
      <c r="P178" s="19">
        <f t="shared" ref="P178:P201" si="26">IF(ISNA(INDEX($A$36:$U$157,MATCH($B178,$B$36:$B$157,0),16)),"",INDEX($A$36:$U$157,MATCH($B178,$B$36:$B$157,0),16))</f>
        <v>7</v>
      </c>
      <c r="Q178" s="19">
        <f t="shared" ref="Q178:Q201" si="27">IF(ISNA(INDEX($A$36:$U$157,MATCH($B178,$B$36:$B$157,0),17)),"",INDEX($A$36:$U$157,MATCH($B178,$B$36:$B$157,0),17))</f>
        <v>11</v>
      </c>
      <c r="R178" s="30" t="str">
        <f t="shared" ref="R178:R198" si="28">IF(ISNA(INDEX($A$36:$U$157,MATCH($B178,$B$36:$B$157,0),18)),"",INDEX($A$36:$U$157,MATCH($B178,$B$36:$B$157,0),18))</f>
        <v>E</v>
      </c>
      <c r="S178" s="30">
        <f t="shared" ref="S178:S198" si="29">IF(ISNA(INDEX($A$36:$U$157,MATCH($B178,$B$36:$B$157,0),19)),"",INDEX($A$36:$U$157,MATCH($B178,$B$36:$B$157,0),19))</f>
        <v>0</v>
      </c>
      <c r="T178" s="30">
        <f t="shared" ref="T178:T201" si="30">IF(ISNA(INDEX($A$36:$U$157,MATCH($B178,$B$36:$B$157,0),20)),"",INDEX($A$36:$U$157,MATCH($B178,$B$36:$B$157,0),20))</f>
        <v>0</v>
      </c>
      <c r="U178" s="21" t="s">
        <v>41</v>
      </c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2"/>
      <c r="FM178" s="102"/>
      <c r="FN178" s="102"/>
      <c r="FO178" s="102"/>
      <c r="FP178" s="102"/>
      <c r="FQ178" s="102"/>
      <c r="FR178" s="102"/>
      <c r="FS178" s="102"/>
      <c r="FT178" s="102"/>
      <c r="FU178" s="102"/>
      <c r="FV178" s="102"/>
      <c r="FW178" s="102"/>
      <c r="FX178" s="102"/>
      <c r="FY178" s="102"/>
      <c r="FZ178" s="102"/>
      <c r="GA178" s="102"/>
      <c r="GB178" s="102"/>
      <c r="GC178" s="102"/>
      <c r="GD178" s="102"/>
      <c r="GE178" s="102"/>
      <c r="GF178" s="102"/>
      <c r="GG178" s="102"/>
      <c r="GH178" s="102"/>
      <c r="GI178" s="102"/>
      <c r="GJ178" s="102"/>
      <c r="GK178" s="102"/>
      <c r="GL178" s="102"/>
      <c r="GM178" s="102"/>
      <c r="GN178" s="102"/>
      <c r="GO178" s="102"/>
      <c r="GP178" s="102"/>
      <c r="GQ178" s="102"/>
      <c r="GR178" s="102"/>
      <c r="GS178" s="102"/>
      <c r="GT178" s="102"/>
      <c r="GU178" s="102"/>
      <c r="GV178" s="102"/>
      <c r="GW178" s="102"/>
      <c r="GX178" s="102"/>
      <c r="GY178" s="102"/>
      <c r="GZ178" s="102"/>
      <c r="HA178" s="102"/>
      <c r="HB178" s="102"/>
      <c r="HC178" s="102"/>
      <c r="HD178" s="102"/>
      <c r="HE178" s="102"/>
      <c r="HF178" s="102"/>
      <c r="HG178" s="102"/>
      <c r="HH178" s="102"/>
      <c r="HI178" s="102"/>
      <c r="HJ178" s="102"/>
      <c r="HK178" s="102"/>
      <c r="HL178" s="102"/>
      <c r="HM178" s="102"/>
      <c r="HN178" s="102"/>
      <c r="HO178" s="102"/>
      <c r="HP178" s="102"/>
      <c r="HQ178" s="102"/>
      <c r="HR178" s="102"/>
      <c r="HS178" s="102"/>
      <c r="HT178" s="102"/>
      <c r="HU178" s="102"/>
      <c r="HV178" s="102"/>
      <c r="HW178" s="102"/>
      <c r="HX178" s="102"/>
      <c r="HY178" s="102"/>
      <c r="HZ178" s="102"/>
      <c r="IA178" s="102"/>
      <c r="IB178" s="102"/>
      <c r="IC178" s="102"/>
      <c r="ID178" s="102"/>
      <c r="IE178" s="102"/>
      <c r="IF178" s="102"/>
      <c r="IG178" s="102"/>
      <c r="IH178" s="102"/>
      <c r="II178" s="102"/>
      <c r="IJ178" s="102"/>
      <c r="IK178" s="102"/>
      <c r="IL178" s="102"/>
      <c r="IM178" s="102"/>
      <c r="IN178" s="102"/>
      <c r="IO178" s="102"/>
      <c r="IP178" s="102"/>
      <c r="IQ178" s="102"/>
      <c r="IR178" s="102"/>
      <c r="IS178" s="102"/>
      <c r="IT178" s="102"/>
      <c r="IU178" s="102"/>
      <c r="IV178" s="102"/>
      <c r="IW178" s="102"/>
      <c r="IX178" s="102"/>
      <c r="IY178" s="102"/>
      <c r="IZ178" s="102"/>
      <c r="JA178" s="102"/>
    </row>
    <row r="179" spans="1:261">
      <c r="A179" s="33" t="str">
        <f t="shared" si="19"/>
        <v>MLM0001</v>
      </c>
      <c r="B179" s="181" t="s">
        <v>67</v>
      </c>
      <c r="C179" s="182"/>
      <c r="D179" s="182"/>
      <c r="E179" s="182"/>
      <c r="F179" s="182"/>
      <c r="G179" s="182"/>
      <c r="H179" s="182"/>
      <c r="I179" s="183"/>
      <c r="J179" s="19">
        <f t="shared" si="20"/>
        <v>6</v>
      </c>
      <c r="K179" s="19">
        <f t="shared" si="21"/>
        <v>2</v>
      </c>
      <c r="L179" s="19">
        <f t="shared" si="22"/>
        <v>2</v>
      </c>
      <c r="M179" s="19">
        <f t="shared" si="23"/>
        <v>0</v>
      </c>
      <c r="N179" s="19">
        <f t="shared" si="24"/>
        <v>0</v>
      </c>
      <c r="O179" s="19">
        <f t="shared" si="25"/>
        <v>4</v>
      </c>
      <c r="P179" s="19">
        <f t="shared" si="26"/>
        <v>7</v>
      </c>
      <c r="Q179" s="19">
        <f t="shared" si="27"/>
        <v>11</v>
      </c>
      <c r="R179" s="30" t="str">
        <f t="shared" si="28"/>
        <v>E</v>
      </c>
      <c r="S179" s="30">
        <f t="shared" si="29"/>
        <v>0</v>
      </c>
      <c r="T179" s="30">
        <f t="shared" si="30"/>
        <v>0</v>
      </c>
      <c r="U179" s="21" t="s">
        <v>41</v>
      </c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  <c r="CW179" s="102"/>
      <c r="CX179" s="102"/>
      <c r="CY179" s="102"/>
      <c r="CZ179" s="102"/>
      <c r="DA179" s="102"/>
      <c r="DB179" s="102"/>
      <c r="DC179" s="102"/>
      <c r="DD179" s="102"/>
      <c r="DE179" s="102"/>
      <c r="DF179" s="102"/>
      <c r="DG179" s="102"/>
      <c r="DH179" s="102"/>
      <c r="DI179" s="102"/>
      <c r="DJ179" s="102"/>
      <c r="DK179" s="102"/>
      <c r="DL179" s="102"/>
      <c r="DM179" s="102"/>
      <c r="DN179" s="102"/>
      <c r="DO179" s="102"/>
      <c r="DP179" s="102"/>
      <c r="DQ179" s="102"/>
      <c r="DR179" s="102"/>
      <c r="DS179" s="102"/>
      <c r="DT179" s="102"/>
      <c r="DU179" s="102"/>
      <c r="DV179" s="102"/>
      <c r="DW179" s="102"/>
      <c r="DX179" s="102"/>
      <c r="DY179" s="102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  <c r="ET179" s="102"/>
      <c r="EU179" s="102"/>
      <c r="EV179" s="102"/>
      <c r="EW179" s="102"/>
      <c r="EX179" s="102"/>
      <c r="EY179" s="102"/>
      <c r="EZ179" s="102"/>
      <c r="FA179" s="102"/>
      <c r="FB179" s="102"/>
      <c r="FC179" s="102"/>
      <c r="FD179" s="102"/>
      <c r="FE179" s="102"/>
      <c r="FF179" s="102"/>
      <c r="FG179" s="102"/>
      <c r="FH179" s="102"/>
      <c r="FI179" s="102"/>
      <c r="FJ179" s="102"/>
      <c r="FK179" s="102"/>
      <c r="FL179" s="102"/>
      <c r="FM179" s="102"/>
      <c r="FN179" s="102"/>
      <c r="FO179" s="102"/>
      <c r="FP179" s="102"/>
      <c r="FQ179" s="102"/>
      <c r="FR179" s="102"/>
      <c r="FS179" s="102"/>
      <c r="FT179" s="102"/>
      <c r="FU179" s="102"/>
      <c r="FV179" s="102"/>
      <c r="FW179" s="102"/>
      <c r="FX179" s="102"/>
      <c r="FY179" s="102"/>
      <c r="FZ179" s="102"/>
      <c r="GA179" s="102"/>
      <c r="GB179" s="102"/>
      <c r="GC179" s="102"/>
      <c r="GD179" s="102"/>
      <c r="GE179" s="102"/>
      <c r="GF179" s="102"/>
      <c r="GG179" s="102"/>
      <c r="GH179" s="102"/>
      <c r="GI179" s="102"/>
      <c r="GJ179" s="102"/>
      <c r="GK179" s="102"/>
      <c r="GL179" s="102"/>
      <c r="GM179" s="102"/>
      <c r="GN179" s="102"/>
      <c r="GO179" s="102"/>
      <c r="GP179" s="102"/>
      <c r="GQ179" s="102"/>
      <c r="GR179" s="102"/>
      <c r="GS179" s="102"/>
      <c r="GT179" s="102"/>
      <c r="GU179" s="102"/>
      <c r="GV179" s="102"/>
      <c r="GW179" s="102"/>
      <c r="GX179" s="102"/>
      <c r="GY179" s="102"/>
      <c r="GZ179" s="102"/>
      <c r="HA179" s="102"/>
      <c r="HB179" s="102"/>
      <c r="HC179" s="102"/>
      <c r="HD179" s="102"/>
      <c r="HE179" s="102"/>
      <c r="HF179" s="102"/>
      <c r="HG179" s="102"/>
      <c r="HH179" s="102"/>
      <c r="HI179" s="102"/>
      <c r="HJ179" s="102"/>
      <c r="HK179" s="102"/>
      <c r="HL179" s="102"/>
      <c r="HM179" s="102"/>
      <c r="HN179" s="102"/>
      <c r="HO179" s="102"/>
      <c r="HP179" s="102"/>
      <c r="HQ179" s="102"/>
      <c r="HR179" s="102"/>
      <c r="HS179" s="102"/>
      <c r="HT179" s="102"/>
      <c r="HU179" s="102"/>
      <c r="HV179" s="102"/>
      <c r="HW179" s="102"/>
      <c r="HX179" s="102"/>
      <c r="HY179" s="102"/>
      <c r="HZ179" s="102"/>
      <c r="IA179" s="102"/>
      <c r="IB179" s="102"/>
      <c r="IC179" s="102"/>
      <c r="ID179" s="102"/>
      <c r="IE179" s="102"/>
      <c r="IF179" s="102"/>
      <c r="IG179" s="102"/>
      <c r="IH179" s="102"/>
      <c r="II179" s="102"/>
      <c r="IJ179" s="102"/>
      <c r="IK179" s="102"/>
      <c r="IL179" s="102"/>
      <c r="IM179" s="102"/>
      <c r="IN179" s="102"/>
      <c r="IO179" s="102"/>
      <c r="IP179" s="102"/>
      <c r="IQ179" s="102"/>
      <c r="IR179" s="102"/>
      <c r="IS179" s="102"/>
      <c r="IT179" s="102"/>
      <c r="IU179" s="102"/>
      <c r="IV179" s="102"/>
      <c r="IW179" s="102"/>
      <c r="IX179" s="102"/>
      <c r="IY179" s="102"/>
      <c r="IZ179" s="102"/>
      <c r="JA179" s="102"/>
    </row>
    <row r="180" spans="1:261">
      <c r="A180" s="33" t="str">
        <f t="shared" si="19"/>
        <v>MLM0013</v>
      </c>
      <c r="B180" s="181" t="s">
        <v>69</v>
      </c>
      <c r="C180" s="182"/>
      <c r="D180" s="182"/>
      <c r="E180" s="182"/>
      <c r="F180" s="182"/>
      <c r="G180" s="182"/>
      <c r="H180" s="182"/>
      <c r="I180" s="183"/>
      <c r="J180" s="19">
        <f t="shared" si="20"/>
        <v>6</v>
      </c>
      <c r="K180" s="19">
        <f t="shared" si="21"/>
        <v>2</v>
      </c>
      <c r="L180" s="19">
        <f t="shared" si="22"/>
        <v>2</v>
      </c>
      <c r="M180" s="19">
        <f t="shared" si="23"/>
        <v>0</v>
      </c>
      <c r="N180" s="19">
        <f t="shared" si="24"/>
        <v>0</v>
      </c>
      <c r="O180" s="19">
        <f t="shared" si="25"/>
        <v>4</v>
      </c>
      <c r="P180" s="19">
        <f t="shared" si="26"/>
        <v>7</v>
      </c>
      <c r="Q180" s="19">
        <f t="shared" si="27"/>
        <v>11</v>
      </c>
      <c r="R180" s="30" t="str">
        <f t="shared" si="28"/>
        <v>E</v>
      </c>
      <c r="S180" s="30">
        <f t="shared" si="29"/>
        <v>0</v>
      </c>
      <c r="T180" s="30">
        <f t="shared" si="30"/>
        <v>0</v>
      </c>
      <c r="U180" s="21" t="s">
        <v>41</v>
      </c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  <c r="DT180" s="102"/>
      <c r="DU180" s="102"/>
      <c r="DV180" s="102"/>
      <c r="DW180" s="102"/>
      <c r="DX180" s="102"/>
      <c r="DY180" s="102"/>
      <c r="DZ180" s="102"/>
      <c r="EA180" s="102"/>
      <c r="EB180" s="102"/>
      <c r="EC180" s="102"/>
      <c r="ED180" s="102"/>
      <c r="EE180" s="102"/>
      <c r="EF180" s="102"/>
      <c r="EG180" s="102"/>
      <c r="EH180" s="102"/>
      <c r="EI180" s="102"/>
      <c r="EJ180" s="102"/>
      <c r="EK180" s="102"/>
      <c r="EL180" s="102"/>
      <c r="EM180" s="102"/>
      <c r="EN180" s="102"/>
      <c r="EO180" s="102"/>
      <c r="EP180" s="102"/>
      <c r="EQ180" s="102"/>
      <c r="ER180" s="102"/>
      <c r="ES180" s="102"/>
      <c r="ET180" s="102"/>
      <c r="EU180" s="102"/>
      <c r="EV180" s="102"/>
      <c r="EW180" s="102"/>
      <c r="EX180" s="102"/>
      <c r="EY180" s="102"/>
      <c r="EZ180" s="102"/>
      <c r="FA180" s="102"/>
      <c r="FB180" s="102"/>
      <c r="FC180" s="102"/>
      <c r="FD180" s="102"/>
      <c r="FE180" s="102"/>
      <c r="FF180" s="102"/>
      <c r="FG180" s="102"/>
      <c r="FH180" s="102"/>
      <c r="FI180" s="102"/>
      <c r="FJ180" s="102"/>
      <c r="FK180" s="102"/>
      <c r="FL180" s="102"/>
      <c r="FM180" s="102"/>
      <c r="FN180" s="102"/>
      <c r="FO180" s="102"/>
      <c r="FP180" s="102"/>
      <c r="FQ180" s="102"/>
      <c r="FR180" s="102"/>
      <c r="FS180" s="102"/>
      <c r="FT180" s="102"/>
      <c r="FU180" s="102"/>
      <c r="FV180" s="102"/>
      <c r="FW180" s="102"/>
      <c r="FX180" s="102"/>
      <c r="FY180" s="102"/>
      <c r="FZ180" s="102"/>
      <c r="GA180" s="102"/>
      <c r="GB180" s="102"/>
      <c r="GC180" s="102"/>
      <c r="GD180" s="102"/>
      <c r="GE180" s="102"/>
      <c r="GF180" s="102"/>
      <c r="GG180" s="102"/>
      <c r="GH180" s="102"/>
      <c r="GI180" s="102"/>
      <c r="GJ180" s="102"/>
      <c r="GK180" s="102"/>
      <c r="GL180" s="102"/>
      <c r="GM180" s="102"/>
      <c r="GN180" s="102"/>
      <c r="GO180" s="102"/>
      <c r="GP180" s="102"/>
      <c r="GQ180" s="102"/>
      <c r="GR180" s="102"/>
      <c r="GS180" s="102"/>
      <c r="GT180" s="102"/>
      <c r="GU180" s="102"/>
      <c r="GV180" s="102"/>
      <c r="GW180" s="102"/>
      <c r="GX180" s="102"/>
      <c r="GY180" s="102"/>
      <c r="GZ180" s="102"/>
      <c r="HA180" s="102"/>
      <c r="HB180" s="102"/>
      <c r="HC180" s="102"/>
      <c r="HD180" s="102"/>
      <c r="HE180" s="102"/>
      <c r="HF180" s="102"/>
      <c r="HG180" s="102"/>
      <c r="HH180" s="102"/>
      <c r="HI180" s="102"/>
      <c r="HJ180" s="102"/>
      <c r="HK180" s="102"/>
      <c r="HL180" s="102"/>
      <c r="HM180" s="102"/>
      <c r="HN180" s="102"/>
      <c r="HO180" s="102"/>
      <c r="HP180" s="102"/>
      <c r="HQ180" s="102"/>
      <c r="HR180" s="102"/>
      <c r="HS180" s="102"/>
      <c r="HT180" s="102"/>
      <c r="HU180" s="102"/>
      <c r="HV180" s="102"/>
      <c r="HW180" s="102"/>
      <c r="HX180" s="102"/>
      <c r="HY180" s="102"/>
      <c r="HZ180" s="102"/>
      <c r="IA180" s="102"/>
      <c r="IB180" s="102"/>
      <c r="IC180" s="102"/>
      <c r="ID180" s="102"/>
      <c r="IE180" s="102"/>
      <c r="IF180" s="102"/>
      <c r="IG180" s="102"/>
      <c r="IH180" s="102"/>
      <c r="II180" s="102"/>
      <c r="IJ180" s="102"/>
      <c r="IK180" s="102"/>
      <c r="IL180" s="102"/>
      <c r="IM180" s="102"/>
      <c r="IN180" s="102"/>
      <c r="IO180" s="102"/>
      <c r="IP180" s="102"/>
      <c r="IQ180" s="102"/>
      <c r="IR180" s="102"/>
      <c r="IS180" s="102"/>
      <c r="IT180" s="102"/>
      <c r="IU180" s="102"/>
      <c r="IV180" s="102"/>
      <c r="IW180" s="102"/>
      <c r="IX180" s="102"/>
      <c r="IY180" s="102"/>
      <c r="IZ180" s="102"/>
      <c r="JA180" s="102"/>
    </row>
    <row r="181" spans="1:261">
      <c r="A181" s="33" t="str">
        <f t="shared" si="19"/>
        <v>MLM0018</v>
      </c>
      <c r="B181" s="181" t="s">
        <v>177</v>
      </c>
      <c r="C181" s="182"/>
      <c r="D181" s="182"/>
      <c r="E181" s="182"/>
      <c r="F181" s="182"/>
      <c r="G181" s="182"/>
      <c r="H181" s="182"/>
      <c r="I181" s="183"/>
      <c r="J181" s="19">
        <f t="shared" si="20"/>
        <v>3</v>
      </c>
      <c r="K181" s="19">
        <f t="shared" si="21"/>
        <v>2</v>
      </c>
      <c r="L181" s="19">
        <f t="shared" si="22"/>
        <v>1</v>
      </c>
      <c r="M181" s="19">
        <f t="shared" si="23"/>
        <v>0</v>
      </c>
      <c r="N181" s="19">
        <f t="shared" si="24"/>
        <v>0</v>
      </c>
      <c r="O181" s="19">
        <f t="shared" si="25"/>
        <v>3</v>
      </c>
      <c r="P181" s="19">
        <f t="shared" si="26"/>
        <v>2</v>
      </c>
      <c r="Q181" s="19">
        <f t="shared" si="27"/>
        <v>5</v>
      </c>
      <c r="R181" s="30">
        <f t="shared" si="28"/>
        <v>0</v>
      </c>
      <c r="S181" s="30" t="str">
        <f t="shared" si="29"/>
        <v>C</v>
      </c>
      <c r="T181" s="30">
        <f t="shared" si="30"/>
        <v>0</v>
      </c>
      <c r="U181" s="21" t="s">
        <v>41</v>
      </c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  <c r="IL181" s="102"/>
      <c r="IM181" s="102"/>
      <c r="IN181" s="102"/>
      <c r="IO181" s="102"/>
      <c r="IP181" s="102"/>
      <c r="IQ181" s="102"/>
      <c r="IR181" s="102"/>
      <c r="IS181" s="102"/>
      <c r="IT181" s="102"/>
      <c r="IU181" s="102"/>
      <c r="IV181" s="102"/>
      <c r="IW181" s="102"/>
      <c r="IX181" s="102"/>
      <c r="IY181" s="102"/>
      <c r="IZ181" s="102"/>
      <c r="JA181" s="102"/>
    </row>
    <row r="182" spans="1:261">
      <c r="A182" s="33" t="str">
        <f t="shared" si="19"/>
        <v>MLM7006</v>
      </c>
      <c r="B182" s="181" t="s">
        <v>179</v>
      </c>
      <c r="C182" s="182"/>
      <c r="D182" s="182"/>
      <c r="E182" s="182"/>
      <c r="F182" s="182"/>
      <c r="G182" s="182"/>
      <c r="H182" s="182"/>
      <c r="I182" s="183"/>
      <c r="J182" s="19">
        <f t="shared" si="20"/>
        <v>4</v>
      </c>
      <c r="K182" s="19">
        <f t="shared" si="21"/>
        <v>2</v>
      </c>
      <c r="L182" s="19">
        <f t="shared" si="22"/>
        <v>0</v>
      </c>
      <c r="M182" s="19">
        <f t="shared" si="23"/>
        <v>2</v>
      </c>
      <c r="N182" s="19">
        <f t="shared" si="24"/>
        <v>0</v>
      </c>
      <c r="O182" s="19">
        <f t="shared" si="25"/>
        <v>4</v>
      </c>
      <c r="P182" s="19">
        <f t="shared" si="26"/>
        <v>3</v>
      </c>
      <c r="Q182" s="19">
        <f t="shared" si="27"/>
        <v>7</v>
      </c>
      <c r="R182" s="30">
        <f t="shared" si="28"/>
        <v>0</v>
      </c>
      <c r="S182" s="30" t="str">
        <f t="shared" si="29"/>
        <v>C</v>
      </c>
      <c r="T182" s="30">
        <f t="shared" si="30"/>
        <v>0</v>
      </c>
      <c r="U182" s="21" t="s">
        <v>41</v>
      </c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  <c r="IL182" s="102"/>
      <c r="IM182" s="102"/>
      <c r="IN182" s="102"/>
      <c r="IO182" s="102"/>
      <c r="IP182" s="102"/>
      <c r="IQ182" s="102"/>
      <c r="IR182" s="102"/>
      <c r="IS182" s="102"/>
      <c r="IT182" s="102"/>
      <c r="IU182" s="102"/>
      <c r="IV182" s="102"/>
      <c r="IW182" s="102"/>
      <c r="IX182" s="102"/>
      <c r="IY182" s="102"/>
      <c r="IZ182" s="102"/>
      <c r="JA182" s="102"/>
    </row>
    <row r="183" spans="1:261">
      <c r="A183" s="33" t="str">
        <f t="shared" si="19"/>
        <v>MLM0021</v>
      </c>
      <c r="B183" s="181" t="s">
        <v>77</v>
      </c>
      <c r="C183" s="182"/>
      <c r="D183" s="182"/>
      <c r="E183" s="182"/>
      <c r="F183" s="182"/>
      <c r="G183" s="182"/>
      <c r="H183" s="182"/>
      <c r="I183" s="183"/>
      <c r="J183" s="19">
        <f t="shared" si="20"/>
        <v>5</v>
      </c>
      <c r="K183" s="19">
        <f t="shared" si="21"/>
        <v>2</v>
      </c>
      <c r="L183" s="19">
        <f t="shared" si="22"/>
        <v>2</v>
      </c>
      <c r="M183" s="19">
        <f t="shared" si="23"/>
        <v>0</v>
      </c>
      <c r="N183" s="19">
        <f t="shared" si="24"/>
        <v>0</v>
      </c>
      <c r="O183" s="19">
        <f t="shared" si="25"/>
        <v>4</v>
      </c>
      <c r="P183" s="19">
        <f t="shared" si="26"/>
        <v>5</v>
      </c>
      <c r="Q183" s="19">
        <f t="shared" si="27"/>
        <v>9</v>
      </c>
      <c r="R183" s="30" t="str">
        <f t="shared" si="28"/>
        <v>E</v>
      </c>
      <c r="S183" s="30">
        <f t="shared" si="29"/>
        <v>0</v>
      </c>
      <c r="T183" s="30">
        <f t="shared" si="30"/>
        <v>0</v>
      </c>
      <c r="U183" s="21" t="s">
        <v>41</v>
      </c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  <c r="IL183" s="102"/>
      <c r="IM183" s="102"/>
      <c r="IN183" s="102"/>
      <c r="IO183" s="102"/>
      <c r="IP183" s="102"/>
      <c r="IQ183" s="102"/>
      <c r="IR183" s="102"/>
      <c r="IS183" s="102"/>
      <c r="IT183" s="102"/>
      <c r="IU183" s="102"/>
      <c r="IV183" s="102"/>
      <c r="IW183" s="102"/>
      <c r="IX183" s="102"/>
      <c r="IY183" s="102"/>
      <c r="IZ183" s="102"/>
      <c r="JA183" s="102"/>
    </row>
    <row r="184" spans="1:261">
      <c r="A184" s="33" t="str">
        <f t="shared" si="19"/>
        <v>MLM0006</v>
      </c>
      <c r="B184" s="181" t="s">
        <v>79</v>
      </c>
      <c r="C184" s="182"/>
      <c r="D184" s="182"/>
      <c r="E184" s="182"/>
      <c r="F184" s="182"/>
      <c r="G184" s="182"/>
      <c r="H184" s="182"/>
      <c r="I184" s="183"/>
      <c r="J184" s="19">
        <f t="shared" si="20"/>
        <v>5</v>
      </c>
      <c r="K184" s="19">
        <f t="shared" si="21"/>
        <v>2</v>
      </c>
      <c r="L184" s="19">
        <f t="shared" si="22"/>
        <v>2</v>
      </c>
      <c r="M184" s="19">
        <f t="shared" si="23"/>
        <v>0</v>
      </c>
      <c r="N184" s="19">
        <f t="shared" si="24"/>
        <v>0</v>
      </c>
      <c r="O184" s="19">
        <f t="shared" si="25"/>
        <v>4</v>
      </c>
      <c r="P184" s="19">
        <f t="shared" si="26"/>
        <v>5</v>
      </c>
      <c r="Q184" s="19">
        <f t="shared" si="27"/>
        <v>9</v>
      </c>
      <c r="R184" s="30" t="str">
        <f t="shared" si="28"/>
        <v>E</v>
      </c>
      <c r="S184" s="30">
        <f t="shared" si="29"/>
        <v>0</v>
      </c>
      <c r="T184" s="30">
        <f t="shared" si="30"/>
        <v>0</v>
      </c>
      <c r="U184" s="21" t="s">
        <v>41</v>
      </c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  <c r="IL184" s="102"/>
      <c r="IM184" s="102"/>
      <c r="IN184" s="102"/>
      <c r="IO184" s="102"/>
      <c r="IP184" s="102"/>
      <c r="IQ184" s="102"/>
      <c r="IR184" s="102"/>
      <c r="IS184" s="102"/>
      <c r="IT184" s="102"/>
      <c r="IU184" s="102"/>
      <c r="IV184" s="102"/>
      <c r="IW184" s="102"/>
      <c r="IX184" s="102"/>
      <c r="IY184" s="102"/>
      <c r="IZ184" s="102"/>
      <c r="JA184" s="102"/>
    </row>
    <row r="185" spans="1:261">
      <c r="A185" s="33" t="str">
        <f t="shared" si="19"/>
        <v>MLM0015</v>
      </c>
      <c r="B185" s="181" t="s">
        <v>81</v>
      </c>
      <c r="C185" s="182"/>
      <c r="D185" s="182"/>
      <c r="E185" s="182"/>
      <c r="F185" s="182"/>
      <c r="G185" s="182"/>
      <c r="H185" s="182"/>
      <c r="I185" s="183"/>
      <c r="J185" s="19">
        <f t="shared" si="20"/>
        <v>5</v>
      </c>
      <c r="K185" s="19">
        <f t="shared" si="21"/>
        <v>2</v>
      </c>
      <c r="L185" s="19">
        <f t="shared" si="22"/>
        <v>2</v>
      </c>
      <c r="M185" s="19">
        <f t="shared" si="23"/>
        <v>0</v>
      </c>
      <c r="N185" s="19">
        <f t="shared" si="24"/>
        <v>0</v>
      </c>
      <c r="O185" s="19">
        <f t="shared" si="25"/>
        <v>4</v>
      </c>
      <c r="P185" s="19">
        <f t="shared" si="26"/>
        <v>5</v>
      </c>
      <c r="Q185" s="19">
        <f t="shared" si="27"/>
        <v>9</v>
      </c>
      <c r="R185" s="30">
        <f t="shared" si="28"/>
        <v>0</v>
      </c>
      <c r="S185" s="30">
        <f t="shared" si="29"/>
        <v>0</v>
      </c>
      <c r="T185" s="30" t="str">
        <f t="shared" si="30"/>
        <v>VP</v>
      </c>
      <c r="U185" s="21" t="s">
        <v>41</v>
      </c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  <c r="IL185" s="102"/>
      <c r="IM185" s="102"/>
      <c r="IN185" s="102"/>
      <c r="IO185" s="102"/>
      <c r="IP185" s="102"/>
      <c r="IQ185" s="102"/>
      <c r="IR185" s="102"/>
      <c r="IS185" s="102"/>
      <c r="IT185" s="102"/>
      <c r="IU185" s="102"/>
      <c r="IV185" s="102"/>
      <c r="IW185" s="102"/>
      <c r="IX185" s="102"/>
      <c r="IY185" s="102"/>
      <c r="IZ185" s="102"/>
      <c r="JA185" s="102"/>
    </row>
    <row r="186" spans="1:261">
      <c r="A186" s="33" t="str">
        <f t="shared" si="19"/>
        <v>MLM0009</v>
      </c>
      <c r="B186" s="181" t="s">
        <v>94</v>
      </c>
      <c r="C186" s="182"/>
      <c r="D186" s="182"/>
      <c r="E186" s="182"/>
      <c r="F186" s="182"/>
      <c r="G186" s="182"/>
      <c r="H186" s="182"/>
      <c r="I186" s="183"/>
      <c r="J186" s="19">
        <f t="shared" si="20"/>
        <v>5</v>
      </c>
      <c r="K186" s="19">
        <f t="shared" si="21"/>
        <v>2</v>
      </c>
      <c r="L186" s="19">
        <f t="shared" si="22"/>
        <v>2</v>
      </c>
      <c r="M186" s="19">
        <f t="shared" si="23"/>
        <v>1</v>
      </c>
      <c r="N186" s="19">
        <f t="shared" si="24"/>
        <v>0</v>
      </c>
      <c r="O186" s="19">
        <f t="shared" si="25"/>
        <v>5</v>
      </c>
      <c r="P186" s="19">
        <f t="shared" si="26"/>
        <v>4</v>
      </c>
      <c r="Q186" s="19">
        <f t="shared" si="27"/>
        <v>9</v>
      </c>
      <c r="R186" s="30" t="str">
        <f t="shared" si="28"/>
        <v>E</v>
      </c>
      <c r="S186" s="30">
        <f t="shared" si="29"/>
        <v>0</v>
      </c>
      <c r="T186" s="30">
        <f t="shared" si="30"/>
        <v>0</v>
      </c>
      <c r="U186" s="21" t="s">
        <v>41</v>
      </c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  <c r="CW186" s="102"/>
      <c r="CX186" s="102"/>
      <c r="CY186" s="102"/>
      <c r="CZ186" s="102"/>
      <c r="DA186" s="102"/>
      <c r="DB186" s="102"/>
      <c r="DC186" s="102"/>
      <c r="DD186" s="102"/>
      <c r="DE186" s="102"/>
      <c r="DF186" s="102"/>
      <c r="DG186" s="102"/>
      <c r="DH186" s="102"/>
      <c r="DI186" s="102"/>
      <c r="DJ186" s="102"/>
      <c r="DK186" s="102"/>
      <c r="DL186" s="102"/>
      <c r="DM186" s="102"/>
      <c r="DN186" s="102"/>
      <c r="DO186" s="102"/>
      <c r="DP186" s="102"/>
      <c r="DQ186" s="102"/>
      <c r="DR186" s="102"/>
      <c r="DS186" s="102"/>
      <c r="DT186" s="102"/>
      <c r="DU186" s="102"/>
      <c r="DV186" s="102"/>
      <c r="DW186" s="102"/>
      <c r="DX186" s="102"/>
      <c r="DY186" s="102"/>
      <c r="DZ186" s="102"/>
      <c r="EA186" s="102"/>
      <c r="EB186" s="102"/>
      <c r="EC186" s="102"/>
      <c r="ED186" s="102"/>
      <c r="EE186" s="102"/>
      <c r="EF186" s="102"/>
      <c r="EG186" s="102"/>
      <c r="EH186" s="102"/>
      <c r="EI186" s="102"/>
      <c r="EJ186" s="102"/>
      <c r="EK186" s="102"/>
      <c r="EL186" s="102"/>
      <c r="EM186" s="102"/>
      <c r="EN186" s="102"/>
      <c r="EO186" s="102"/>
      <c r="EP186" s="102"/>
      <c r="EQ186" s="102"/>
      <c r="ER186" s="102"/>
      <c r="ES186" s="102"/>
      <c r="ET186" s="102"/>
      <c r="EU186" s="102"/>
      <c r="EV186" s="102"/>
      <c r="EW186" s="102"/>
      <c r="EX186" s="102"/>
      <c r="EY186" s="102"/>
      <c r="EZ186" s="102"/>
      <c r="FA186" s="102"/>
      <c r="FB186" s="102"/>
      <c r="FC186" s="102"/>
      <c r="FD186" s="102"/>
      <c r="FE186" s="102"/>
      <c r="FF186" s="102"/>
      <c r="FG186" s="102"/>
      <c r="FH186" s="102"/>
      <c r="FI186" s="102"/>
      <c r="FJ186" s="102"/>
      <c r="FK186" s="102"/>
      <c r="FL186" s="102"/>
      <c r="FM186" s="102"/>
      <c r="FN186" s="102"/>
      <c r="FO186" s="102"/>
      <c r="FP186" s="102"/>
      <c r="FQ186" s="102"/>
      <c r="FR186" s="102"/>
      <c r="FS186" s="102"/>
      <c r="FT186" s="102"/>
      <c r="FU186" s="102"/>
      <c r="FV186" s="102"/>
      <c r="FW186" s="102"/>
      <c r="FX186" s="102"/>
      <c r="FY186" s="102"/>
      <c r="FZ186" s="102"/>
      <c r="GA186" s="102"/>
      <c r="GB186" s="102"/>
      <c r="GC186" s="102"/>
      <c r="GD186" s="102"/>
      <c r="GE186" s="102"/>
      <c r="GF186" s="102"/>
      <c r="GG186" s="102"/>
      <c r="GH186" s="102"/>
      <c r="GI186" s="102"/>
      <c r="GJ186" s="102"/>
      <c r="GK186" s="102"/>
      <c r="GL186" s="102"/>
      <c r="GM186" s="102"/>
      <c r="GN186" s="102"/>
      <c r="GO186" s="102"/>
      <c r="GP186" s="102"/>
      <c r="GQ186" s="102"/>
      <c r="GR186" s="102"/>
      <c r="GS186" s="102"/>
      <c r="GT186" s="102"/>
      <c r="GU186" s="102"/>
      <c r="GV186" s="102"/>
      <c r="GW186" s="102"/>
      <c r="GX186" s="102"/>
      <c r="GY186" s="102"/>
      <c r="GZ186" s="102"/>
      <c r="HA186" s="102"/>
      <c r="HB186" s="102"/>
      <c r="HC186" s="102"/>
      <c r="HD186" s="102"/>
      <c r="HE186" s="102"/>
      <c r="HF186" s="102"/>
      <c r="HG186" s="102"/>
      <c r="HH186" s="102"/>
      <c r="HI186" s="102"/>
      <c r="HJ186" s="102"/>
      <c r="HK186" s="102"/>
      <c r="HL186" s="102"/>
      <c r="HM186" s="102"/>
      <c r="HN186" s="102"/>
      <c r="HO186" s="102"/>
      <c r="HP186" s="102"/>
      <c r="HQ186" s="102"/>
      <c r="HR186" s="102"/>
      <c r="HS186" s="102"/>
      <c r="HT186" s="102"/>
      <c r="HU186" s="102"/>
      <c r="HV186" s="102"/>
      <c r="HW186" s="102"/>
      <c r="HX186" s="102"/>
      <c r="HY186" s="102"/>
      <c r="HZ186" s="102"/>
      <c r="IA186" s="102"/>
      <c r="IB186" s="102"/>
      <c r="IC186" s="102"/>
      <c r="ID186" s="102"/>
      <c r="IE186" s="102"/>
      <c r="IF186" s="102"/>
      <c r="IG186" s="102"/>
      <c r="IH186" s="102"/>
      <c r="II186" s="102"/>
      <c r="IJ186" s="102"/>
      <c r="IK186" s="102"/>
      <c r="IL186" s="102"/>
      <c r="IM186" s="102"/>
      <c r="IN186" s="102"/>
      <c r="IO186" s="102"/>
      <c r="IP186" s="102"/>
      <c r="IQ186" s="102"/>
      <c r="IR186" s="102"/>
      <c r="IS186" s="102"/>
      <c r="IT186" s="102"/>
      <c r="IU186" s="102"/>
      <c r="IV186" s="102"/>
      <c r="IW186" s="102"/>
      <c r="IX186" s="102"/>
      <c r="IY186" s="102"/>
      <c r="IZ186" s="102"/>
      <c r="JA186" s="102"/>
    </row>
    <row r="187" spans="1:261">
      <c r="A187" s="33" t="str">
        <f t="shared" si="19"/>
        <v>MLM5006</v>
      </c>
      <c r="B187" s="181" t="s">
        <v>85</v>
      </c>
      <c r="C187" s="182"/>
      <c r="D187" s="182"/>
      <c r="E187" s="182"/>
      <c r="F187" s="182"/>
      <c r="G187" s="182"/>
      <c r="H187" s="182"/>
      <c r="I187" s="183"/>
      <c r="J187" s="19">
        <f t="shared" si="20"/>
        <v>5</v>
      </c>
      <c r="K187" s="19">
        <f t="shared" si="21"/>
        <v>2</v>
      </c>
      <c r="L187" s="19">
        <f t="shared" si="22"/>
        <v>1</v>
      </c>
      <c r="M187" s="19">
        <v>2</v>
      </c>
      <c r="N187" s="19">
        <f t="shared" si="24"/>
        <v>0</v>
      </c>
      <c r="O187" s="19">
        <f t="shared" si="25"/>
        <v>5</v>
      </c>
      <c r="P187" s="19">
        <f t="shared" si="26"/>
        <v>4</v>
      </c>
      <c r="Q187" s="19">
        <f t="shared" si="27"/>
        <v>9</v>
      </c>
      <c r="R187" s="30" t="str">
        <f t="shared" si="28"/>
        <v>E</v>
      </c>
      <c r="S187" s="30">
        <f t="shared" si="29"/>
        <v>0</v>
      </c>
      <c r="T187" s="30">
        <f t="shared" si="30"/>
        <v>0</v>
      </c>
      <c r="U187" s="21" t="s">
        <v>41</v>
      </c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  <c r="CW187" s="102"/>
      <c r="CX187" s="102"/>
      <c r="CY187" s="102"/>
      <c r="CZ187" s="102"/>
      <c r="DA187" s="102"/>
      <c r="DB187" s="102"/>
      <c r="DC187" s="102"/>
      <c r="DD187" s="102"/>
      <c r="DE187" s="102"/>
      <c r="DF187" s="102"/>
      <c r="DG187" s="102"/>
      <c r="DH187" s="102"/>
      <c r="DI187" s="102"/>
      <c r="DJ187" s="102"/>
      <c r="DK187" s="102"/>
      <c r="DL187" s="102"/>
      <c r="DM187" s="102"/>
      <c r="DN187" s="102"/>
      <c r="DO187" s="102"/>
      <c r="DP187" s="102"/>
      <c r="DQ187" s="102"/>
      <c r="DR187" s="102"/>
      <c r="DS187" s="102"/>
      <c r="DT187" s="102"/>
      <c r="DU187" s="102"/>
      <c r="DV187" s="102"/>
      <c r="DW187" s="102"/>
      <c r="DX187" s="102"/>
      <c r="DY187" s="102"/>
      <c r="DZ187" s="102"/>
      <c r="EA187" s="102"/>
      <c r="EB187" s="102"/>
      <c r="EC187" s="102"/>
      <c r="ED187" s="102"/>
      <c r="EE187" s="102"/>
      <c r="EF187" s="102"/>
      <c r="EG187" s="102"/>
      <c r="EH187" s="102"/>
      <c r="EI187" s="102"/>
      <c r="EJ187" s="102"/>
      <c r="EK187" s="102"/>
      <c r="EL187" s="102"/>
      <c r="EM187" s="102"/>
      <c r="EN187" s="102"/>
      <c r="EO187" s="102"/>
      <c r="EP187" s="102"/>
      <c r="EQ187" s="102"/>
      <c r="ER187" s="102"/>
      <c r="ES187" s="102"/>
      <c r="ET187" s="102"/>
      <c r="EU187" s="102"/>
      <c r="EV187" s="102"/>
      <c r="EW187" s="102"/>
      <c r="EX187" s="102"/>
      <c r="EY187" s="102"/>
      <c r="EZ187" s="102"/>
      <c r="FA187" s="102"/>
      <c r="FB187" s="102"/>
      <c r="FC187" s="102"/>
      <c r="FD187" s="102"/>
      <c r="FE187" s="102"/>
      <c r="FF187" s="102"/>
      <c r="FG187" s="102"/>
      <c r="FH187" s="102"/>
      <c r="FI187" s="102"/>
      <c r="FJ187" s="102"/>
      <c r="FK187" s="102"/>
      <c r="FL187" s="102"/>
      <c r="FM187" s="102"/>
      <c r="FN187" s="102"/>
      <c r="FO187" s="102"/>
      <c r="FP187" s="102"/>
      <c r="FQ187" s="102"/>
      <c r="FR187" s="102"/>
      <c r="FS187" s="102"/>
      <c r="FT187" s="102"/>
      <c r="FU187" s="102"/>
      <c r="FV187" s="102"/>
      <c r="FW187" s="102"/>
      <c r="FX187" s="102"/>
      <c r="FY187" s="102"/>
      <c r="FZ187" s="102"/>
      <c r="GA187" s="102"/>
      <c r="GB187" s="102"/>
      <c r="GC187" s="102"/>
      <c r="GD187" s="102"/>
      <c r="GE187" s="102"/>
      <c r="GF187" s="102"/>
      <c r="GG187" s="102"/>
      <c r="GH187" s="102"/>
      <c r="GI187" s="102"/>
      <c r="GJ187" s="102"/>
      <c r="GK187" s="102"/>
      <c r="GL187" s="102"/>
      <c r="GM187" s="102"/>
      <c r="GN187" s="102"/>
      <c r="GO187" s="102"/>
      <c r="GP187" s="102"/>
      <c r="GQ187" s="102"/>
      <c r="GR187" s="102"/>
      <c r="GS187" s="102"/>
      <c r="GT187" s="102"/>
      <c r="GU187" s="102"/>
      <c r="GV187" s="102"/>
      <c r="GW187" s="102"/>
      <c r="GX187" s="102"/>
      <c r="GY187" s="102"/>
      <c r="GZ187" s="102"/>
      <c r="HA187" s="102"/>
      <c r="HB187" s="102"/>
      <c r="HC187" s="102"/>
      <c r="HD187" s="102"/>
      <c r="HE187" s="102"/>
      <c r="HF187" s="102"/>
      <c r="HG187" s="102"/>
      <c r="HH187" s="102"/>
      <c r="HI187" s="102"/>
      <c r="HJ187" s="102"/>
      <c r="HK187" s="102"/>
      <c r="HL187" s="102"/>
      <c r="HM187" s="102"/>
      <c r="HN187" s="102"/>
      <c r="HO187" s="102"/>
      <c r="HP187" s="102"/>
      <c r="HQ187" s="102"/>
      <c r="HR187" s="102"/>
      <c r="HS187" s="102"/>
      <c r="HT187" s="102"/>
      <c r="HU187" s="102"/>
      <c r="HV187" s="102"/>
      <c r="HW187" s="102"/>
      <c r="HX187" s="102"/>
      <c r="HY187" s="102"/>
      <c r="HZ187" s="102"/>
      <c r="IA187" s="102"/>
      <c r="IB187" s="102"/>
      <c r="IC187" s="102"/>
      <c r="ID187" s="102"/>
      <c r="IE187" s="102"/>
      <c r="IF187" s="102"/>
      <c r="IG187" s="102"/>
      <c r="IH187" s="102"/>
      <c r="II187" s="102"/>
      <c r="IJ187" s="102"/>
      <c r="IK187" s="102"/>
      <c r="IL187" s="102"/>
      <c r="IM187" s="102"/>
      <c r="IN187" s="102"/>
      <c r="IO187" s="102"/>
      <c r="IP187" s="102"/>
      <c r="IQ187" s="102"/>
      <c r="IR187" s="102"/>
      <c r="IS187" s="102"/>
      <c r="IT187" s="102"/>
      <c r="IU187" s="102"/>
      <c r="IV187" s="102"/>
      <c r="IW187" s="102"/>
      <c r="IX187" s="102"/>
      <c r="IY187" s="102"/>
      <c r="IZ187" s="102"/>
      <c r="JA187" s="102"/>
    </row>
    <row r="188" spans="1:261">
      <c r="A188" s="33" t="str">
        <f t="shared" si="19"/>
        <v>MLM2002</v>
      </c>
      <c r="B188" s="181" t="s">
        <v>184</v>
      </c>
      <c r="C188" s="182"/>
      <c r="D188" s="182"/>
      <c r="E188" s="182"/>
      <c r="F188" s="182"/>
      <c r="G188" s="182"/>
      <c r="H188" s="182"/>
      <c r="I188" s="183"/>
      <c r="J188" s="19">
        <f t="shared" si="20"/>
        <v>3</v>
      </c>
      <c r="K188" s="19">
        <f t="shared" si="21"/>
        <v>0</v>
      </c>
      <c r="L188" s="19">
        <f t="shared" si="22"/>
        <v>0</v>
      </c>
      <c r="M188" s="19">
        <f>IF(ISNA(INDEX($A$37:$T$183,MATCH($B188,$B$37:$B$183,0),13)),"",INDEX($A$37:$T$183,MATCH($B188,$B$37:$B$183,0),13))</f>
        <v>2</v>
      </c>
      <c r="N188" s="19">
        <f t="shared" si="24"/>
        <v>0</v>
      </c>
      <c r="O188" s="19">
        <f t="shared" si="25"/>
        <v>2</v>
      </c>
      <c r="P188" s="19">
        <f t="shared" si="26"/>
        <v>3</v>
      </c>
      <c r="Q188" s="19">
        <f t="shared" si="27"/>
        <v>5</v>
      </c>
      <c r="R188" s="30">
        <f t="shared" si="28"/>
        <v>0</v>
      </c>
      <c r="S188" s="30" t="str">
        <f t="shared" si="29"/>
        <v>C</v>
      </c>
      <c r="T188" s="30">
        <f t="shared" si="30"/>
        <v>0</v>
      </c>
      <c r="U188" s="21" t="s">
        <v>41</v>
      </c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  <c r="CW188" s="102"/>
      <c r="CX188" s="102"/>
      <c r="CY188" s="102"/>
      <c r="CZ188" s="102"/>
      <c r="DA188" s="102"/>
      <c r="DB188" s="102"/>
      <c r="DC188" s="102"/>
      <c r="DD188" s="102"/>
      <c r="DE188" s="102"/>
      <c r="DF188" s="102"/>
      <c r="DG188" s="102"/>
      <c r="DH188" s="102"/>
      <c r="DI188" s="102"/>
      <c r="DJ188" s="102"/>
      <c r="DK188" s="102"/>
      <c r="DL188" s="102"/>
      <c r="DM188" s="102"/>
      <c r="DN188" s="102"/>
      <c r="DO188" s="102"/>
      <c r="DP188" s="102"/>
      <c r="DQ188" s="102"/>
      <c r="DR188" s="102"/>
      <c r="DS188" s="102"/>
      <c r="DT188" s="102"/>
      <c r="DU188" s="102"/>
      <c r="DV188" s="102"/>
      <c r="DW188" s="102"/>
      <c r="DX188" s="102"/>
      <c r="DY188" s="102"/>
      <c r="DZ188" s="102"/>
      <c r="EA188" s="102"/>
      <c r="EB188" s="102"/>
      <c r="EC188" s="102"/>
      <c r="ED188" s="102"/>
      <c r="EE188" s="102"/>
      <c r="EF188" s="102"/>
      <c r="EG188" s="102"/>
      <c r="EH188" s="102"/>
      <c r="EI188" s="102"/>
      <c r="EJ188" s="102"/>
      <c r="EK188" s="102"/>
      <c r="EL188" s="102"/>
      <c r="EM188" s="102"/>
      <c r="EN188" s="102"/>
      <c r="EO188" s="102"/>
      <c r="EP188" s="102"/>
      <c r="EQ188" s="102"/>
      <c r="ER188" s="102"/>
      <c r="ES188" s="102"/>
      <c r="ET188" s="102"/>
      <c r="EU188" s="102"/>
      <c r="EV188" s="102"/>
      <c r="EW188" s="102"/>
      <c r="EX188" s="102"/>
      <c r="EY188" s="102"/>
      <c r="EZ188" s="102"/>
      <c r="FA188" s="102"/>
      <c r="FB188" s="102"/>
      <c r="FC188" s="102"/>
      <c r="FD188" s="102"/>
      <c r="FE188" s="102"/>
      <c r="FF188" s="102"/>
      <c r="FG188" s="102"/>
      <c r="FH188" s="102"/>
      <c r="FI188" s="102"/>
      <c r="FJ188" s="102"/>
      <c r="FK188" s="102"/>
      <c r="FL188" s="102"/>
      <c r="FM188" s="102"/>
      <c r="FN188" s="102"/>
      <c r="FO188" s="102"/>
      <c r="FP188" s="102"/>
      <c r="FQ188" s="102"/>
      <c r="FR188" s="102"/>
      <c r="FS188" s="102"/>
      <c r="FT188" s="102"/>
      <c r="FU188" s="102"/>
      <c r="FV188" s="102"/>
      <c r="FW188" s="102"/>
      <c r="FX188" s="102"/>
      <c r="FY188" s="102"/>
      <c r="FZ188" s="102"/>
      <c r="GA188" s="102"/>
      <c r="GB188" s="102"/>
      <c r="GC188" s="102"/>
      <c r="GD188" s="102"/>
      <c r="GE188" s="102"/>
      <c r="GF188" s="102"/>
      <c r="GG188" s="102"/>
      <c r="GH188" s="102"/>
      <c r="GI188" s="102"/>
      <c r="GJ188" s="102"/>
      <c r="GK188" s="102"/>
      <c r="GL188" s="102"/>
      <c r="GM188" s="102"/>
      <c r="GN188" s="102"/>
      <c r="GO188" s="102"/>
      <c r="GP188" s="102"/>
      <c r="GQ188" s="102"/>
      <c r="GR188" s="102"/>
      <c r="GS188" s="102"/>
      <c r="GT188" s="102"/>
      <c r="GU188" s="102"/>
      <c r="GV188" s="102"/>
      <c r="GW188" s="102"/>
      <c r="GX188" s="102"/>
      <c r="GY188" s="102"/>
      <c r="GZ188" s="102"/>
      <c r="HA188" s="102"/>
      <c r="HB188" s="102"/>
      <c r="HC188" s="102"/>
      <c r="HD188" s="102"/>
      <c r="HE188" s="102"/>
      <c r="HF188" s="102"/>
      <c r="HG188" s="102"/>
      <c r="HH188" s="102"/>
      <c r="HI188" s="102"/>
      <c r="HJ188" s="102"/>
      <c r="HK188" s="102"/>
      <c r="HL188" s="102"/>
      <c r="HM188" s="102"/>
      <c r="HN188" s="102"/>
      <c r="HO188" s="102"/>
      <c r="HP188" s="102"/>
      <c r="HQ188" s="102"/>
      <c r="HR188" s="102"/>
      <c r="HS188" s="102"/>
      <c r="HT188" s="102"/>
      <c r="HU188" s="102"/>
      <c r="HV188" s="102"/>
      <c r="HW188" s="102"/>
      <c r="HX188" s="102"/>
      <c r="HY188" s="102"/>
      <c r="HZ188" s="102"/>
      <c r="IA188" s="102"/>
      <c r="IB188" s="102"/>
      <c r="IC188" s="102"/>
      <c r="ID188" s="102"/>
      <c r="IE188" s="102"/>
      <c r="IF188" s="102"/>
      <c r="IG188" s="102"/>
      <c r="IH188" s="102"/>
      <c r="II188" s="102"/>
      <c r="IJ188" s="102"/>
      <c r="IK188" s="102"/>
      <c r="IL188" s="102"/>
      <c r="IM188" s="102"/>
      <c r="IN188" s="102"/>
      <c r="IO188" s="102"/>
      <c r="IP188" s="102"/>
      <c r="IQ188" s="102"/>
      <c r="IR188" s="102"/>
      <c r="IS188" s="102"/>
      <c r="IT188" s="102"/>
      <c r="IU188" s="102"/>
      <c r="IV188" s="102"/>
      <c r="IW188" s="102"/>
      <c r="IX188" s="102"/>
      <c r="IY188" s="102"/>
      <c r="IZ188" s="102"/>
      <c r="JA188" s="102"/>
    </row>
    <row r="189" spans="1:261">
      <c r="A189" s="33" t="str">
        <f t="shared" si="19"/>
        <v>MLM5008</v>
      </c>
      <c r="B189" s="181" t="s">
        <v>238</v>
      </c>
      <c r="C189" s="182"/>
      <c r="D189" s="182"/>
      <c r="E189" s="182"/>
      <c r="F189" s="182"/>
      <c r="G189" s="182"/>
      <c r="H189" s="182"/>
      <c r="I189" s="183"/>
      <c r="J189" s="19">
        <f t="shared" si="20"/>
        <v>5</v>
      </c>
      <c r="K189" s="19">
        <f t="shared" si="21"/>
        <v>2</v>
      </c>
      <c r="L189" s="19">
        <f t="shared" si="22"/>
        <v>1</v>
      </c>
      <c r="M189" s="19">
        <f>IF(ISNA(INDEX($A$37:$T$183,MATCH($B189,$B$37:$B$183,0),13)),"",INDEX($A$37:$T$183,MATCH($B189,$B$37:$B$183,0),13))</f>
        <v>1</v>
      </c>
      <c r="N189" s="19">
        <f t="shared" si="24"/>
        <v>0</v>
      </c>
      <c r="O189" s="19">
        <f t="shared" si="25"/>
        <v>4</v>
      </c>
      <c r="P189" s="19">
        <f t="shared" si="26"/>
        <v>5</v>
      </c>
      <c r="Q189" s="19">
        <f t="shared" si="27"/>
        <v>9</v>
      </c>
      <c r="R189" s="30">
        <f t="shared" si="28"/>
        <v>0</v>
      </c>
      <c r="S189" s="30" t="str">
        <f t="shared" si="29"/>
        <v>C</v>
      </c>
      <c r="T189" s="30">
        <f t="shared" si="30"/>
        <v>0</v>
      </c>
      <c r="U189" s="21" t="s">
        <v>41</v>
      </c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  <c r="CW189" s="102"/>
      <c r="CX189" s="102"/>
      <c r="CY189" s="102"/>
      <c r="CZ189" s="102"/>
      <c r="DA189" s="102"/>
      <c r="DB189" s="102"/>
      <c r="DC189" s="102"/>
      <c r="DD189" s="102"/>
      <c r="DE189" s="102"/>
      <c r="DF189" s="102"/>
      <c r="DG189" s="102"/>
      <c r="DH189" s="102"/>
      <c r="DI189" s="102"/>
      <c r="DJ189" s="102"/>
      <c r="DK189" s="102"/>
      <c r="DL189" s="102"/>
      <c r="DM189" s="102"/>
      <c r="DN189" s="102"/>
      <c r="DO189" s="102"/>
      <c r="DP189" s="102"/>
      <c r="DQ189" s="102"/>
      <c r="DR189" s="102"/>
      <c r="DS189" s="102"/>
      <c r="DT189" s="102"/>
      <c r="DU189" s="102"/>
      <c r="DV189" s="102"/>
      <c r="DW189" s="102"/>
      <c r="DX189" s="102"/>
      <c r="DY189" s="102"/>
      <c r="DZ189" s="102"/>
      <c r="EA189" s="102"/>
      <c r="EB189" s="102"/>
      <c r="EC189" s="102"/>
      <c r="ED189" s="102"/>
      <c r="EE189" s="102"/>
      <c r="EF189" s="102"/>
      <c r="EG189" s="102"/>
      <c r="EH189" s="102"/>
      <c r="EI189" s="102"/>
      <c r="EJ189" s="102"/>
      <c r="EK189" s="102"/>
      <c r="EL189" s="102"/>
      <c r="EM189" s="102"/>
      <c r="EN189" s="102"/>
      <c r="EO189" s="102"/>
      <c r="EP189" s="102"/>
      <c r="EQ189" s="102"/>
      <c r="ER189" s="102"/>
      <c r="ES189" s="102"/>
      <c r="ET189" s="102"/>
      <c r="EU189" s="102"/>
      <c r="EV189" s="102"/>
      <c r="EW189" s="102"/>
      <c r="EX189" s="102"/>
      <c r="EY189" s="102"/>
      <c r="EZ189" s="102"/>
      <c r="FA189" s="102"/>
      <c r="FB189" s="102"/>
      <c r="FC189" s="102"/>
      <c r="FD189" s="102"/>
      <c r="FE189" s="102"/>
      <c r="FF189" s="102"/>
      <c r="FG189" s="102"/>
      <c r="FH189" s="102"/>
      <c r="FI189" s="102"/>
      <c r="FJ189" s="102"/>
      <c r="FK189" s="102"/>
      <c r="FL189" s="102"/>
      <c r="FM189" s="102"/>
      <c r="FN189" s="102"/>
      <c r="FO189" s="102"/>
      <c r="FP189" s="102"/>
      <c r="FQ189" s="102"/>
      <c r="FR189" s="102"/>
      <c r="FS189" s="102"/>
      <c r="FT189" s="102"/>
      <c r="FU189" s="102"/>
      <c r="FV189" s="102"/>
      <c r="FW189" s="102"/>
      <c r="FX189" s="102"/>
      <c r="FY189" s="102"/>
      <c r="FZ189" s="102"/>
      <c r="GA189" s="102"/>
      <c r="GB189" s="102"/>
      <c r="GC189" s="102"/>
      <c r="GD189" s="102"/>
      <c r="GE189" s="102"/>
      <c r="GF189" s="102"/>
      <c r="GG189" s="102"/>
      <c r="GH189" s="102"/>
      <c r="GI189" s="102"/>
      <c r="GJ189" s="102"/>
      <c r="GK189" s="102"/>
      <c r="GL189" s="102"/>
      <c r="GM189" s="102"/>
      <c r="GN189" s="102"/>
      <c r="GO189" s="102"/>
      <c r="GP189" s="102"/>
      <c r="GQ189" s="102"/>
      <c r="GR189" s="102"/>
      <c r="GS189" s="102"/>
      <c r="GT189" s="102"/>
      <c r="GU189" s="102"/>
      <c r="GV189" s="102"/>
      <c r="GW189" s="102"/>
      <c r="GX189" s="102"/>
      <c r="GY189" s="102"/>
      <c r="GZ189" s="102"/>
      <c r="HA189" s="102"/>
      <c r="HB189" s="102"/>
      <c r="HC189" s="102"/>
      <c r="HD189" s="102"/>
      <c r="HE189" s="102"/>
      <c r="HF189" s="102"/>
      <c r="HG189" s="102"/>
      <c r="HH189" s="102"/>
      <c r="HI189" s="102"/>
      <c r="HJ189" s="102"/>
      <c r="HK189" s="102"/>
      <c r="HL189" s="102"/>
      <c r="HM189" s="102"/>
      <c r="HN189" s="102"/>
      <c r="HO189" s="102"/>
      <c r="HP189" s="102"/>
      <c r="HQ189" s="102"/>
      <c r="HR189" s="102"/>
      <c r="HS189" s="102"/>
      <c r="HT189" s="102"/>
      <c r="HU189" s="102"/>
      <c r="HV189" s="102"/>
      <c r="HW189" s="102"/>
      <c r="HX189" s="102"/>
      <c r="HY189" s="102"/>
      <c r="HZ189" s="102"/>
      <c r="IA189" s="102"/>
      <c r="IB189" s="102"/>
      <c r="IC189" s="102"/>
      <c r="ID189" s="102"/>
      <c r="IE189" s="102"/>
      <c r="IF189" s="102"/>
      <c r="IG189" s="102"/>
      <c r="IH189" s="102"/>
      <c r="II189" s="102"/>
      <c r="IJ189" s="102"/>
      <c r="IK189" s="102"/>
      <c r="IL189" s="102"/>
      <c r="IM189" s="102"/>
      <c r="IN189" s="102"/>
      <c r="IO189" s="102"/>
      <c r="IP189" s="102"/>
      <c r="IQ189" s="102"/>
      <c r="IR189" s="102"/>
      <c r="IS189" s="102"/>
      <c r="IT189" s="102"/>
      <c r="IU189" s="102"/>
      <c r="IV189" s="102"/>
      <c r="IW189" s="102"/>
      <c r="IX189" s="102"/>
      <c r="IY189" s="102"/>
      <c r="IZ189" s="102"/>
      <c r="JA189" s="102"/>
    </row>
    <row r="190" spans="1:261">
      <c r="A190" s="33" t="str">
        <f t="shared" si="19"/>
        <v>MLM0007</v>
      </c>
      <c r="B190" s="181" t="s">
        <v>92</v>
      </c>
      <c r="C190" s="182"/>
      <c r="D190" s="182"/>
      <c r="E190" s="182"/>
      <c r="F190" s="182"/>
      <c r="G190" s="182"/>
      <c r="H190" s="182"/>
      <c r="I190" s="183"/>
      <c r="J190" s="19">
        <f t="shared" si="20"/>
        <v>5</v>
      </c>
      <c r="K190" s="19">
        <f t="shared" si="21"/>
        <v>2</v>
      </c>
      <c r="L190" s="19">
        <f t="shared" si="22"/>
        <v>2</v>
      </c>
      <c r="M190" s="19">
        <f>IF(ISNA(INDEX($A$37:$T$183,MATCH($B190,$B$37:$B$183,0),13)),"",INDEX($A$37:$T$183,MATCH($B190,$B$37:$B$183,0),13))</f>
        <v>0</v>
      </c>
      <c r="N190" s="19">
        <f t="shared" si="24"/>
        <v>0</v>
      </c>
      <c r="O190" s="19">
        <f t="shared" si="25"/>
        <v>4</v>
      </c>
      <c r="P190" s="19">
        <f t="shared" si="26"/>
        <v>5</v>
      </c>
      <c r="Q190" s="19">
        <f t="shared" si="27"/>
        <v>9</v>
      </c>
      <c r="R190" s="30" t="str">
        <f t="shared" si="28"/>
        <v>E</v>
      </c>
      <c r="S190" s="30">
        <f t="shared" si="29"/>
        <v>0</v>
      </c>
      <c r="T190" s="30">
        <f t="shared" si="30"/>
        <v>0</v>
      </c>
      <c r="U190" s="21" t="s">
        <v>41</v>
      </c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  <c r="CW190" s="102"/>
      <c r="CX190" s="102"/>
      <c r="CY190" s="102"/>
      <c r="CZ190" s="102"/>
      <c r="DA190" s="102"/>
      <c r="DB190" s="102"/>
      <c r="DC190" s="102"/>
      <c r="DD190" s="102"/>
      <c r="DE190" s="102"/>
      <c r="DF190" s="102"/>
      <c r="DG190" s="102"/>
      <c r="DH190" s="102"/>
      <c r="DI190" s="102"/>
      <c r="DJ190" s="102"/>
      <c r="DK190" s="102"/>
      <c r="DL190" s="102"/>
      <c r="DM190" s="102"/>
      <c r="DN190" s="102"/>
      <c r="DO190" s="102"/>
      <c r="DP190" s="102"/>
      <c r="DQ190" s="102"/>
      <c r="DR190" s="102"/>
      <c r="DS190" s="102"/>
      <c r="DT190" s="102"/>
      <c r="DU190" s="102"/>
      <c r="DV190" s="102"/>
      <c r="DW190" s="102"/>
      <c r="DX190" s="102"/>
      <c r="DY190" s="102"/>
      <c r="DZ190" s="102"/>
      <c r="EA190" s="102"/>
      <c r="EB190" s="102"/>
      <c r="EC190" s="102"/>
      <c r="ED190" s="102"/>
      <c r="EE190" s="102"/>
      <c r="EF190" s="102"/>
      <c r="EG190" s="102"/>
      <c r="EH190" s="102"/>
      <c r="EI190" s="102"/>
      <c r="EJ190" s="102"/>
      <c r="EK190" s="102"/>
      <c r="EL190" s="102"/>
      <c r="EM190" s="102"/>
      <c r="EN190" s="102"/>
      <c r="EO190" s="102"/>
      <c r="EP190" s="102"/>
      <c r="EQ190" s="102"/>
      <c r="ER190" s="102"/>
      <c r="ES190" s="102"/>
      <c r="ET190" s="102"/>
      <c r="EU190" s="102"/>
      <c r="EV190" s="102"/>
      <c r="EW190" s="102"/>
      <c r="EX190" s="102"/>
      <c r="EY190" s="102"/>
      <c r="EZ190" s="102"/>
      <c r="FA190" s="102"/>
      <c r="FB190" s="102"/>
      <c r="FC190" s="102"/>
      <c r="FD190" s="102"/>
      <c r="FE190" s="102"/>
      <c r="FF190" s="102"/>
      <c r="FG190" s="102"/>
      <c r="FH190" s="102"/>
      <c r="FI190" s="102"/>
      <c r="FJ190" s="102"/>
      <c r="FK190" s="102"/>
      <c r="FL190" s="102"/>
      <c r="FM190" s="102"/>
      <c r="FN190" s="102"/>
      <c r="FO190" s="102"/>
      <c r="FP190" s="102"/>
      <c r="FQ190" s="102"/>
      <c r="FR190" s="102"/>
      <c r="FS190" s="102"/>
      <c r="FT190" s="102"/>
      <c r="FU190" s="102"/>
      <c r="FV190" s="102"/>
      <c r="FW190" s="102"/>
      <c r="FX190" s="102"/>
      <c r="FY190" s="102"/>
      <c r="FZ190" s="102"/>
      <c r="GA190" s="102"/>
      <c r="GB190" s="102"/>
      <c r="GC190" s="102"/>
      <c r="GD190" s="102"/>
      <c r="GE190" s="102"/>
      <c r="GF190" s="102"/>
      <c r="GG190" s="102"/>
      <c r="GH190" s="102"/>
      <c r="GI190" s="102"/>
      <c r="GJ190" s="102"/>
      <c r="GK190" s="102"/>
      <c r="GL190" s="102"/>
      <c r="GM190" s="102"/>
      <c r="GN190" s="102"/>
      <c r="GO190" s="102"/>
      <c r="GP190" s="102"/>
      <c r="GQ190" s="102"/>
      <c r="GR190" s="102"/>
      <c r="GS190" s="102"/>
      <c r="GT190" s="102"/>
      <c r="GU190" s="102"/>
      <c r="GV190" s="102"/>
      <c r="GW190" s="102"/>
      <c r="GX190" s="102"/>
      <c r="GY190" s="102"/>
      <c r="GZ190" s="102"/>
      <c r="HA190" s="102"/>
      <c r="HB190" s="102"/>
      <c r="HC190" s="102"/>
      <c r="HD190" s="102"/>
      <c r="HE190" s="102"/>
      <c r="HF190" s="102"/>
      <c r="HG190" s="102"/>
      <c r="HH190" s="102"/>
      <c r="HI190" s="102"/>
      <c r="HJ190" s="102"/>
      <c r="HK190" s="102"/>
      <c r="HL190" s="102"/>
      <c r="HM190" s="102"/>
      <c r="HN190" s="102"/>
      <c r="HO190" s="102"/>
      <c r="HP190" s="102"/>
      <c r="HQ190" s="102"/>
      <c r="HR190" s="102"/>
      <c r="HS190" s="102"/>
      <c r="HT190" s="102"/>
      <c r="HU190" s="102"/>
      <c r="HV190" s="102"/>
      <c r="HW190" s="102"/>
      <c r="HX190" s="102"/>
      <c r="HY190" s="102"/>
      <c r="HZ190" s="102"/>
      <c r="IA190" s="102"/>
      <c r="IB190" s="102"/>
      <c r="IC190" s="102"/>
      <c r="ID190" s="102"/>
      <c r="IE190" s="102"/>
      <c r="IF190" s="102"/>
      <c r="IG190" s="102"/>
      <c r="IH190" s="102"/>
      <c r="II190" s="102"/>
      <c r="IJ190" s="102"/>
      <c r="IK190" s="102"/>
      <c r="IL190" s="102"/>
      <c r="IM190" s="102"/>
      <c r="IN190" s="102"/>
      <c r="IO190" s="102"/>
      <c r="IP190" s="102"/>
      <c r="IQ190" s="102"/>
      <c r="IR190" s="102"/>
      <c r="IS190" s="102"/>
      <c r="IT190" s="102"/>
      <c r="IU190" s="102"/>
      <c r="IV190" s="102"/>
      <c r="IW190" s="102"/>
      <c r="IX190" s="102"/>
      <c r="IY190" s="102"/>
      <c r="IZ190" s="102"/>
      <c r="JA190" s="102"/>
    </row>
    <row r="191" spans="1:261">
      <c r="A191" s="33" t="str">
        <f t="shared" si="19"/>
        <v>MLM0016</v>
      </c>
      <c r="B191" s="181" t="s">
        <v>96</v>
      </c>
      <c r="C191" s="182"/>
      <c r="D191" s="182"/>
      <c r="E191" s="182"/>
      <c r="F191" s="182"/>
      <c r="G191" s="182"/>
      <c r="H191" s="182"/>
      <c r="I191" s="183"/>
      <c r="J191" s="19">
        <f t="shared" si="20"/>
        <v>5</v>
      </c>
      <c r="K191" s="19">
        <f t="shared" si="21"/>
        <v>2</v>
      </c>
      <c r="L191" s="19">
        <f t="shared" si="22"/>
        <v>2</v>
      </c>
      <c r="M191" s="19">
        <f>IF(ISNA(INDEX($A$37:$T$183,MATCH($B191,$B$37:$B$183,0),13)),"",INDEX($A$37:$T$183,MATCH($B191,$B$37:$B$183,0),13))</f>
        <v>0</v>
      </c>
      <c r="N191" s="19">
        <f t="shared" si="24"/>
        <v>0</v>
      </c>
      <c r="O191" s="19">
        <f t="shared" si="25"/>
        <v>4</v>
      </c>
      <c r="P191" s="19">
        <f t="shared" si="26"/>
        <v>5</v>
      </c>
      <c r="Q191" s="19">
        <f t="shared" si="27"/>
        <v>9</v>
      </c>
      <c r="R191" s="30">
        <f t="shared" si="28"/>
        <v>0</v>
      </c>
      <c r="S191" s="30">
        <f t="shared" si="29"/>
        <v>0</v>
      </c>
      <c r="T191" s="30" t="str">
        <f t="shared" si="30"/>
        <v>VP</v>
      </c>
      <c r="U191" s="21" t="s">
        <v>41</v>
      </c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  <c r="CW191" s="102"/>
      <c r="CX191" s="102"/>
      <c r="CY191" s="102"/>
      <c r="CZ191" s="102"/>
      <c r="DA191" s="102"/>
      <c r="DB191" s="102"/>
      <c r="DC191" s="102"/>
      <c r="DD191" s="102"/>
      <c r="DE191" s="102"/>
      <c r="DF191" s="102"/>
      <c r="DG191" s="102"/>
      <c r="DH191" s="102"/>
      <c r="DI191" s="102"/>
      <c r="DJ191" s="102"/>
      <c r="DK191" s="102"/>
      <c r="DL191" s="102"/>
      <c r="DM191" s="102"/>
      <c r="DN191" s="102"/>
      <c r="DO191" s="102"/>
      <c r="DP191" s="102"/>
      <c r="DQ191" s="102"/>
      <c r="DR191" s="102"/>
      <c r="DS191" s="102"/>
      <c r="DT191" s="102"/>
      <c r="DU191" s="102"/>
      <c r="DV191" s="102"/>
      <c r="DW191" s="102"/>
      <c r="DX191" s="102"/>
      <c r="DY191" s="102"/>
      <c r="DZ191" s="102"/>
      <c r="EA191" s="102"/>
      <c r="EB191" s="102"/>
      <c r="EC191" s="102"/>
      <c r="ED191" s="102"/>
      <c r="EE191" s="102"/>
      <c r="EF191" s="102"/>
      <c r="EG191" s="102"/>
      <c r="EH191" s="102"/>
      <c r="EI191" s="102"/>
      <c r="EJ191" s="102"/>
      <c r="EK191" s="102"/>
      <c r="EL191" s="102"/>
      <c r="EM191" s="102"/>
      <c r="EN191" s="102"/>
      <c r="EO191" s="102"/>
      <c r="EP191" s="102"/>
      <c r="EQ191" s="102"/>
      <c r="ER191" s="102"/>
      <c r="ES191" s="102"/>
      <c r="ET191" s="102"/>
      <c r="EU191" s="102"/>
      <c r="EV191" s="102"/>
      <c r="EW191" s="102"/>
      <c r="EX191" s="102"/>
      <c r="EY191" s="102"/>
      <c r="EZ191" s="102"/>
      <c r="FA191" s="102"/>
      <c r="FB191" s="102"/>
      <c r="FC191" s="102"/>
      <c r="FD191" s="102"/>
      <c r="FE191" s="102"/>
      <c r="FF191" s="102"/>
      <c r="FG191" s="102"/>
      <c r="FH191" s="102"/>
      <c r="FI191" s="102"/>
      <c r="FJ191" s="102"/>
      <c r="FK191" s="102"/>
      <c r="FL191" s="102"/>
      <c r="FM191" s="102"/>
      <c r="FN191" s="102"/>
      <c r="FO191" s="102"/>
      <c r="FP191" s="102"/>
      <c r="FQ191" s="102"/>
      <c r="FR191" s="102"/>
      <c r="FS191" s="102"/>
      <c r="FT191" s="102"/>
      <c r="FU191" s="102"/>
      <c r="FV191" s="102"/>
      <c r="FW191" s="102"/>
      <c r="FX191" s="102"/>
      <c r="FY191" s="102"/>
      <c r="FZ191" s="102"/>
      <c r="GA191" s="102"/>
      <c r="GB191" s="102"/>
      <c r="GC191" s="102"/>
      <c r="GD191" s="102"/>
      <c r="GE191" s="102"/>
      <c r="GF191" s="102"/>
      <c r="GG191" s="102"/>
      <c r="GH191" s="102"/>
      <c r="GI191" s="102"/>
      <c r="GJ191" s="102"/>
      <c r="GK191" s="102"/>
      <c r="GL191" s="102"/>
      <c r="GM191" s="102"/>
      <c r="GN191" s="102"/>
      <c r="GO191" s="102"/>
      <c r="GP191" s="102"/>
      <c r="GQ191" s="102"/>
      <c r="GR191" s="102"/>
      <c r="GS191" s="102"/>
      <c r="GT191" s="102"/>
      <c r="GU191" s="102"/>
      <c r="GV191" s="102"/>
      <c r="GW191" s="102"/>
      <c r="GX191" s="102"/>
      <c r="GY191" s="102"/>
      <c r="GZ191" s="102"/>
      <c r="HA191" s="102"/>
      <c r="HB191" s="102"/>
      <c r="HC191" s="102"/>
      <c r="HD191" s="102"/>
      <c r="HE191" s="102"/>
      <c r="HF191" s="102"/>
      <c r="HG191" s="102"/>
      <c r="HH191" s="102"/>
      <c r="HI191" s="102"/>
      <c r="HJ191" s="102"/>
      <c r="HK191" s="102"/>
      <c r="HL191" s="102"/>
      <c r="HM191" s="102"/>
      <c r="HN191" s="102"/>
      <c r="HO191" s="102"/>
      <c r="HP191" s="102"/>
      <c r="HQ191" s="102"/>
      <c r="HR191" s="102"/>
      <c r="HS191" s="102"/>
      <c r="HT191" s="102"/>
      <c r="HU191" s="102"/>
      <c r="HV191" s="102"/>
      <c r="HW191" s="102"/>
      <c r="HX191" s="102"/>
      <c r="HY191" s="102"/>
      <c r="HZ191" s="102"/>
      <c r="IA191" s="102"/>
      <c r="IB191" s="102"/>
      <c r="IC191" s="102"/>
      <c r="ID191" s="102"/>
      <c r="IE191" s="102"/>
      <c r="IF191" s="102"/>
      <c r="IG191" s="102"/>
      <c r="IH191" s="102"/>
      <c r="II191" s="102"/>
      <c r="IJ191" s="102"/>
      <c r="IK191" s="102"/>
      <c r="IL191" s="102"/>
      <c r="IM191" s="102"/>
      <c r="IN191" s="102"/>
      <c r="IO191" s="102"/>
      <c r="IP191" s="102"/>
      <c r="IQ191" s="102"/>
      <c r="IR191" s="102"/>
      <c r="IS191" s="102"/>
      <c r="IT191" s="102"/>
      <c r="IU191" s="102"/>
      <c r="IV191" s="102"/>
      <c r="IW191" s="102"/>
      <c r="IX191" s="102"/>
      <c r="IY191" s="102"/>
      <c r="IZ191" s="102"/>
      <c r="JA191" s="102"/>
    </row>
    <row r="192" spans="1:261">
      <c r="A192" s="33" t="str">
        <f t="shared" si="19"/>
        <v>MLM0025</v>
      </c>
      <c r="B192" s="181" t="s">
        <v>111</v>
      </c>
      <c r="C192" s="182"/>
      <c r="D192" s="182"/>
      <c r="E192" s="182"/>
      <c r="F192" s="182"/>
      <c r="G192" s="182"/>
      <c r="H192" s="182"/>
      <c r="I192" s="183"/>
      <c r="J192" s="19">
        <f t="shared" si="20"/>
        <v>5</v>
      </c>
      <c r="K192" s="19">
        <f t="shared" si="21"/>
        <v>2</v>
      </c>
      <c r="L192" s="19">
        <f t="shared" si="22"/>
        <v>2</v>
      </c>
      <c r="M192" s="19">
        <f>IF(ISNA(INDEX($A$37:$T$183,MATCH($B192,$B$37:$B$183,0),13)),"",INDEX($A$37:$T$183,MATCH($B192,$B$37:$B$183,0),13))</f>
        <v>0</v>
      </c>
      <c r="N192" s="19">
        <f t="shared" si="24"/>
        <v>0</v>
      </c>
      <c r="O192" s="19">
        <f t="shared" si="25"/>
        <v>4</v>
      </c>
      <c r="P192" s="19">
        <f t="shared" si="26"/>
        <v>5</v>
      </c>
      <c r="Q192" s="19">
        <f t="shared" si="27"/>
        <v>9</v>
      </c>
      <c r="R192" s="30" t="str">
        <f t="shared" si="28"/>
        <v>E</v>
      </c>
      <c r="S192" s="30">
        <f t="shared" si="29"/>
        <v>0</v>
      </c>
      <c r="T192" s="30">
        <f t="shared" si="30"/>
        <v>0</v>
      </c>
      <c r="U192" s="60" t="s">
        <v>41</v>
      </c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  <c r="CW192" s="102"/>
      <c r="CX192" s="102"/>
      <c r="CY192" s="102"/>
      <c r="CZ192" s="102"/>
      <c r="DA192" s="102"/>
      <c r="DB192" s="102"/>
      <c r="DC192" s="102"/>
      <c r="DD192" s="102"/>
      <c r="DE192" s="102"/>
      <c r="DF192" s="102"/>
      <c r="DG192" s="102"/>
      <c r="DH192" s="102"/>
      <c r="DI192" s="102"/>
      <c r="DJ192" s="102"/>
      <c r="DK192" s="102"/>
      <c r="DL192" s="102"/>
      <c r="DM192" s="102"/>
      <c r="DN192" s="102"/>
      <c r="DO192" s="102"/>
      <c r="DP192" s="102"/>
      <c r="DQ192" s="102"/>
      <c r="DR192" s="102"/>
      <c r="DS192" s="102"/>
      <c r="DT192" s="102"/>
      <c r="DU192" s="102"/>
      <c r="DV192" s="102"/>
      <c r="DW192" s="102"/>
      <c r="DX192" s="102"/>
      <c r="DY192" s="102"/>
      <c r="DZ192" s="102"/>
      <c r="EA192" s="102"/>
      <c r="EB192" s="102"/>
      <c r="EC192" s="102"/>
      <c r="ED192" s="102"/>
      <c r="EE192" s="102"/>
      <c r="EF192" s="102"/>
      <c r="EG192" s="102"/>
      <c r="EH192" s="102"/>
      <c r="EI192" s="102"/>
      <c r="EJ192" s="102"/>
      <c r="EK192" s="102"/>
      <c r="EL192" s="102"/>
      <c r="EM192" s="102"/>
      <c r="EN192" s="102"/>
      <c r="EO192" s="102"/>
      <c r="EP192" s="102"/>
      <c r="EQ192" s="102"/>
      <c r="ER192" s="102"/>
      <c r="ES192" s="102"/>
      <c r="ET192" s="102"/>
      <c r="EU192" s="102"/>
      <c r="EV192" s="102"/>
      <c r="EW192" s="102"/>
      <c r="EX192" s="102"/>
      <c r="EY192" s="102"/>
      <c r="EZ192" s="102"/>
      <c r="FA192" s="102"/>
      <c r="FB192" s="102"/>
      <c r="FC192" s="102"/>
      <c r="FD192" s="102"/>
      <c r="FE192" s="102"/>
      <c r="FF192" s="102"/>
      <c r="FG192" s="102"/>
      <c r="FH192" s="102"/>
      <c r="FI192" s="102"/>
      <c r="FJ192" s="102"/>
      <c r="FK192" s="102"/>
      <c r="FL192" s="102"/>
      <c r="FM192" s="102"/>
      <c r="FN192" s="102"/>
      <c r="FO192" s="102"/>
      <c r="FP192" s="102"/>
      <c r="FQ192" s="102"/>
      <c r="FR192" s="102"/>
      <c r="FS192" s="102"/>
      <c r="FT192" s="102"/>
      <c r="FU192" s="102"/>
      <c r="FV192" s="102"/>
      <c r="FW192" s="102"/>
      <c r="FX192" s="102"/>
      <c r="FY192" s="102"/>
      <c r="FZ192" s="102"/>
      <c r="GA192" s="102"/>
      <c r="GB192" s="102"/>
      <c r="GC192" s="102"/>
      <c r="GD192" s="102"/>
      <c r="GE192" s="102"/>
      <c r="GF192" s="102"/>
      <c r="GG192" s="102"/>
      <c r="GH192" s="102"/>
      <c r="GI192" s="102"/>
      <c r="GJ192" s="102"/>
      <c r="GK192" s="102"/>
      <c r="GL192" s="102"/>
      <c r="GM192" s="102"/>
      <c r="GN192" s="102"/>
      <c r="GO192" s="102"/>
      <c r="GP192" s="102"/>
      <c r="GQ192" s="102"/>
      <c r="GR192" s="102"/>
      <c r="GS192" s="102"/>
      <c r="GT192" s="102"/>
      <c r="GU192" s="102"/>
      <c r="GV192" s="102"/>
      <c r="GW192" s="102"/>
      <c r="GX192" s="102"/>
      <c r="GY192" s="102"/>
      <c r="GZ192" s="102"/>
      <c r="HA192" s="102"/>
      <c r="HB192" s="102"/>
      <c r="HC192" s="102"/>
      <c r="HD192" s="102"/>
      <c r="HE192" s="102"/>
      <c r="HF192" s="102"/>
      <c r="HG192" s="102"/>
      <c r="HH192" s="102"/>
      <c r="HI192" s="102"/>
      <c r="HJ192" s="102"/>
      <c r="HK192" s="102"/>
      <c r="HL192" s="102"/>
      <c r="HM192" s="102"/>
      <c r="HN192" s="102"/>
      <c r="HO192" s="102"/>
      <c r="HP192" s="102"/>
      <c r="HQ192" s="102"/>
      <c r="HR192" s="102"/>
      <c r="HS192" s="102"/>
      <c r="HT192" s="102"/>
      <c r="HU192" s="102"/>
      <c r="HV192" s="102"/>
      <c r="HW192" s="102"/>
      <c r="HX192" s="102"/>
      <c r="HY192" s="102"/>
      <c r="HZ192" s="102"/>
      <c r="IA192" s="102"/>
      <c r="IB192" s="102"/>
      <c r="IC192" s="102"/>
      <c r="ID192" s="102"/>
      <c r="IE192" s="102"/>
      <c r="IF192" s="102"/>
      <c r="IG192" s="102"/>
      <c r="IH192" s="102"/>
      <c r="II192" s="102"/>
      <c r="IJ192" s="102"/>
      <c r="IK192" s="102"/>
      <c r="IL192" s="102"/>
      <c r="IM192" s="102"/>
      <c r="IN192" s="102"/>
      <c r="IO192" s="102"/>
      <c r="IP192" s="102"/>
      <c r="IQ192" s="102"/>
      <c r="IR192" s="102"/>
      <c r="IS192" s="102"/>
      <c r="IT192" s="102"/>
      <c r="IU192" s="102"/>
      <c r="IV192" s="102"/>
      <c r="IW192" s="102"/>
      <c r="IX192" s="102"/>
      <c r="IY192" s="102"/>
      <c r="IZ192" s="102"/>
      <c r="JA192" s="102"/>
    </row>
    <row r="193" spans="1:261">
      <c r="A193" s="33" t="str">
        <f>IF(ISNA(INDEX($A$37:$T$176,MATCH($B193,$B$37:$B$176,0),1)),"",INDEX($A$37:$T$176,MATCH($B193,$B$37:$B$176,0),1))</f>
        <v>MLM5005</v>
      </c>
      <c r="B193" s="181" t="s">
        <v>71</v>
      </c>
      <c r="C193" s="182"/>
      <c r="D193" s="182"/>
      <c r="E193" s="182"/>
      <c r="F193" s="182"/>
      <c r="G193" s="182"/>
      <c r="H193" s="182"/>
      <c r="I193" s="183"/>
      <c r="J193" s="19">
        <f>IF(ISNA(INDEX($A$37:$T$176,MATCH($B193,$B$37:$B$176,0),10)),"",INDEX($A$37:$T$176,MATCH($B193,$B$37:$B$176,0),10))</f>
        <v>6</v>
      </c>
      <c r="K193" s="19">
        <f>IF(ISNA(INDEX($A$37:$T$176,MATCH($B193,$B$37:$B$176,0),11)),"",INDEX($A$37:$T$176,MATCH($B193,$B$37:$B$176,0),11))</f>
        <v>2</v>
      </c>
      <c r="L193" s="19">
        <f>IF(ISNA(INDEX($A$37:$T$176,MATCH($B193,$B$37:$B$176,0),12)),"",INDEX($A$37:$T$176,MATCH($B193,$B$37:$B$176,0),12))</f>
        <v>2</v>
      </c>
      <c r="M193" s="19">
        <f>IF(ISNA(INDEX($A$37:$T$176,MATCH($B193,$B$37:$B$176,0),13)),"",INDEX($A$37:$T$176,MATCH($B193,$B$37:$B$176,0),13))</f>
        <v>2</v>
      </c>
      <c r="N193" s="19">
        <f t="shared" si="24"/>
        <v>0</v>
      </c>
      <c r="O193" s="19">
        <f t="shared" si="25"/>
        <v>6</v>
      </c>
      <c r="P193" s="19">
        <f t="shared" si="26"/>
        <v>5</v>
      </c>
      <c r="Q193" s="19">
        <f t="shared" si="27"/>
        <v>11</v>
      </c>
      <c r="R193" s="30">
        <f t="shared" si="28"/>
        <v>0</v>
      </c>
      <c r="S193" s="30" t="str">
        <f t="shared" si="29"/>
        <v>C</v>
      </c>
      <c r="T193" s="30">
        <f t="shared" si="30"/>
        <v>0</v>
      </c>
      <c r="U193" s="60" t="s">
        <v>41</v>
      </c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/>
      <c r="DY193" s="102"/>
      <c r="DZ193" s="102"/>
      <c r="EA193" s="102"/>
      <c r="EB193" s="102"/>
      <c r="EC193" s="102"/>
      <c r="ED193" s="102"/>
      <c r="EE193" s="102"/>
      <c r="EF193" s="102"/>
      <c r="EG193" s="102"/>
      <c r="EH193" s="102"/>
      <c r="EI193" s="102"/>
      <c r="EJ193" s="102"/>
      <c r="EK193" s="102"/>
      <c r="EL193" s="102"/>
      <c r="EM193" s="102"/>
      <c r="EN193" s="102"/>
      <c r="EO193" s="102"/>
      <c r="EP193" s="102"/>
      <c r="EQ193" s="102"/>
      <c r="ER193" s="102"/>
      <c r="ES193" s="102"/>
      <c r="ET193" s="102"/>
      <c r="EU193" s="102"/>
      <c r="EV193" s="102"/>
      <c r="EW193" s="102"/>
      <c r="EX193" s="102"/>
      <c r="EY193" s="102"/>
      <c r="EZ193" s="102"/>
      <c r="FA193" s="102"/>
      <c r="FB193" s="102"/>
      <c r="FC193" s="102"/>
      <c r="FD193" s="102"/>
      <c r="FE193" s="102"/>
      <c r="FF193" s="102"/>
      <c r="FG193" s="102"/>
      <c r="FH193" s="102"/>
      <c r="FI193" s="102"/>
      <c r="FJ193" s="102"/>
      <c r="FK193" s="102"/>
      <c r="FL193" s="102"/>
      <c r="FM193" s="102"/>
      <c r="FN193" s="102"/>
      <c r="FO193" s="102"/>
      <c r="FP193" s="102"/>
      <c r="FQ193" s="102"/>
      <c r="FR193" s="102"/>
      <c r="FS193" s="102"/>
      <c r="FT193" s="102"/>
      <c r="FU193" s="102"/>
      <c r="FV193" s="102"/>
      <c r="FW193" s="102"/>
      <c r="FX193" s="102"/>
      <c r="FY193" s="102"/>
      <c r="FZ193" s="102"/>
      <c r="GA193" s="102"/>
      <c r="GB193" s="102"/>
      <c r="GC193" s="102"/>
      <c r="GD193" s="102"/>
      <c r="GE193" s="102"/>
      <c r="GF193" s="102"/>
      <c r="GG193" s="102"/>
      <c r="GH193" s="102"/>
      <c r="GI193" s="102"/>
      <c r="GJ193" s="102"/>
      <c r="GK193" s="102"/>
      <c r="GL193" s="102"/>
      <c r="GM193" s="102"/>
      <c r="GN193" s="102"/>
      <c r="GO193" s="102"/>
      <c r="GP193" s="102"/>
      <c r="GQ193" s="102"/>
      <c r="GR193" s="102"/>
      <c r="GS193" s="102"/>
      <c r="GT193" s="102"/>
      <c r="GU193" s="102"/>
      <c r="GV193" s="102"/>
      <c r="GW193" s="102"/>
      <c r="GX193" s="102"/>
      <c r="GY193" s="102"/>
      <c r="GZ193" s="102"/>
      <c r="HA193" s="102"/>
      <c r="HB193" s="102"/>
      <c r="HC193" s="102"/>
      <c r="HD193" s="102"/>
      <c r="HE193" s="102"/>
      <c r="HF193" s="102"/>
      <c r="HG193" s="102"/>
      <c r="HH193" s="102"/>
      <c r="HI193" s="102"/>
      <c r="HJ193" s="102"/>
      <c r="HK193" s="102"/>
      <c r="HL193" s="102"/>
      <c r="HM193" s="102"/>
      <c r="HN193" s="102"/>
      <c r="HO193" s="102"/>
      <c r="HP193" s="102"/>
      <c r="HQ193" s="102"/>
      <c r="HR193" s="102"/>
      <c r="HS193" s="102"/>
      <c r="HT193" s="102"/>
      <c r="HU193" s="102"/>
      <c r="HV193" s="102"/>
      <c r="HW193" s="102"/>
      <c r="HX193" s="102"/>
      <c r="HY193" s="102"/>
      <c r="HZ193" s="102"/>
      <c r="IA193" s="102"/>
      <c r="IB193" s="102"/>
      <c r="IC193" s="102"/>
      <c r="ID193" s="102"/>
      <c r="IE193" s="102"/>
      <c r="IF193" s="102"/>
      <c r="IG193" s="102"/>
      <c r="IH193" s="102"/>
      <c r="II193" s="102"/>
      <c r="IJ193" s="102"/>
      <c r="IK193" s="102"/>
      <c r="IL193" s="102"/>
      <c r="IM193" s="102"/>
      <c r="IN193" s="102"/>
      <c r="IO193" s="102"/>
      <c r="IP193" s="102"/>
      <c r="IQ193" s="102"/>
      <c r="IR193" s="102"/>
      <c r="IS193" s="102"/>
      <c r="IT193" s="102"/>
      <c r="IU193" s="102"/>
      <c r="IV193" s="102"/>
      <c r="IW193" s="102"/>
      <c r="IX193" s="102"/>
      <c r="IY193" s="102"/>
      <c r="IZ193" s="102"/>
      <c r="JA193" s="102"/>
    </row>
    <row r="194" spans="1:261" ht="12.75" customHeight="1">
      <c r="A194" s="33" t="str">
        <f>IF(ISNA(INDEX($A$37:$T$183,MATCH($B194,$B$37:$B$183,0),1)),"",INDEX($A$37:$T$183,MATCH($B194,$B$37:$B$183,0),1))</f>
        <v>MLM0003</v>
      </c>
      <c r="B194" s="181" t="s">
        <v>107</v>
      </c>
      <c r="C194" s="182"/>
      <c r="D194" s="182"/>
      <c r="E194" s="182"/>
      <c r="F194" s="182"/>
      <c r="G194" s="182"/>
      <c r="H194" s="182"/>
      <c r="I194" s="183"/>
      <c r="J194" s="19">
        <f>IF(ISNA(INDEX($A$37:$T$183,MATCH($B194,$B$37:$B$183,0),10)),"",INDEX($A$37:$T$183,MATCH($B194,$B$37:$B$183,0),10))</f>
        <v>5</v>
      </c>
      <c r="K194" s="19">
        <f>IF(ISNA(INDEX($A$37:$T$183,MATCH($B194,$B$37:$B$183,0),11)),"",INDEX($A$37:$T$183,MATCH($B194,$B$37:$B$183,0),11))</f>
        <v>2</v>
      </c>
      <c r="L194" s="19">
        <f>IF(ISNA(INDEX($A$37:$T$183,MATCH($B194,$B$37:$B$183,0),12)),"",INDEX($A$37:$T$183,MATCH($B194,$B$37:$B$183,0),12))</f>
        <v>2</v>
      </c>
      <c r="M194" s="19">
        <f>IF(ISNA(INDEX($A$37:$T$183,MATCH($B194,$B$37:$B$183,0),13)),"",INDEX($A$37:$T$183,MATCH($B194,$B$37:$B$183,0),13))</f>
        <v>0</v>
      </c>
      <c r="N194" s="19">
        <f t="shared" si="24"/>
        <v>0</v>
      </c>
      <c r="O194" s="19">
        <f t="shared" si="25"/>
        <v>4</v>
      </c>
      <c r="P194" s="19">
        <f t="shared" si="26"/>
        <v>5</v>
      </c>
      <c r="Q194" s="19">
        <f t="shared" si="27"/>
        <v>9</v>
      </c>
      <c r="R194" s="30">
        <f t="shared" si="28"/>
        <v>0</v>
      </c>
      <c r="S194" s="30" t="str">
        <f t="shared" si="29"/>
        <v>C</v>
      </c>
      <c r="T194" s="30">
        <f t="shared" si="30"/>
        <v>0</v>
      </c>
      <c r="U194" s="21" t="s">
        <v>41</v>
      </c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  <c r="CW194" s="102"/>
      <c r="CX194" s="102"/>
      <c r="CY194" s="102"/>
      <c r="CZ194" s="102"/>
      <c r="DA194" s="102"/>
      <c r="DB194" s="102"/>
      <c r="DC194" s="102"/>
      <c r="DD194" s="102"/>
      <c r="DE194" s="102"/>
      <c r="DF194" s="102"/>
      <c r="DG194" s="102"/>
      <c r="DH194" s="102"/>
      <c r="DI194" s="102"/>
      <c r="DJ194" s="102"/>
      <c r="DK194" s="102"/>
      <c r="DL194" s="102"/>
      <c r="DM194" s="102"/>
      <c r="DN194" s="102"/>
      <c r="DO194" s="102"/>
      <c r="DP194" s="102"/>
      <c r="DQ194" s="102"/>
      <c r="DR194" s="102"/>
      <c r="DS194" s="102"/>
      <c r="DT194" s="102"/>
      <c r="DU194" s="102"/>
      <c r="DV194" s="102"/>
      <c r="DW194" s="102"/>
      <c r="DX194" s="102"/>
      <c r="DY194" s="102"/>
      <c r="DZ194" s="102"/>
      <c r="EA194" s="102"/>
      <c r="EB194" s="102"/>
      <c r="EC194" s="102"/>
      <c r="ED194" s="102"/>
      <c r="EE194" s="102"/>
      <c r="EF194" s="102"/>
      <c r="EG194" s="102"/>
      <c r="EH194" s="102"/>
      <c r="EI194" s="102"/>
      <c r="EJ194" s="102"/>
      <c r="EK194" s="102"/>
      <c r="EL194" s="102"/>
      <c r="EM194" s="102"/>
      <c r="EN194" s="102"/>
      <c r="EO194" s="102"/>
      <c r="EP194" s="102"/>
      <c r="EQ194" s="102"/>
      <c r="ER194" s="102"/>
      <c r="ES194" s="102"/>
      <c r="ET194" s="102"/>
      <c r="EU194" s="102"/>
      <c r="EV194" s="102"/>
      <c r="EW194" s="102"/>
      <c r="EX194" s="102"/>
      <c r="EY194" s="102"/>
      <c r="EZ194" s="102"/>
      <c r="FA194" s="102"/>
      <c r="FB194" s="102"/>
      <c r="FC194" s="102"/>
      <c r="FD194" s="102"/>
      <c r="FE194" s="102"/>
      <c r="FF194" s="102"/>
      <c r="FG194" s="102"/>
      <c r="FH194" s="102"/>
      <c r="FI194" s="102"/>
      <c r="FJ194" s="102"/>
      <c r="FK194" s="102"/>
      <c r="FL194" s="102"/>
      <c r="FM194" s="102"/>
      <c r="FN194" s="102"/>
      <c r="FO194" s="102"/>
      <c r="FP194" s="102"/>
      <c r="FQ194" s="102"/>
      <c r="FR194" s="102"/>
      <c r="FS194" s="102"/>
      <c r="FT194" s="102"/>
      <c r="FU194" s="102"/>
      <c r="FV194" s="102"/>
      <c r="FW194" s="102"/>
      <c r="FX194" s="102"/>
      <c r="FY194" s="102"/>
      <c r="FZ194" s="102"/>
      <c r="GA194" s="102"/>
      <c r="GB194" s="102"/>
      <c r="GC194" s="102"/>
      <c r="GD194" s="102"/>
      <c r="GE194" s="102"/>
      <c r="GF194" s="102"/>
      <c r="GG194" s="102"/>
      <c r="GH194" s="102"/>
      <c r="GI194" s="102"/>
      <c r="GJ194" s="102"/>
      <c r="GK194" s="102"/>
      <c r="GL194" s="102"/>
      <c r="GM194" s="102"/>
      <c r="GN194" s="102"/>
      <c r="GO194" s="102"/>
      <c r="GP194" s="102"/>
      <c r="GQ194" s="102"/>
      <c r="GR194" s="102"/>
      <c r="GS194" s="102"/>
      <c r="GT194" s="102"/>
      <c r="GU194" s="102"/>
      <c r="GV194" s="102"/>
      <c r="GW194" s="102"/>
      <c r="GX194" s="102"/>
      <c r="GY194" s="102"/>
      <c r="GZ194" s="102"/>
      <c r="HA194" s="102"/>
      <c r="HB194" s="102"/>
      <c r="HC194" s="102"/>
      <c r="HD194" s="102"/>
      <c r="HE194" s="102"/>
      <c r="HF194" s="102"/>
      <c r="HG194" s="102"/>
      <c r="HH194" s="102"/>
      <c r="HI194" s="102"/>
      <c r="HJ194" s="102"/>
      <c r="HK194" s="102"/>
      <c r="HL194" s="102"/>
      <c r="HM194" s="102"/>
      <c r="HN194" s="102"/>
      <c r="HO194" s="102"/>
      <c r="HP194" s="102"/>
      <c r="HQ194" s="102"/>
      <c r="HR194" s="102"/>
      <c r="HS194" s="102"/>
      <c r="HT194" s="102"/>
      <c r="HU194" s="102"/>
      <c r="HV194" s="102"/>
      <c r="HW194" s="102"/>
      <c r="HX194" s="102"/>
      <c r="HY194" s="102"/>
      <c r="HZ194" s="102"/>
      <c r="IA194" s="102"/>
      <c r="IB194" s="102"/>
      <c r="IC194" s="102"/>
      <c r="ID194" s="102"/>
      <c r="IE194" s="102"/>
      <c r="IF194" s="102"/>
      <c r="IG194" s="102"/>
      <c r="IH194" s="102"/>
      <c r="II194" s="102"/>
      <c r="IJ194" s="102"/>
      <c r="IK194" s="102"/>
      <c r="IL194" s="102"/>
      <c r="IM194" s="102"/>
      <c r="IN194" s="102"/>
      <c r="IO194" s="102"/>
      <c r="IP194" s="102"/>
      <c r="IQ194" s="102"/>
      <c r="IR194" s="102"/>
      <c r="IS194" s="102"/>
      <c r="IT194" s="102"/>
      <c r="IU194" s="102"/>
      <c r="IV194" s="102"/>
      <c r="IW194" s="102"/>
      <c r="IX194" s="102"/>
      <c r="IY194" s="102"/>
      <c r="IZ194" s="102"/>
      <c r="JA194" s="102"/>
    </row>
    <row r="195" spans="1:261">
      <c r="A195" s="33" t="str">
        <f>IF(ISNA(INDEX($A$37:$T$183,MATCH($B195,$B$37:$B$183,0),1)),"",INDEX($A$37:$T$183,MATCH($B195,$B$37:$B$183,0),1))</f>
        <v>MLM0027</v>
      </c>
      <c r="B195" s="181" t="s">
        <v>105</v>
      </c>
      <c r="C195" s="182"/>
      <c r="D195" s="182"/>
      <c r="E195" s="182"/>
      <c r="F195" s="182"/>
      <c r="G195" s="182"/>
      <c r="H195" s="182"/>
      <c r="I195" s="183"/>
      <c r="J195" s="19">
        <f>IF(ISNA(INDEX($A$37:$T$183,MATCH($B195,$B$37:$B$183,0),10)),"",INDEX($A$37:$T$183,MATCH($B195,$B$37:$B$183,0),10))</f>
        <v>6</v>
      </c>
      <c r="K195" s="19">
        <f>IF(ISNA(INDEX($A$37:$T$183,MATCH($B195,$B$37:$B$183,0),11)),"",INDEX($A$37:$T$183,MATCH($B195,$B$37:$B$183,0),11))</f>
        <v>2</v>
      </c>
      <c r="L195" s="19">
        <f>IF(ISNA(INDEX($A$37:$T$183,MATCH($B195,$B$37:$B$183,0),12)),"",INDEX($A$37:$T$183,MATCH($B195,$B$37:$B$183,0),12))</f>
        <v>1</v>
      </c>
      <c r="M195" s="19">
        <f>IF(ISNA(INDEX($A$37:$T$183,MATCH($B195,$B$37:$B$183,0),13)),"",INDEX($A$37:$T$183,MATCH($B195,$B$37:$B$183,0),13))</f>
        <v>2</v>
      </c>
      <c r="N195" s="19">
        <f t="shared" si="24"/>
        <v>0</v>
      </c>
      <c r="O195" s="19">
        <f t="shared" si="25"/>
        <v>5</v>
      </c>
      <c r="P195" s="19">
        <f t="shared" si="26"/>
        <v>6</v>
      </c>
      <c r="Q195" s="19">
        <f t="shared" si="27"/>
        <v>11</v>
      </c>
      <c r="R195" s="30" t="str">
        <f t="shared" si="28"/>
        <v>E</v>
      </c>
      <c r="S195" s="30">
        <f t="shared" si="29"/>
        <v>0</v>
      </c>
      <c r="T195" s="30">
        <f t="shared" si="30"/>
        <v>0</v>
      </c>
      <c r="U195" s="21" t="s">
        <v>41</v>
      </c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  <c r="CW195" s="102"/>
      <c r="CX195" s="102"/>
      <c r="CY195" s="102"/>
      <c r="CZ195" s="102"/>
      <c r="DA195" s="102"/>
      <c r="DB195" s="102"/>
      <c r="DC195" s="102"/>
      <c r="DD195" s="102"/>
      <c r="DE195" s="102"/>
      <c r="DF195" s="102"/>
      <c r="DG195" s="102"/>
      <c r="DH195" s="102"/>
      <c r="DI195" s="102"/>
      <c r="DJ195" s="102"/>
      <c r="DK195" s="102"/>
      <c r="DL195" s="102"/>
      <c r="DM195" s="102"/>
      <c r="DN195" s="102"/>
      <c r="DO195" s="102"/>
      <c r="DP195" s="102"/>
      <c r="DQ195" s="102"/>
      <c r="DR195" s="102"/>
      <c r="DS195" s="102"/>
      <c r="DT195" s="102"/>
      <c r="DU195" s="102"/>
      <c r="DV195" s="102"/>
      <c r="DW195" s="102"/>
      <c r="DX195" s="102"/>
      <c r="DY195" s="102"/>
      <c r="DZ195" s="102"/>
      <c r="EA195" s="102"/>
      <c r="EB195" s="102"/>
      <c r="EC195" s="102"/>
      <c r="ED195" s="102"/>
      <c r="EE195" s="102"/>
      <c r="EF195" s="102"/>
      <c r="EG195" s="102"/>
      <c r="EH195" s="102"/>
      <c r="EI195" s="102"/>
      <c r="EJ195" s="102"/>
      <c r="EK195" s="102"/>
      <c r="EL195" s="102"/>
      <c r="EM195" s="102"/>
      <c r="EN195" s="102"/>
      <c r="EO195" s="102"/>
      <c r="EP195" s="102"/>
      <c r="EQ195" s="102"/>
      <c r="ER195" s="102"/>
      <c r="ES195" s="102"/>
      <c r="ET195" s="102"/>
      <c r="EU195" s="102"/>
      <c r="EV195" s="102"/>
      <c r="EW195" s="102"/>
      <c r="EX195" s="102"/>
      <c r="EY195" s="102"/>
      <c r="EZ195" s="102"/>
      <c r="FA195" s="102"/>
      <c r="FB195" s="102"/>
      <c r="FC195" s="102"/>
      <c r="FD195" s="102"/>
      <c r="FE195" s="102"/>
      <c r="FF195" s="102"/>
      <c r="FG195" s="102"/>
      <c r="FH195" s="102"/>
      <c r="FI195" s="102"/>
      <c r="FJ195" s="102"/>
      <c r="FK195" s="102"/>
      <c r="FL195" s="102"/>
      <c r="FM195" s="102"/>
      <c r="FN195" s="102"/>
      <c r="FO195" s="102"/>
      <c r="FP195" s="102"/>
      <c r="FQ195" s="102"/>
      <c r="FR195" s="102"/>
      <c r="FS195" s="102"/>
      <c r="FT195" s="102"/>
      <c r="FU195" s="102"/>
      <c r="FV195" s="102"/>
      <c r="FW195" s="102"/>
      <c r="FX195" s="102"/>
      <c r="FY195" s="102"/>
      <c r="FZ195" s="102"/>
      <c r="GA195" s="102"/>
      <c r="GB195" s="102"/>
      <c r="GC195" s="102"/>
      <c r="GD195" s="102"/>
      <c r="GE195" s="102"/>
      <c r="GF195" s="102"/>
      <c r="GG195" s="102"/>
      <c r="GH195" s="102"/>
      <c r="GI195" s="102"/>
      <c r="GJ195" s="102"/>
      <c r="GK195" s="102"/>
      <c r="GL195" s="102"/>
      <c r="GM195" s="102"/>
      <c r="GN195" s="102"/>
      <c r="GO195" s="102"/>
      <c r="GP195" s="102"/>
      <c r="GQ195" s="102"/>
      <c r="GR195" s="102"/>
      <c r="GS195" s="102"/>
      <c r="GT195" s="102"/>
      <c r="GU195" s="102"/>
      <c r="GV195" s="102"/>
      <c r="GW195" s="102"/>
      <c r="GX195" s="102"/>
      <c r="GY195" s="102"/>
      <c r="GZ195" s="102"/>
      <c r="HA195" s="102"/>
      <c r="HB195" s="102"/>
      <c r="HC195" s="102"/>
      <c r="HD195" s="102"/>
      <c r="HE195" s="102"/>
      <c r="HF195" s="102"/>
      <c r="HG195" s="102"/>
      <c r="HH195" s="102"/>
      <c r="HI195" s="102"/>
      <c r="HJ195" s="102"/>
      <c r="HK195" s="102"/>
      <c r="HL195" s="102"/>
      <c r="HM195" s="102"/>
      <c r="HN195" s="102"/>
      <c r="HO195" s="102"/>
      <c r="HP195" s="102"/>
      <c r="HQ195" s="102"/>
      <c r="HR195" s="102"/>
      <c r="HS195" s="102"/>
      <c r="HT195" s="102"/>
      <c r="HU195" s="102"/>
      <c r="HV195" s="102"/>
      <c r="HW195" s="102"/>
      <c r="HX195" s="102"/>
      <c r="HY195" s="102"/>
      <c r="HZ195" s="102"/>
      <c r="IA195" s="102"/>
      <c r="IB195" s="102"/>
      <c r="IC195" s="102"/>
      <c r="ID195" s="102"/>
      <c r="IE195" s="102"/>
      <c r="IF195" s="102"/>
      <c r="IG195" s="102"/>
      <c r="IH195" s="102"/>
      <c r="II195" s="102"/>
      <c r="IJ195" s="102"/>
      <c r="IK195" s="102"/>
      <c r="IL195" s="102"/>
      <c r="IM195" s="102"/>
      <c r="IN195" s="102"/>
      <c r="IO195" s="102"/>
      <c r="IP195" s="102"/>
      <c r="IQ195" s="102"/>
      <c r="IR195" s="102"/>
      <c r="IS195" s="102"/>
      <c r="IT195" s="102"/>
      <c r="IU195" s="102"/>
      <c r="IV195" s="102"/>
      <c r="IW195" s="102"/>
      <c r="IX195" s="102"/>
      <c r="IY195" s="102"/>
      <c r="IZ195" s="102"/>
      <c r="JA195" s="102"/>
    </row>
    <row r="196" spans="1:261" ht="12.75" customHeight="1">
      <c r="A196" s="33" t="str">
        <f>IF(ISNA(INDEX($A$37:$T$183,MATCH($B196,$B$37:$B$183,0),1)),"",INDEX($A$37:$T$183,MATCH($B196,$B$37:$B$183,0),1))</f>
        <v>MLM0029</v>
      </c>
      <c r="B196" s="181" t="s">
        <v>109</v>
      </c>
      <c r="C196" s="182"/>
      <c r="D196" s="182"/>
      <c r="E196" s="182"/>
      <c r="F196" s="182"/>
      <c r="G196" s="182"/>
      <c r="H196" s="182"/>
      <c r="I196" s="183"/>
      <c r="J196" s="19">
        <f>IF(ISNA(INDEX($A$37:$T$183,MATCH($B196,$B$37:$B$183,0),10)),"",INDEX($A$37:$T$183,MATCH($B196,$B$37:$B$183,0),10))</f>
        <v>5</v>
      </c>
      <c r="K196" s="19">
        <f>IF(ISNA(INDEX($A$37:$T$183,MATCH($B196,$B$37:$B$183,0),11)),"",INDEX($A$37:$T$183,MATCH($B196,$B$37:$B$183,0),11))</f>
        <v>2</v>
      </c>
      <c r="L196" s="19">
        <f>IF(ISNA(INDEX($A$37:$T$183,MATCH($B196,$B$37:$B$183,0),12)),"",INDEX($A$37:$T$183,MATCH($B196,$B$37:$B$183,0),12))</f>
        <v>2</v>
      </c>
      <c r="M196" s="19">
        <f>IF(ISNA(INDEX($A$37:$T$183,MATCH($B196,$B$37:$B$183,0),13)),"",INDEX($A$37:$T$183,MATCH($B196,$B$37:$B$183,0),13))</f>
        <v>0</v>
      </c>
      <c r="N196" s="19">
        <f t="shared" si="24"/>
        <v>0</v>
      </c>
      <c r="O196" s="19">
        <f t="shared" si="25"/>
        <v>4</v>
      </c>
      <c r="P196" s="19">
        <f t="shared" si="26"/>
        <v>5</v>
      </c>
      <c r="Q196" s="19">
        <f t="shared" si="27"/>
        <v>9</v>
      </c>
      <c r="R196" s="30" t="str">
        <f t="shared" si="28"/>
        <v>E</v>
      </c>
      <c r="S196" s="30">
        <f t="shared" si="29"/>
        <v>0</v>
      </c>
      <c r="T196" s="30">
        <f t="shared" si="30"/>
        <v>0</v>
      </c>
      <c r="U196" s="21" t="s">
        <v>41</v>
      </c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  <c r="CW196" s="102"/>
      <c r="CX196" s="102"/>
      <c r="CY196" s="102"/>
      <c r="CZ196" s="102"/>
      <c r="DA196" s="102"/>
      <c r="DB196" s="102"/>
      <c r="DC196" s="102"/>
      <c r="DD196" s="102"/>
      <c r="DE196" s="102"/>
      <c r="DF196" s="102"/>
      <c r="DG196" s="102"/>
      <c r="DH196" s="102"/>
      <c r="DI196" s="102"/>
      <c r="DJ196" s="102"/>
      <c r="DK196" s="102"/>
      <c r="DL196" s="102"/>
      <c r="DM196" s="102"/>
      <c r="DN196" s="102"/>
      <c r="DO196" s="102"/>
      <c r="DP196" s="102"/>
      <c r="DQ196" s="102"/>
      <c r="DR196" s="102"/>
      <c r="DS196" s="102"/>
      <c r="DT196" s="102"/>
      <c r="DU196" s="102"/>
      <c r="DV196" s="102"/>
      <c r="DW196" s="102"/>
      <c r="DX196" s="102"/>
      <c r="DY196" s="102"/>
      <c r="DZ196" s="102"/>
      <c r="EA196" s="102"/>
      <c r="EB196" s="102"/>
      <c r="EC196" s="102"/>
      <c r="ED196" s="102"/>
      <c r="EE196" s="102"/>
      <c r="EF196" s="102"/>
      <c r="EG196" s="102"/>
      <c r="EH196" s="102"/>
      <c r="EI196" s="102"/>
      <c r="EJ196" s="102"/>
      <c r="EK196" s="102"/>
      <c r="EL196" s="102"/>
      <c r="EM196" s="102"/>
      <c r="EN196" s="102"/>
      <c r="EO196" s="102"/>
      <c r="EP196" s="102"/>
      <c r="EQ196" s="102"/>
      <c r="ER196" s="102"/>
      <c r="ES196" s="102"/>
      <c r="ET196" s="102"/>
      <c r="EU196" s="102"/>
      <c r="EV196" s="102"/>
      <c r="EW196" s="102"/>
      <c r="EX196" s="102"/>
      <c r="EY196" s="102"/>
      <c r="EZ196" s="102"/>
      <c r="FA196" s="102"/>
      <c r="FB196" s="102"/>
      <c r="FC196" s="102"/>
      <c r="FD196" s="102"/>
      <c r="FE196" s="102"/>
      <c r="FF196" s="102"/>
      <c r="FG196" s="102"/>
      <c r="FH196" s="102"/>
      <c r="FI196" s="102"/>
      <c r="FJ196" s="102"/>
      <c r="FK196" s="102"/>
      <c r="FL196" s="102"/>
      <c r="FM196" s="102"/>
      <c r="FN196" s="102"/>
      <c r="FO196" s="102"/>
      <c r="FP196" s="102"/>
      <c r="FQ196" s="102"/>
      <c r="FR196" s="102"/>
      <c r="FS196" s="102"/>
      <c r="FT196" s="102"/>
      <c r="FU196" s="102"/>
      <c r="FV196" s="102"/>
      <c r="FW196" s="102"/>
      <c r="FX196" s="102"/>
      <c r="FY196" s="102"/>
      <c r="FZ196" s="102"/>
      <c r="GA196" s="102"/>
      <c r="GB196" s="102"/>
      <c r="GC196" s="102"/>
      <c r="GD196" s="102"/>
      <c r="GE196" s="102"/>
      <c r="GF196" s="102"/>
      <c r="GG196" s="102"/>
      <c r="GH196" s="102"/>
      <c r="GI196" s="102"/>
      <c r="GJ196" s="102"/>
      <c r="GK196" s="102"/>
      <c r="GL196" s="102"/>
      <c r="GM196" s="102"/>
      <c r="GN196" s="102"/>
      <c r="GO196" s="102"/>
      <c r="GP196" s="102"/>
      <c r="GQ196" s="102"/>
      <c r="GR196" s="102"/>
      <c r="GS196" s="102"/>
      <c r="GT196" s="102"/>
      <c r="GU196" s="102"/>
      <c r="GV196" s="102"/>
      <c r="GW196" s="102"/>
      <c r="GX196" s="102"/>
      <c r="GY196" s="102"/>
      <c r="GZ196" s="102"/>
      <c r="HA196" s="102"/>
      <c r="HB196" s="102"/>
      <c r="HC196" s="102"/>
      <c r="HD196" s="102"/>
      <c r="HE196" s="102"/>
      <c r="HF196" s="102"/>
      <c r="HG196" s="102"/>
      <c r="HH196" s="102"/>
      <c r="HI196" s="102"/>
      <c r="HJ196" s="102"/>
      <c r="HK196" s="102"/>
      <c r="HL196" s="102"/>
      <c r="HM196" s="102"/>
      <c r="HN196" s="102"/>
      <c r="HO196" s="102"/>
      <c r="HP196" s="102"/>
      <c r="HQ196" s="102"/>
      <c r="HR196" s="102"/>
      <c r="HS196" s="102"/>
      <c r="HT196" s="102"/>
      <c r="HU196" s="102"/>
      <c r="HV196" s="102"/>
      <c r="HW196" s="102"/>
      <c r="HX196" s="102"/>
      <c r="HY196" s="102"/>
      <c r="HZ196" s="102"/>
      <c r="IA196" s="102"/>
      <c r="IB196" s="102"/>
      <c r="IC196" s="102"/>
      <c r="ID196" s="102"/>
      <c r="IE196" s="102"/>
      <c r="IF196" s="102"/>
      <c r="IG196" s="102"/>
      <c r="IH196" s="102"/>
      <c r="II196" s="102"/>
      <c r="IJ196" s="102"/>
      <c r="IK196" s="102"/>
      <c r="IL196" s="102"/>
      <c r="IM196" s="102"/>
      <c r="IN196" s="102"/>
      <c r="IO196" s="102"/>
      <c r="IP196" s="102"/>
      <c r="IQ196" s="102"/>
      <c r="IR196" s="102"/>
      <c r="IS196" s="102"/>
      <c r="IT196" s="102"/>
      <c r="IU196" s="102"/>
      <c r="IV196" s="102"/>
      <c r="IW196" s="102"/>
      <c r="IX196" s="102"/>
      <c r="IY196" s="102"/>
      <c r="IZ196" s="102"/>
      <c r="JA196" s="102"/>
    </row>
    <row r="197" spans="1:261" ht="12.75" customHeight="1">
      <c r="A197" s="33" t="str">
        <f>IF(ISNA(INDEX($A$37:$T$183,MATCH($B197,$B$37:$B$183,0),1)),"",INDEX($A$37:$T$183,MATCH($B197,$B$37:$B$183,0),1))</f>
        <v>MLM5007</v>
      </c>
      <c r="B197" s="181" t="s">
        <v>244</v>
      </c>
      <c r="C197" s="182"/>
      <c r="D197" s="182"/>
      <c r="E197" s="182"/>
      <c r="F197" s="182"/>
      <c r="G197" s="182"/>
      <c r="H197" s="182"/>
      <c r="I197" s="183"/>
      <c r="J197" s="19">
        <f>IF(ISNA(INDEX($A$37:$T$183,MATCH($B197,$B$37:$B$183,0),10)),"",INDEX($A$37:$T$183,MATCH($B197,$B$37:$B$183,0),10))</f>
        <v>5</v>
      </c>
      <c r="K197" s="19">
        <f>IF(ISNA(INDEX($A$37:$T$183,MATCH($B197,$B$37:$B$183,0),11)),"",INDEX($A$37:$T$183,MATCH($B197,$B$37:$B$183,0),11))</f>
        <v>2</v>
      </c>
      <c r="L197" s="19">
        <f>IF(ISNA(INDEX($A$37:$T$183,MATCH($B197,$B$37:$B$183,0),12)),"",INDEX($A$37:$T$183,MATCH($B197,$B$37:$B$183,0),12))</f>
        <v>0</v>
      </c>
      <c r="M197" s="19">
        <f>IF(ISNA(INDEX($A$37:$T$183,MATCH($B197,$B$37:$B$183,0),13)),"",INDEX($A$37:$T$183,MATCH($B197,$B$37:$B$183,0),13))</f>
        <v>2</v>
      </c>
      <c r="N197" s="19">
        <f t="shared" si="24"/>
        <v>0</v>
      </c>
      <c r="O197" s="19">
        <f t="shared" si="25"/>
        <v>4</v>
      </c>
      <c r="P197" s="19">
        <f t="shared" si="26"/>
        <v>5</v>
      </c>
      <c r="Q197" s="19">
        <f t="shared" si="27"/>
        <v>9</v>
      </c>
      <c r="R197" s="30" t="str">
        <f t="shared" si="28"/>
        <v>E</v>
      </c>
      <c r="S197" s="30">
        <f t="shared" si="29"/>
        <v>0</v>
      </c>
      <c r="T197" s="30">
        <f t="shared" si="30"/>
        <v>0</v>
      </c>
      <c r="U197" s="21" t="s">
        <v>41</v>
      </c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  <c r="CW197" s="102"/>
      <c r="CX197" s="102"/>
      <c r="CY197" s="102"/>
      <c r="CZ197" s="102"/>
      <c r="DA197" s="102"/>
      <c r="DB197" s="102"/>
      <c r="DC197" s="102"/>
      <c r="DD197" s="102"/>
      <c r="DE197" s="102"/>
      <c r="DF197" s="102"/>
      <c r="DG197" s="102"/>
      <c r="DH197" s="102"/>
      <c r="DI197" s="102"/>
      <c r="DJ197" s="102"/>
      <c r="DK197" s="102"/>
      <c r="DL197" s="102"/>
      <c r="DM197" s="102"/>
      <c r="DN197" s="102"/>
      <c r="DO197" s="102"/>
      <c r="DP197" s="102"/>
      <c r="DQ197" s="102"/>
      <c r="DR197" s="102"/>
      <c r="DS197" s="102"/>
      <c r="DT197" s="102"/>
      <c r="DU197" s="102"/>
      <c r="DV197" s="102"/>
      <c r="DW197" s="102"/>
      <c r="DX197" s="102"/>
      <c r="DY197" s="102"/>
      <c r="DZ197" s="102"/>
      <c r="EA197" s="102"/>
      <c r="EB197" s="102"/>
      <c r="EC197" s="102"/>
      <c r="ED197" s="102"/>
      <c r="EE197" s="102"/>
      <c r="EF197" s="102"/>
      <c r="EG197" s="102"/>
      <c r="EH197" s="102"/>
      <c r="EI197" s="102"/>
      <c r="EJ197" s="102"/>
      <c r="EK197" s="102"/>
      <c r="EL197" s="102"/>
      <c r="EM197" s="102"/>
      <c r="EN197" s="102"/>
      <c r="EO197" s="102"/>
      <c r="EP197" s="102"/>
      <c r="EQ197" s="102"/>
      <c r="ER197" s="102"/>
      <c r="ES197" s="102"/>
      <c r="ET197" s="102"/>
      <c r="EU197" s="102"/>
      <c r="EV197" s="102"/>
      <c r="EW197" s="102"/>
      <c r="EX197" s="102"/>
      <c r="EY197" s="102"/>
      <c r="EZ197" s="102"/>
      <c r="FA197" s="102"/>
      <c r="FB197" s="102"/>
      <c r="FC197" s="102"/>
      <c r="FD197" s="102"/>
      <c r="FE197" s="102"/>
      <c r="FF197" s="102"/>
      <c r="FG197" s="102"/>
      <c r="FH197" s="102"/>
      <c r="FI197" s="102"/>
      <c r="FJ197" s="102"/>
      <c r="FK197" s="102"/>
      <c r="FL197" s="102"/>
      <c r="FM197" s="102"/>
      <c r="FN197" s="102"/>
      <c r="FO197" s="102"/>
      <c r="FP197" s="102"/>
      <c r="FQ197" s="102"/>
      <c r="FR197" s="102"/>
      <c r="FS197" s="102"/>
      <c r="FT197" s="102"/>
      <c r="FU197" s="102"/>
      <c r="FV197" s="102"/>
      <c r="FW197" s="102"/>
      <c r="FX197" s="102"/>
      <c r="FY197" s="102"/>
      <c r="FZ197" s="102"/>
      <c r="GA197" s="102"/>
      <c r="GB197" s="102"/>
      <c r="GC197" s="102"/>
      <c r="GD197" s="102"/>
      <c r="GE197" s="102"/>
      <c r="GF197" s="102"/>
      <c r="GG197" s="102"/>
      <c r="GH197" s="102"/>
      <c r="GI197" s="102"/>
      <c r="GJ197" s="102"/>
      <c r="GK197" s="102"/>
      <c r="GL197" s="102"/>
      <c r="GM197" s="102"/>
      <c r="GN197" s="102"/>
      <c r="GO197" s="102"/>
      <c r="GP197" s="102"/>
      <c r="GQ197" s="102"/>
      <c r="GR197" s="102"/>
      <c r="GS197" s="102"/>
      <c r="GT197" s="102"/>
      <c r="GU197" s="102"/>
      <c r="GV197" s="102"/>
      <c r="GW197" s="102"/>
      <c r="GX197" s="102"/>
      <c r="GY197" s="102"/>
      <c r="GZ197" s="102"/>
      <c r="HA197" s="102"/>
      <c r="HB197" s="102"/>
      <c r="HC197" s="102"/>
      <c r="HD197" s="102"/>
      <c r="HE197" s="102"/>
      <c r="HF197" s="102"/>
      <c r="HG197" s="102"/>
      <c r="HH197" s="102"/>
      <c r="HI197" s="102"/>
      <c r="HJ197" s="102"/>
      <c r="HK197" s="102"/>
      <c r="HL197" s="102"/>
      <c r="HM197" s="102"/>
      <c r="HN197" s="102"/>
      <c r="HO197" s="102"/>
      <c r="HP197" s="102"/>
      <c r="HQ197" s="102"/>
      <c r="HR197" s="102"/>
      <c r="HS197" s="102"/>
      <c r="HT197" s="102"/>
      <c r="HU197" s="102"/>
      <c r="HV197" s="102"/>
      <c r="HW197" s="102"/>
      <c r="HX197" s="102"/>
      <c r="HY197" s="102"/>
      <c r="HZ197" s="102"/>
      <c r="IA197" s="102"/>
      <c r="IB197" s="102"/>
      <c r="IC197" s="102"/>
      <c r="ID197" s="102"/>
      <c r="IE197" s="102"/>
      <c r="IF197" s="102"/>
      <c r="IG197" s="102"/>
      <c r="IH197" s="102"/>
      <c r="II197" s="102"/>
      <c r="IJ197" s="102"/>
      <c r="IK197" s="102"/>
      <c r="IL197" s="102"/>
      <c r="IM197" s="102"/>
      <c r="IN197" s="102"/>
      <c r="IO197" s="102"/>
      <c r="IP197" s="102"/>
      <c r="IQ197" s="102"/>
      <c r="IR197" s="102"/>
      <c r="IS197" s="102"/>
      <c r="IT197" s="102"/>
      <c r="IU197" s="102"/>
      <c r="IV197" s="102"/>
      <c r="IW197" s="102"/>
      <c r="IX197" s="102"/>
      <c r="IY197" s="102"/>
      <c r="IZ197" s="102"/>
      <c r="JA197" s="102"/>
    </row>
    <row r="198" spans="1:261" ht="15" customHeight="1">
      <c r="A198" s="33" t="str">
        <f>IF(ISNA(INDEX($A$37:$T$183,MATCH($B198,$B$37:$B$183,0),1)),"",INDEX($A$37:$T$183,MATCH($B198,$B$37:$B$183,0),1))</f>
        <v>MLM5023</v>
      </c>
      <c r="B198" s="181" t="s">
        <v>247</v>
      </c>
      <c r="C198" s="182"/>
      <c r="D198" s="182"/>
      <c r="E198" s="182"/>
      <c r="F198" s="182"/>
      <c r="G198" s="182"/>
      <c r="H198" s="182"/>
      <c r="I198" s="183"/>
      <c r="J198" s="19">
        <f>IF(ISNA(INDEX($A$37:$T$183,MATCH($B198,$B$37:$B$183,0),10)),"",INDEX($A$37:$T$183,MATCH($B198,$B$37:$B$183,0),10))</f>
        <v>5</v>
      </c>
      <c r="K198" s="19">
        <f>IF(ISNA(INDEX($A$37:$T$183,MATCH($B198,$B$37:$B$183,0),11)),"",INDEX($A$37:$T$183,MATCH($B198,$B$37:$B$183,0),11))</f>
        <v>2</v>
      </c>
      <c r="L198" s="19">
        <f>IF(ISNA(INDEX($A$37:$T$183,MATCH($B198,$B$37:$B$183,0),12)),"",INDEX($A$37:$T$183,MATCH($B198,$B$37:$B$183,0),12))</f>
        <v>2</v>
      </c>
      <c r="M198" s="19">
        <f>IF(ISNA(INDEX($A$37:$T$183,MATCH($B198,$B$37:$B$183,0),13)),"",INDEX($A$37:$T$183,MATCH($B198,$B$37:$B$183,0),13))</f>
        <v>2</v>
      </c>
      <c r="N198" s="19">
        <f t="shared" si="24"/>
        <v>0</v>
      </c>
      <c r="O198" s="19">
        <f t="shared" si="25"/>
        <v>6</v>
      </c>
      <c r="P198" s="19">
        <f t="shared" si="26"/>
        <v>3</v>
      </c>
      <c r="Q198" s="19">
        <f t="shared" si="27"/>
        <v>9</v>
      </c>
      <c r="R198" s="30" t="str">
        <f t="shared" si="28"/>
        <v>E</v>
      </c>
      <c r="S198" s="30">
        <f t="shared" si="29"/>
        <v>0</v>
      </c>
      <c r="T198" s="30">
        <f t="shared" si="30"/>
        <v>0</v>
      </c>
      <c r="U198" s="60" t="s">
        <v>41</v>
      </c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  <c r="CW198" s="102"/>
      <c r="CX198" s="102"/>
      <c r="CY198" s="102"/>
      <c r="CZ198" s="102"/>
      <c r="DA198" s="102"/>
      <c r="DB198" s="102"/>
      <c r="DC198" s="102"/>
      <c r="DD198" s="102"/>
      <c r="DE198" s="102"/>
      <c r="DF198" s="102"/>
      <c r="DG198" s="102"/>
      <c r="DH198" s="102"/>
      <c r="DI198" s="102"/>
      <c r="DJ198" s="102"/>
      <c r="DK198" s="102"/>
      <c r="DL198" s="102"/>
      <c r="DM198" s="102"/>
      <c r="DN198" s="102"/>
      <c r="DO198" s="102"/>
      <c r="DP198" s="102"/>
      <c r="DQ198" s="102"/>
      <c r="DR198" s="102"/>
      <c r="DS198" s="102"/>
      <c r="DT198" s="102"/>
      <c r="DU198" s="102"/>
      <c r="DV198" s="102"/>
      <c r="DW198" s="102"/>
      <c r="DX198" s="102"/>
      <c r="DY198" s="102"/>
      <c r="DZ198" s="102"/>
      <c r="EA198" s="102"/>
      <c r="EB198" s="102"/>
      <c r="EC198" s="102"/>
      <c r="ED198" s="102"/>
      <c r="EE198" s="102"/>
      <c r="EF198" s="102"/>
      <c r="EG198" s="102"/>
      <c r="EH198" s="102"/>
      <c r="EI198" s="102"/>
      <c r="EJ198" s="102"/>
      <c r="EK198" s="102"/>
      <c r="EL198" s="102"/>
      <c r="EM198" s="102"/>
      <c r="EN198" s="102"/>
      <c r="EO198" s="102"/>
      <c r="EP198" s="102"/>
      <c r="EQ198" s="102"/>
      <c r="ER198" s="102"/>
      <c r="ES198" s="102"/>
      <c r="ET198" s="102"/>
      <c r="EU198" s="102"/>
      <c r="EV198" s="102"/>
      <c r="EW198" s="102"/>
      <c r="EX198" s="102"/>
      <c r="EY198" s="102"/>
      <c r="EZ198" s="102"/>
      <c r="FA198" s="102"/>
      <c r="FB198" s="102"/>
      <c r="FC198" s="102"/>
      <c r="FD198" s="102"/>
      <c r="FE198" s="102"/>
      <c r="FF198" s="102"/>
      <c r="FG198" s="102"/>
      <c r="FH198" s="102"/>
      <c r="FI198" s="102"/>
      <c r="FJ198" s="102"/>
      <c r="FK198" s="102"/>
      <c r="FL198" s="102"/>
      <c r="FM198" s="102"/>
      <c r="FN198" s="102"/>
      <c r="FO198" s="102"/>
      <c r="FP198" s="102"/>
      <c r="FQ198" s="102"/>
      <c r="FR198" s="102"/>
      <c r="FS198" s="102"/>
      <c r="FT198" s="102"/>
      <c r="FU198" s="102"/>
      <c r="FV198" s="102"/>
      <c r="FW198" s="102"/>
      <c r="FX198" s="102"/>
      <c r="FY198" s="102"/>
      <c r="FZ198" s="102"/>
      <c r="GA198" s="102"/>
      <c r="GB198" s="102"/>
      <c r="GC198" s="102"/>
      <c r="GD198" s="102"/>
      <c r="GE198" s="102"/>
      <c r="GF198" s="102"/>
      <c r="GG198" s="102"/>
      <c r="GH198" s="102"/>
      <c r="GI198" s="102"/>
      <c r="GJ198" s="102"/>
      <c r="GK198" s="102"/>
      <c r="GL198" s="102"/>
      <c r="GM198" s="102"/>
      <c r="GN198" s="102"/>
      <c r="GO198" s="102"/>
      <c r="GP198" s="102"/>
      <c r="GQ198" s="102"/>
      <c r="GR198" s="102"/>
      <c r="GS198" s="102"/>
      <c r="GT198" s="102"/>
      <c r="GU198" s="102"/>
      <c r="GV198" s="102"/>
      <c r="GW198" s="102"/>
      <c r="GX198" s="102"/>
      <c r="GY198" s="102"/>
      <c r="GZ198" s="102"/>
      <c r="HA198" s="102"/>
      <c r="HB198" s="102"/>
      <c r="HC198" s="102"/>
      <c r="HD198" s="102"/>
      <c r="HE198" s="102"/>
      <c r="HF198" s="102"/>
      <c r="HG198" s="102"/>
      <c r="HH198" s="102"/>
      <c r="HI198" s="102"/>
      <c r="HJ198" s="102"/>
      <c r="HK198" s="102"/>
      <c r="HL198" s="102"/>
      <c r="HM198" s="102"/>
      <c r="HN198" s="102"/>
      <c r="HO198" s="102"/>
      <c r="HP198" s="102"/>
      <c r="HQ198" s="102"/>
      <c r="HR198" s="102"/>
      <c r="HS198" s="102"/>
      <c r="HT198" s="102"/>
      <c r="HU198" s="102"/>
      <c r="HV198" s="102"/>
      <c r="HW198" s="102"/>
      <c r="HX198" s="102"/>
      <c r="HY198" s="102"/>
      <c r="HZ198" s="102"/>
      <c r="IA198" s="102"/>
      <c r="IB198" s="102"/>
      <c r="IC198" s="102"/>
      <c r="ID198" s="102"/>
      <c r="IE198" s="102"/>
      <c r="IF198" s="102"/>
      <c r="IG198" s="102"/>
      <c r="IH198" s="102"/>
      <c r="II198" s="102"/>
      <c r="IJ198" s="102"/>
      <c r="IK198" s="102"/>
      <c r="IL198" s="102"/>
      <c r="IM198" s="102"/>
      <c r="IN198" s="102"/>
      <c r="IO198" s="102"/>
      <c r="IP198" s="102"/>
      <c r="IQ198" s="102"/>
      <c r="IR198" s="102"/>
      <c r="IS198" s="102"/>
      <c r="IT198" s="102"/>
      <c r="IU198" s="102"/>
      <c r="IV198" s="102"/>
      <c r="IW198" s="102"/>
      <c r="IX198" s="102"/>
      <c r="IY198" s="102"/>
      <c r="IZ198" s="102"/>
      <c r="JA198" s="102"/>
    </row>
    <row r="199" spans="1:261" ht="14.25" customHeight="1">
      <c r="A199" s="33" t="str">
        <f>IF(ISNA(INDEX($A$37:$T$176,MATCH($B199,$B$37:$B$176,0),1)),"",INDEX($A$37:$T$176,MATCH($B199,$B$37:$B$176,0),1))</f>
        <v>MLM5011</v>
      </c>
      <c r="B199" s="181" t="s">
        <v>252</v>
      </c>
      <c r="C199" s="182"/>
      <c r="D199" s="182"/>
      <c r="E199" s="182"/>
      <c r="F199" s="182"/>
      <c r="G199" s="182"/>
      <c r="H199" s="182"/>
      <c r="I199" s="183"/>
      <c r="J199" s="19">
        <f>IF(ISNA(INDEX($A$37:$T$176,MATCH($B199,$B$37:$B$176,0),10)),"",INDEX($A$37:$T$176,MATCH($B199,$B$37:$B$176,0),10))</f>
        <v>4</v>
      </c>
      <c r="K199" s="19">
        <f>IF(ISNA(INDEX($A$37:$T$176,MATCH($B199,$B$37:$B$176,0),11)),"",INDEX($A$37:$T$176,MATCH($B199,$B$37:$B$176,0),11))</f>
        <v>2</v>
      </c>
      <c r="L199" s="19">
        <f>IF(ISNA(INDEX($A$37:$T$176,MATCH($B199,$B$37:$B$176,0),12)),"",INDEX($A$37:$T$176,MATCH($B199,$B$37:$B$176,0),12))</f>
        <v>1</v>
      </c>
      <c r="M199" s="19">
        <f>IF(ISNA(INDEX($A$37:$T$176,MATCH($B199,$B$37:$B$176,0),13)),"",INDEX($A$37:$T$176,MATCH($B199,$B$37:$B$176,0),13))</f>
        <v>1</v>
      </c>
      <c r="N199" s="19">
        <f t="shared" si="24"/>
        <v>0</v>
      </c>
      <c r="O199" s="19">
        <f t="shared" si="25"/>
        <v>4</v>
      </c>
      <c r="P199" s="19">
        <f t="shared" si="26"/>
        <v>4</v>
      </c>
      <c r="Q199" s="19">
        <f t="shared" si="27"/>
        <v>8</v>
      </c>
      <c r="R199" s="30" t="s">
        <v>60</v>
      </c>
      <c r="S199" s="30"/>
      <c r="T199" s="30">
        <f t="shared" si="30"/>
        <v>0</v>
      </c>
      <c r="U199" s="60" t="s">
        <v>41</v>
      </c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  <c r="CW199" s="102"/>
      <c r="CX199" s="102"/>
      <c r="CY199" s="102"/>
      <c r="CZ199" s="102"/>
      <c r="DA199" s="102"/>
      <c r="DB199" s="102"/>
      <c r="DC199" s="102"/>
      <c r="DD199" s="102"/>
      <c r="DE199" s="102"/>
      <c r="DF199" s="102"/>
      <c r="DG199" s="102"/>
      <c r="DH199" s="102"/>
      <c r="DI199" s="102"/>
      <c r="DJ199" s="102"/>
      <c r="DK199" s="102"/>
      <c r="DL199" s="102"/>
      <c r="DM199" s="102"/>
      <c r="DN199" s="102"/>
      <c r="DO199" s="102"/>
      <c r="DP199" s="102"/>
      <c r="DQ199" s="102"/>
      <c r="DR199" s="102"/>
      <c r="DS199" s="102"/>
      <c r="DT199" s="102"/>
      <c r="DU199" s="102"/>
      <c r="DV199" s="102"/>
      <c r="DW199" s="102"/>
      <c r="DX199" s="102"/>
      <c r="DY199" s="102"/>
      <c r="DZ199" s="102"/>
      <c r="EA199" s="102"/>
      <c r="EB199" s="102"/>
      <c r="EC199" s="102"/>
      <c r="ED199" s="102"/>
      <c r="EE199" s="102"/>
      <c r="EF199" s="102"/>
      <c r="EG199" s="102"/>
      <c r="EH199" s="102"/>
      <c r="EI199" s="102"/>
      <c r="EJ199" s="102"/>
      <c r="EK199" s="102"/>
      <c r="EL199" s="102"/>
      <c r="EM199" s="102"/>
      <c r="EN199" s="102"/>
      <c r="EO199" s="102"/>
      <c r="EP199" s="102"/>
      <c r="EQ199" s="102"/>
      <c r="ER199" s="102"/>
      <c r="ES199" s="102"/>
      <c r="ET199" s="102"/>
      <c r="EU199" s="102"/>
      <c r="EV199" s="102"/>
      <c r="EW199" s="102"/>
      <c r="EX199" s="102"/>
      <c r="EY199" s="102"/>
      <c r="EZ199" s="102"/>
      <c r="FA199" s="102"/>
      <c r="FB199" s="102"/>
      <c r="FC199" s="102"/>
      <c r="FD199" s="102"/>
      <c r="FE199" s="102"/>
      <c r="FF199" s="102"/>
      <c r="FG199" s="102"/>
      <c r="FH199" s="102"/>
      <c r="FI199" s="102"/>
      <c r="FJ199" s="102"/>
      <c r="FK199" s="102"/>
      <c r="FL199" s="102"/>
      <c r="FM199" s="102"/>
      <c r="FN199" s="102"/>
      <c r="FO199" s="102"/>
      <c r="FP199" s="102"/>
      <c r="FQ199" s="102"/>
      <c r="FR199" s="102"/>
      <c r="FS199" s="102"/>
      <c r="FT199" s="102"/>
      <c r="FU199" s="102"/>
      <c r="FV199" s="102"/>
      <c r="FW199" s="102"/>
      <c r="FX199" s="102"/>
      <c r="FY199" s="102"/>
      <c r="FZ199" s="102"/>
      <c r="GA199" s="102"/>
      <c r="GB199" s="102"/>
      <c r="GC199" s="102"/>
      <c r="GD199" s="102"/>
      <c r="GE199" s="102"/>
      <c r="GF199" s="102"/>
      <c r="GG199" s="102"/>
      <c r="GH199" s="102"/>
      <c r="GI199" s="102"/>
      <c r="GJ199" s="102"/>
      <c r="GK199" s="102"/>
      <c r="GL199" s="102"/>
      <c r="GM199" s="102"/>
      <c r="GN199" s="102"/>
      <c r="GO199" s="102"/>
      <c r="GP199" s="102"/>
      <c r="GQ199" s="102"/>
      <c r="GR199" s="102"/>
      <c r="GS199" s="102"/>
      <c r="GT199" s="102"/>
      <c r="GU199" s="102"/>
      <c r="GV199" s="102"/>
      <c r="GW199" s="102"/>
      <c r="GX199" s="102"/>
      <c r="GY199" s="102"/>
      <c r="GZ199" s="102"/>
      <c r="HA199" s="102"/>
      <c r="HB199" s="102"/>
      <c r="HC199" s="102"/>
      <c r="HD199" s="102"/>
      <c r="HE199" s="102"/>
      <c r="HF199" s="102"/>
      <c r="HG199" s="102"/>
      <c r="HH199" s="102"/>
      <c r="HI199" s="102"/>
      <c r="HJ199" s="102"/>
      <c r="HK199" s="102"/>
      <c r="HL199" s="102"/>
      <c r="HM199" s="102"/>
      <c r="HN199" s="102"/>
      <c r="HO199" s="102"/>
      <c r="HP199" s="102"/>
      <c r="HQ199" s="102"/>
      <c r="HR199" s="102"/>
      <c r="HS199" s="102"/>
      <c r="HT199" s="102"/>
      <c r="HU199" s="102"/>
      <c r="HV199" s="102"/>
      <c r="HW199" s="102"/>
      <c r="HX199" s="102"/>
      <c r="HY199" s="102"/>
      <c r="HZ199" s="102"/>
      <c r="IA199" s="102"/>
      <c r="IB199" s="102"/>
      <c r="IC199" s="102"/>
      <c r="ID199" s="102"/>
      <c r="IE199" s="102"/>
      <c r="IF199" s="102"/>
      <c r="IG199" s="102"/>
      <c r="IH199" s="102"/>
      <c r="II199" s="102"/>
      <c r="IJ199" s="102"/>
      <c r="IK199" s="102"/>
      <c r="IL199" s="102"/>
      <c r="IM199" s="102"/>
      <c r="IN199" s="102"/>
      <c r="IO199" s="102"/>
      <c r="IP199" s="102"/>
      <c r="IQ199" s="102"/>
      <c r="IR199" s="102"/>
      <c r="IS199" s="102"/>
      <c r="IT199" s="102"/>
      <c r="IU199" s="102"/>
      <c r="IV199" s="102"/>
      <c r="IW199" s="102"/>
      <c r="IX199" s="102"/>
      <c r="IY199" s="102"/>
      <c r="IZ199" s="102"/>
      <c r="JA199" s="102"/>
    </row>
    <row r="200" spans="1:261" ht="38.25" customHeight="1">
      <c r="A200" s="33" t="str">
        <f>IF(ISNA(INDEX($A$37:$T$183,MATCH($B200,$B$37:$B$183,0),1)),"",INDEX($A$37:$T$183,MATCH($B200,$B$37:$B$183,0),1))</f>
        <v>MLM5022</v>
      </c>
      <c r="B200" s="181" t="s">
        <v>87</v>
      </c>
      <c r="C200" s="182"/>
      <c r="D200" s="182"/>
      <c r="E200" s="182"/>
      <c r="F200" s="182"/>
      <c r="G200" s="182"/>
      <c r="H200" s="182"/>
      <c r="I200" s="183"/>
      <c r="J200" s="19">
        <f>IF(ISNA(INDEX($A$37:$T$183,MATCH($B200,$B$37:$B$183,0),10)),"",INDEX($A$37:$T$183,MATCH($B200,$B$37:$B$183,0),10))</f>
        <v>5</v>
      </c>
      <c r="K200" s="19">
        <f>IF(ISNA(INDEX($A$37:$T$183,MATCH($B200,$B$37:$B$183,0),11)),"",INDEX($A$37:$T$183,MATCH($B200,$B$37:$B$183,0),11))</f>
        <v>2</v>
      </c>
      <c r="L200" s="19">
        <f>IF(ISNA(INDEX($A$37:$T$183,MATCH($B200,$B$37:$B$183,0),12)),"",INDEX($A$37:$T$183,MATCH($B200,$B$37:$B$183,0),12))</f>
        <v>1</v>
      </c>
      <c r="M200" s="19">
        <f>IF(ISNA(INDEX($A$37:$T$183,MATCH($B200,$B$37:$B$183,0),13)),"",INDEX($A$37:$T$183,MATCH($B200,$B$37:$B$183,0),13))</f>
        <v>0</v>
      </c>
      <c r="N200" s="19">
        <f t="shared" si="24"/>
        <v>0</v>
      </c>
      <c r="O200" s="19">
        <f t="shared" si="25"/>
        <v>3</v>
      </c>
      <c r="P200" s="19">
        <f t="shared" si="26"/>
        <v>6</v>
      </c>
      <c r="Q200" s="19">
        <f t="shared" si="27"/>
        <v>9</v>
      </c>
      <c r="R200" s="30">
        <f>IF(ISNA(INDEX($A$36:$U$157,MATCH($B200,$B$36:$B$157,0),18)),"",INDEX($A$36:$U$157,MATCH($B200,$B$36:$B$157,0),18))</f>
        <v>0</v>
      </c>
      <c r="S200" s="30" t="str">
        <f>IF(ISNA(INDEX($A$36:$U$157,MATCH($B200,$B$36:$B$157,0),19)),"",INDEX($A$36:$U$157,MATCH($B200,$B$36:$B$157,0),19))</f>
        <v>C</v>
      </c>
      <c r="T200" s="30">
        <f t="shared" si="30"/>
        <v>0</v>
      </c>
      <c r="U200" s="21" t="s">
        <v>41</v>
      </c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  <c r="CW200" s="102"/>
      <c r="CX200" s="102"/>
      <c r="CY200" s="102"/>
      <c r="CZ200" s="102"/>
      <c r="DA200" s="102"/>
      <c r="DB200" s="102"/>
      <c r="DC200" s="102"/>
      <c r="DD200" s="102"/>
      <c r="DE200" s="102"/>
      <c r="DF200" s="102"/>
      <c r="DG200" s="102"/>
      <c r="DH200" s="102"/>
      <c r="DI200" s="102"/>
      <c r="DJ200" s="102"/>
      <c r="DK200" s="102"/>
      <c r="DL200" s="102"/>
      <c r="DM200" s="102"/>
      <c r="DN200" s="102"/>
      <c r="DO200" s="102"/>
      <c r="DP200" s="102"/>
      <c r="DQ200" s="102"/>
      <c r="DR200" s="102"/>
      <c r="DS200" s="102"/>
      <c r="DT200" s="102"/>
      <c r="DU200" s="102"/>
      <c r="DV200" s="102"/>
      <c r="DW200" s="102"/>
      <c r="DX200" s="102"/>
      <c r="DY200" s="102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  <c r="ET200" s="102"/>
      <c r="EU200" s="102"/>
      <c r="EV200" s="102"/>
      <c r="EW200" s="102"/>
      <c r="EX200" s="102"/>
      <c r="EY200" s="102"/>
      <c r="EZ200" s="102"/>
      <c r="FA200" s="102"/>
      <c r="FB200" s="102"/>
      <c r="FC200" s="102"/>
      <c r="FD200" s="102"/>
      <c r="FE200" s="102"/>
      <c r="FF200" s="102"/>
      <c r="FG200" s="102"/>
      <c r="FH200" s="102"/>
      <c r="FI200" s="102"/>
      <c r="FJ200" s="102"/>
      <c r="FK200" s="102"/>
      <c r="FL200" s="102"/>
      <c r="FM200" s="102"/>
      <c r="FN200" s="102"/>
      <c r="FO200" s="102"/>
      <c r="FP200" s="102"/>
      <c r="FQ200" s="102"/>
      <c r="FR200" s="102"/>
      <c r="FS200" s="102"/>
      <c r="FT200" s="102"/>
      <c r="FU200" s="102"/>
      <c r="FV200" s="102"/>
      <c r="FW200" s="102"/>
      <c r="FX200" s="102"/>
      <c r="FY200" s="102"/>
      <c r="FZ200" s="102"/>
      <c r="GA200" s="102"/>
      <c r="GB200" s="102"/>
      <c r="GC200" s="102"/>
      <c r="GD200" s="102"/>
      <c r="GE200" s="102"/>
      <c r="GF200" s="102"/>
      <c r="GG200" s="102"/>
      <c r="GH200" s="102"/>
      <c r="GI200" s="102"/>
      <c r="GJ200" s="102"/>
      <c r="GK200" s="102"/>
      <c r="GL200" s="102"/>
      <c r="GM200" s="102"/>
      <c r="GN200" s="102"/>
      <c r="GO200" s="102"/>
      <c r="GP200" s="102"/>
      <c r="GQ200" s="102"/>
      <c r="GR200" s="102"/>
      <c r="GS200" s="102"/>
      <c r="GT200" s="102"/>
      <c r="GU200" s="102"/>
      <c r="GV200" s="102"/>
      <c r="GW200" s="102"/>
      <c r="GX200" s="102"/>
      <c r="GY200" s="102"/>
      <c r="GZ200" s="102"/>
      <c r="HA200" s="102"/>
      <c r="HB200" s="102"/>
      <c r="HC200" s="102"/>
      <c r="HD200" s="102"/>
      <c r="HE200" s="102"/>
      <c r="HF200" s="102"/>
      <c r="HG200" s="102"/>
      <c r="HH200" s="102"/>
      <c r="HI200" s="102"/>
      <c r="HJ200" s="102"/>
      <c r="HK200" s="102"/>
      <c r="HL200" s="102"/>
      <c r="HM200" s="102"/>
      <c r="HN200" s="102"/>
      <c r="HO200" s="102"/>
      <c r="HP200" s="102"/>
      <c r="HQ200" s="102"/>
      <c r="HR200" s="102"/>
      <c r="HS200" s="102"/>
      <c r="HT200" s="102"/>
      <c r="HU200" s="102"/>
      <c r="HV200" s="102"/>
      <c r="HW200" s="102"/>
      <c r="HX200" s="102"/>
      <c r="HY200" s="102"/>
      <c r="HZ200" s="102"/>
      <c r="IA200" s="102"/>
      <c r="IB200" s="102"/>
      <c r="IC200" s="102"/>
      <c r="ID200" s="102"/>
      <c r="IE200" s="102"/>
      <c r="IF200" s="102"/>
      <c r="IG200" s="102"/>
      <c r="IH200" s="102"/>
      <c r="II200" s="102"/>
      <c r="IJ200" s="102"/>
      <c r="IK200" s="102"/>
      <c r="IL200" s="102"/>
      <c r="IM200" s="102"/>
      <c r="IN200" s="102"/>
      <c r="IO200" s="102"/>
      <c r="IP200" s="102"/>
      <c r="IQ200" s="102"/>
      <c r="IR200" s="102"/>
      <c r="IS200" s="102"/>
      <c r="IT200" s="102"/>
      <c r="IU200" s="102"/>
      <c r="IV200" s="102"/>
      <c r="IW200" s="102"/>
      <c r="IX200" s="102"/>
      <c r="IY200" s="102"/>
      <c r="IZ200" s="102"/>
      <c r="JA200" s="102"/>
    </row>
    <row r="201" spans="1:261" ht="12.75" customHeight="1">
      <c r="A201" s="33" t="str">
        <f>IF(ISNA(INDEX($A$37:$T$183,MATCH($B201,$B$37:$B$183,0),1)),"",INDEX($A$37:$T$183,MATCH($B201,$B$37:$B$183,0),1))</f>
        <v>MLM0022</v>
      </c>
      <c r="B201" s="181" t="s">
        <v>83</v>
      </c>
      <c r="C201" s="182"/>
      <c r="D201" s="182"/>
      <c r="E201" s="182"/>
      <c r="F201" s="182"/>
      <c r="G201" s="182"/>
      <c r="H201" s="182"/>
      <c r="I201" s="183"/>
      <c r="J201" s="19">
        <f>IF(ISNA(INDEX($A$37:$T$183,MATCH($B201,$B$37:$B$183,0),10)),"",INDEX($A$37:$T$183,MATCH($B201,$B$37:$B$183,0),10))</f>
        <v>5</v>
      </c>
      <c r="K201" s="19">
        <f>IF(ISNA(INDEX($A$37:$T$183,MATCH($B201,$B$37:$B$183,0),11)),"",INDEX($A$37:$T$183,MATCH($B201,$B$37:$B$183,0),11))</f>
        <v>2</v>
      </c>
      <c r="L201" s="19">
        <f>IF(ISNA(INDEX($A$37:$T$183,MATCH($B201,$B$37:$B$183,0),12)),"",INDEX($A$37:$T$183,MATCH($B201,$B$37:$B$183,0),12))</f>
        <v>2</v>
      </c>
      <c r="M201" s="19">
        <f>IF(ISNA(INDEX($A$37:$T$183,MATCH($B201,$B$37:$B$183,0),13)),"",INDEX($A$37:$T$183,MATCH($B201,$B$37:$B$183,0),13))</f>
        <v>0</v>
      </c>
      <c r="N201" s="19">
        <f t="shared" si="24"/>
        <v>0</v>
      </c>
      <c r="O201" s="19">
        <f t="shared" si="25"/>
        <v>4</v>
      </c>
      <c r="P201" s="19">
        <f t="shared" si="26"/>
        <v>5</v>
      </c>
      <c r="Q201" s="19">
        <f t="shared" si="27"/>
        <v>9</v>
      </c>
      <c r="R201" s="30" t="str">
        <f>IF(ISNA(INDEX($A$36:$U$157,MATCH($B201,$B$36:$B$157,0),18)),"",INDEX($A$36:$U$157,MATCH($B201,$B$36:$B$157,0),18))</f>
        <v>E</v>
      </c>
      <c r="S201" s="30">
        <f>IF(ISNA(INDEX($A$36:$U$157,MATCH($B201,$B$36:$B$157,0),19)),"",INDEX($A$36:$U$157,MATCH($B201,$B$36:$B$157,0),19))</f>
        <v>0</v>
      </c>
      <c r="T201" s="30">
        <f t="shared" si="30"/>
        <v>0</v>
      </c>
      <c r="U201" s="21" t="s">
        <v>41</v>
      </c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  <c r="ET201" s="102"/>
      <c r="EU201" s="102"/>
      <c r="EV201" s="102"/>
      <c r="EW201" s="102"/>
      <c r="EX201" s="102"/>
      <c r="EY201" s="102"/>
      <c r="EZ201" s="102"/>
      <c r="FA201" s="102"/>
      <c r="FB201" s="102"/>
      <c r="FC201" s="102"/>
      <c r="FD201" s="102"/>
      <c r="FE201" s="102"/>
      <c r="FF201" s="102"/>
      <c r="FG201" s="102"/>
      <c r="FH201" s="102"/>
      <c r="FI201" s="102"/>
      <c r="FJ201" s="102"/>
      <c r="FK201" s="102"/>
      <c r="FL201" s="102"/>
      <c r="FM201" s="102"/>
      <c r="FN201" s="102"/>
      <c r="FO201" s="102"/>
      <c r="FP201" s="102"/>
      <c r="FQ201" s="102"/>
      <c r="FR201" s="102"/>
      <c r="FS201" s="102"/>
      <c r="FT201" s="102"/>
      <c r="FU201" s="102"/>
      <c r="FV201" s="102"/>
      <c r="FW201" s="102"/>
      <c r="FX201" s="102"/>
      <c r="FY201" s="102"/>
      <c r="FZ201" s="102"/>
      <c r="GA201" s="102"/>
      <c r="GB201" s="102"/>
      <c r="GC201" s="102"/>
      <c r="GD201" s="102"/>
      <c r="GE201" s="102"/>
      <c r="GF201" s="102"/>
      <c r="GG201" s="102"/>
      <c r="GH201" s="102"/>
      <c r="GI201" s="102"/>
      <c r="GJ201" s="102"/>
      <c r="GK201" s="102"/>
      <c r="GL201" s="102"/>
      <c r="GM201" s="102"/>
      <c r="GN201" s="102"/>
      <c r="GO201" s="102"/>
      <c r="GP201" s="102"/>
      <c r="GQ201" s="102"/>
      <c r="GR201" s="102"/>
      <c r="GS201" s="102"/>
      <c r="GT201" s="102"/>
      <c r="GU201" s="102"/>
      <c r="GV201" s="102"/>
      <c r="GW201" s="102"/>
      <c r="GX201" s="102"/>
      <c r="GY201" s="102"/>
      <c r="GZ201" s="102"/>
      <c r="HA201" s="102"/>
      <c r="HB201" s="102"/>
      <c r="HC201" s="102"/>
      <c r="HD201" s="102"/>
      <c r="HE201" s="102"/>
      <c r="HF201" s="102"/>
      <c r="HG201" s="102"/>
      <c r="HH201" s="102"/>
      <c r="HI201" s="102"/>
      <c r="HJ201" s="102"/>
      <c r="HK201" s="102"/>
      <c r="HL201" s="102"/>
      <c r="HM201" s="102"/>
      <c r="HN201" s="102"/>
      <c r="HO201" s="102"/>
      <c r="HP201" s="102"/>
      <c r="HQ201" s="102"/>
      <c r="HR201" s="102"/>
      <c r="HS201" s="102"/>
      <c r="HT201" s="102"/>
      <c r="HU201" s="102"/>
      <c r="HV201" s="102"/>
      <c r="HW201" s="102"/>
      <c r="HX201" s="102"/>
      <c r="HY201" s="102"/>
      <c r="HZ201" s="102"/>
      <c r="IA201" s="102"/>
      <c r="IB201" s="102"/>
      <c r="IC201" s="102"/>
      <c r="ID201" s="102"/>
      <c r="IE201" s="102"/>
      <c r="IF201" s="102"/>
      <c r="IG201" s="102"/>
      <c r="IH201" s="102"/>
      <c r="II201" s="102"/>
      <c r="IJ201" s="102"/>
      <c r="IK201" s="102"/>
      <c r="IL201" s="102"/>
      <c r="IM201" s="102"/>
      <c r="IN201" s="102"/>
      <c r="IO201" s="102"/>
      <c r="IP201" s="102"/>
      <c r="IQ201" s="102"/>
      <c r="IR201" s="102"/>
      <c r="IS201" s="102"/>
      <c r="IT201" s="102"/>
      <c r="IU201" s="102"/>
      <c r="IV201" s="102"/>
      <c r="IW201" s="102"/>
      <c r="IX201" s="102"/>
      <c r="IY201" s="102"/>
      <c r="IZ201" s="102"/>
      <c r="JA201" s="102"/>
    </row>
    <row r="202" spans="1:261" ht="33.75" customHeight="1">
      <c r="A202" s="187" t="s">
        <v>172</v>
      </c>
      <c r="B202" s="188"/>
      <c r="C202" s="188"/>
      <c r="D202" s="188"/>
      <c r="E202" s="188"/>
      <c r="F202" s="188"/>
      <c r="G202" s="188"/>
      <c r="H202" s="188"/>
      <c r="I202" s="189"/>
      <c r="J202" s="24">
        <f>IF(ISNA(SUM(J178:J201)),"",SUM(J178:J201))</f>
        <v>119</v>
      </c>
      <c r="K202" s="24">
        <f t="shared" ref="K202:Q202" si="31">SUM(K178:K201)</f>
        <v>46</v>
      </c>
      <c r="L202" s="24">
        <f t="shared" si="31"/>
        <v>36</v>
      </c>
      <c r="M202" s="24">
        <f t="shared" si="31"/>
        <v>17</v>
      </c>
      <c r="N202" s="24">
        <f t="shared" si="31"/>
        <v>0</v>
      </c>
      <c r="O202" s="24">
        <f t="shared" si="31"/>
        <v>99</v>
      </c>
      <c r="P202" s="24">
        <f t="shared" si="31"/>
        <v>116</v>
      </c>
      <c r="Q202" s="24">
        <f t="shared" si="31"/>
        <v>215</v>
      </c>
      <c r="R202" s="22">
        <f>COUNTIF(R178:R201,"E")</f>
        <v>15</v>
      </c>
      <c r="S202" s="22">
        <f>COUNTIF(S178:S201,"C")</f>
        <v>7</v>
      </c>
      <c r="T202" s="22">
        <f>COUNTIF(T178:T201,"VP")</f>
        <v>2</v>
      </c>
      <c r="U202" s="50">
        <f>(COUNTIF($A$178:$U$201,"DF"))/(COUNTIF($A$178:$U$201,"DF")+COUNTIF($A$210:$U$224,"DS")+COUNTIF($A$234:$U$246,"DC"))</f>
        <v>0.5</v>
      </c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  <c r="ET202" s="102"/>
      <c r="EU202" s="102"/>
      <c r="EV202" s="102"/>
      <c r="EW202" s="102"/>
      <c r="EX202" s="102"/>
      <c r="EY202" s="102"/>
      <c r="EZ202" s="102"/>
      <c r="FA202" s="102"/>
      <c r="FB202" s="102"/>
      <c r="FC202" s="102"/>
      <c r="FD202" s="102"/>
      <c r="FE202" s="102"/>
      <c r="FF202" s="102"/>
      <c r="FG202" s="102"/>
      <c r="FH202" s="102"/>
      <c r="FI202" s="102"/>
      <c r="FJ202" s="102"/>
      <c r="FK202" s="102"/>
      <c r="FL202" s="102"/>
      <c r="FM202" s="102"/>
      <c r="FN202" s="102"/>
      <c r="FO202" s="102"/>
      <c r="FP202" s="102"/>
      <c r="FQ202" s="102"/>
      <c r="FR202" s="102"/>
      <c r="FS202" s="102"/>
      <c r="FT202" s="102"/>
      <c r="FU202" s="102"/>
      <c r="FV202" s="102"/>
      <c r="FW202" s="102"/>
      <c r="FX202" s="102"/>
      <c r="FY202" s="102"/>
      <c r="FZ202" s="102"/>
      <c r="GA202" s="102"/>
      <c r="GB202" s="102"/>
      <c r="GC202" s="102"/>
      <c r="GD202" s="102"/>
      <c r="GE202" s="102"/>
      <c r="GF202" s="102"/>
      <c r="GG202" s="102"/>
      <c r="GH202" s="102"/>
      <c r="GI202" s="102"/>
      <c r="GJ202" s="102"/>
      <c r="GK202" s="102"/>
      <c r="GL202" s="102"/>
      <c r="GM202" s="102"/>
      <c r="GN202" s="102"/>
      <c r="GO202" s="102"/>
      <c r="GP202" s="102"/>
      <c r="GQ202" s="102"/>
      <c r="GR202" s="102"/>
      <c r="GS202" s="102"/>
      <c r="GT202" s="102"/>
      <c r="GU202" s="102"/>
      <c r="GV202" s="102"/>
      <c r="GW202" s="102"/>
      <c r="GX202" s="102"/>
      <c r="GY202" s="102"/>
      <c r="GZ202" s="102"/>
      <c r="HA202" s="102"/>
      <c r="HB202" s="102"/>
      <c r="HC202" s="102"/>
      <c r="HD202" s="102"/>
      <c r="HE202" s="102"/>
      <c r="HF202" s="102"/>
      <c r="HG202" s="102"/>
      <c r="HH202" s="102"/>
      <c r="HI202" s="102"/>
      <c r="HJ202" s="102"/>
      <c r="HK202" s="102"/>
      <c r="HL202" s="102"/>
      <c r="HM202" s="102"/>
      <c r="HN202" s="102"/>
      <c r="HO202" s="102"/>
      <c r="HP202" s="102"/>
      <c r="HQ202" s="102"/>
      <c r="HR202" s="102"/>
      <c r="HS202" s="102"/>
      <c r="HT202" s="102"/>
      <c r="HU202" s="102"/>
      <c r="HV202" s="102"/>
      <c r="HW202" s="102"/>
      <c r="HX202" s="102"/>
      <c r="HY202" s="102"/>
      <c r="HZ202" s="102"/>
      <c r="IA202" s="102"/>
      <c r="IB202" s="102"/>
      <c r="IC202" s="102"/>
      <c r="ID202" s="102"/>
      <c r="IE202" s="102"/>
      <c r="IF202" s="102"/>
      <c r="IG202" s="102"/>
      <c r="IH202" s="102"/>
      <c r="II202" s="102"/>
      <c r="IJ202" s="102"/>
      <c r="IK202" s="102"/>
      <c r="IL202" s="102"/>
      <c r="IM202" s="102"/>
      <c r="IN202" s="102"/>
      <c r="IO202" s="102"/>
      <c r="IP202" s="102"/>
      <c r="IQ202" s="102"/>
      <c r="IR202" s="102"/>
      <c r="IS202" s="102"/>
      <c r="IT202" s="102"/>
      <c r="IU202" s="102"/>
      <c r="IV202" s="102"/>
      <c r="IW202" s="102"/>
      <c r="IX202" s="102"/>
      <c r="IY202" s="102"/>
      <c r="IZ202" s="102"/>
      <c r="JA202" s="102"/>
    </row>
    <row r="203" spans="1:261">
      <c r="A203" s="190" t="s">
        <v>173</v>
      </c>
      <c r="B203" s="191"/>
      <c r="C203" s="191"/>
      <c r="D203" s="191"/>
      <c r="E203" s="191"/>
      <c r="F203" s="191"/>
      <c r="G203" s="191"/>
      <c r="H203" s="191"/>
      <c r="I203" s="191"/>
      <c r="J203" s="192"/>
      <c r="K203" s="24">
        <f t="shared" ref="K203:Q203" si="32">K202*14</f>
        <v>644</v>
      </c>
      <c r="L203" s="24">
        <f t="shared" si="32"/>
        <v>504</v>
      </c>
      <c r="M203" s="24">
        <f t="shared" si="32"/>
        <v>238</v>
      </c>
      <c r="N203" s="24">
        <f t="shared" si="32"/>
        <v>0</v>
      </c>
      <c r="O203" s="24">
        <f t="shared" si="32"/>
        <v>1386</v>
      </c>
      <c r="P203" s="24">
        <f t="shared" si="32"/>
        <v>1624</v>
      </c>
      <c r="Q203" s="24">
        <f t="shared" si="32"/>
        <v>3010</v>
      </c>
      <c r="R203" s="196"/>
      <c r="S203" s="197"/>
      <c r="T203" s="197"/>
      <c r="U203" s="198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  <c r="CY203" s="102"/>
      <c r="CZ203" s="102"/>
      <c r="DA203" s="102"/>
      <c r="DB203" s="102"/>
      <c r="DC203" s="102"/>
      <c r="DD203" s="102"/>
      <c r="DE203" s="102"/>
      <c r="DF203" s="102"/>
      <c r="DG203" s="102"/>
      <c r="DH203" s="102"/>
      <c r="DI203" s="102"/>
      <c r="DJ203" s="102"/>
      <c r="DK203" s="102"/>
      <c r="DL203" s="102"/>
      <c r="DM203" s="102"/>
      <c r="DN203" s="102"/>
      <c r="DO203" s="102"/>
      <c r="DP203" s="102"/>
      <c r="DQ203" s="102"/>
      <c r="DR203" s="102"/>
      <c r="DS203" s="102"/>
      <c r="DT203" s="102"/>
      <c r="DU203" s="102"/>
      <c r="DV203" s="102"/>
      <c r="DW203" s="102"/>
      <c r="DX203" s="102"/>
      <c r="DY203" s="102"/>
      <c r="DZ203" s="102"/>
      <c r="EA203" s="102"/>
      <c r="EB203" s="102"/>
      <c r="EC203" s="102"/>
      <c r="ED203" s="102"/>
      <c r="EE203" s="102"/>
      <c r="EF203" s="102"/>
      <c r="EG203" s="102"/>
      <c r="EH203" s="102"/>
      <c r="EI203" s="102"/>
      <c r="EJ203" s="102"/>
      <c r="EK203" s="102"/>
      <c r="EL203" s="102"/>
      <c r="EM203" s="102"/>
      <c r="EN203" s="102"/>
      <c r="EO203" s="102"/>
      <c r="EP203" s="102"/>
      <c r="EQ203" s="102"/>
      <c r="ER203" s="102"/>
      <c r="ES203" s="102"/>
      <c r="ET203" s="102"/>
      <c r="EU203" s="102"/>
      <c r="EV203" s="102"/>
      <c r="EW203" s="102"/>
      <c r="EX203" s="102"/>
      <c r="EY203" s="102"/>
      <c r="EZ203" s="102"/>
      <c r="FA203" s="102"/>
      <c r="FB203" s="102"/>
      <c r="FC203" s="102"/>
      <c r="FD203" s="102"/>
      <c r="FE203" s="102"/>
      <c r="FF203" s="102"/>
      <c r="FG203" s="102"/>
      <c r="FH203" s="102"/>
      <c r="FI203" s="102"/>
      <c r="FJ203" s="102"/>
      <c r="FK203" s="102"/>
      <c r="FL203" s="102"/>
      <c r="FM203" s="102"/>
      <c r="FN203" s="102"/>
      <c r="FO203" s="102"/>
      <c r="FP203" s="102"/>
      <c r="FQ203" s="102"/>
      <c r="FR203" s="102"/>
      <c r="FS203" s="102"/>
      <c r="FT203" s="102"/>
      <c r="FU203" s="102"/>
      <c r="FV203" s="102"/>
      <c r="FW203" s="102"/>
      <c r="FX203" s="102"/>
      <c r="FY203" s="102"/>
      <c r="FZ203" s="102"/>
      <c r="GA203" s="102"/>
      <c r="GB203" s="102"/>
      <c r="GC203" s="102"/>
      <c r="GD203" s="102"/>
      <c r="GE203" s="102"/>
      <c r="GF203" s="102"/>
      <c r="GG203" s="102"/>
      <c r="GH203" s="102"/>
      <c r="GI203" s="102"/>
      <c r="GJ203" s="102"/>
      <c r="GK203" s="102"/>
      <c r="GL203" s="102"/>
      <c r="GM203" s="102"/>
      <c r="GN203" s="102"/>
      <c r="GO203" s="102"/>
      <c r="GP203" s="102"/>
      <c r="GQ203" s="102"/>
      <c r="GR203" s="102"/>
      <c r="GS203" s="102"/>
      <c r="GT203" s="102"/>
      <c r="GU203" s="102"/>
      <c r="GV203" s="102"/>
      <c r="GW203" s="102"/>
      <c r="GX203" s="102"/>
      <c r="GY203" s="102"/>
      <c r="GZ203" s="102"/>
      <c r="HA203" s="102"/>
      <c r="HB203" s="102"/>
      <c r="HC203" s="102"/>
      <c r="HD203" s="102"/>
      <c r="HE203" s="102"/>
      <c r="HF203" s="102"/>
      <c r="HG203" s="102"/>
      <c r="HH203" s="102"/>
      <c r="HI203" s="102"/>
      <c r="HJ203" s="102"/>
      <c r="HK203" s="102"/>
      <c r="HL203" s="102"/>
      <c r="HM203" s="102"/>
      <c r="HN203" s="102"/>
      <c r="HO203" s="102"/>
      <c r="HP203" s="102"/>
      <c r="HQ203" s="102"/>
      <c r="HR203" s="102"/>
      <c r="HS203" s="102"/>
      <c r="HT203" s="102"/>
      <c r="HU203" s="102"/>
      <c r="HV203" s="102"/>
      <c r="HW203" s="102"/>
      <c r="HX203" s="102"/>
      <c r="HY203" s="102"/>
      <c r="HZ203" s="102"/>
      <c r="IA203" s="102"/>
      <c r="IB203" s="102"/>
      <c r="IC203" s="102"/>
      <c r="ID203" s="102"/>
      <c r="IE203" s="102"/>
      <c r="IF203" s="102"/>
      <c r="IG203" s="102"/>
      <c r="IH203" s="102"/>
      <c r="II203" s="102"/>
      <c r="IJ203" s="102"/>
      <c r="IK203" s="102"/>
      <c r="IL203" s="102"/>
      <c r="IM203" s="102"/>
      <c r="IN203" s="102"/>
      <c r="IO203" s="102"/>
      <c r="IP203" s="102"/>
      <c r="IQ203" s="102"/>
      <c r="IR203" s="102"/>
      <c r="IS203" s="102"/>
      <c r="IT203" s="102"/>
      <c r="IU203" s="102"/>
      <c r="IV203" s="102"/>
      <c r="IW203" s="102"/>
      <c r="IX203" s="102"/>
      <c r="IY203" s="102"/>
      <c r="IZ203" s="102"/>
      <c r="JA203" s="102"/>
    </row>
    <row r="204" spans="1:261">
      <c r="A204" s="193"/>
      <c r="B204" s="194"/>
      <c r="C204" s="194"/>
      <c r="D204" s="194"/>
      <c r="E204" s="194"/>
      <c r="F204" s="194"/>
      <c r="G204" s="194"/>
      <c r="H204" s="194"/>
      <c r="I204" s="194"/>
      <c r="J204" s="195"/>
      <c r="K204" s="202">
        <f>SUM(K203:N203)</f>
        <v>1386</v>
      </c>
      <c r="L204" s="203"/>
      <c r="M204" s="203"/>
      <c r="N204" s="204"/>
      <c r="O204" s="205">
        <f>Q203</f>
        <v>3010</v>
      </c>
      <c r="P204" s="206"/>
      <c r="Q204" s="207"/>
      <c r="R204" s="199"/>
      <c r="S204" s="200"/>
      <c r="T204" s="200"/>
      <c r="U204" s="201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  <c r="CY204" s="102"/>
      <c r="CZ204" s="102"/>
      <c r="DA204" s="102"/>
      <c r="DB204" s="102"/>
      <c r="DC204" s="102"/>
      <c r="DD204" s="102"/>
      <c r="DE204" s="102"/>
      <c r="DF204" s="102"/>
      <c r="DG204" s="102"/>
      <c r="DH204" s="102"/>
      <c r="DI204" s="102"/>
      <c r="DJ204" s="102"/>
      <c r="DK204" s="102"/>
      <c r="DL204" s="102"/>
      <c r="DM204" s="102"/>
      <c r="DN204" s="102"/>
      <c r="DO204" s="102"/>
      <c r="DP204" s="102"/>
      <c r="DQ204" s="102"/>
      <c r="DR204" s="102"/>
      <c r="DS204" s="102"/>
      <c r="DT204" s="102"/>
      <c r="DU204" s="102"/>
      <c r="DV204" s="102"/>
      <c r="DW204" s="102"/>
      <c r="DX204" s="102"/>
      <c r="DY204" s="102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2"/>
      <c r="ER204" s="102"/>
      <c r="ES204" s="102"/>
      <c r="ET204" s="102"/>
      <c r="EU204" s="102"/>
      <c r="EV204" s="102"/>
      <c r="EW204" s="102"/>
      <c r="EX204" s="102"/>
      <c r="EY204" s="102"/>
      <c r="EZ204" s="102"/>
      <c r="FA204" s="102"/>
      <c r="FB204" s="102"/>
      <c r="FC204" s="102"/>
      <c r="FD204" s="102"/>
      <c r="FE204" s="102"/>
      <c r="FF204" s="102"/>
      <c r="FG204" s="102"/>
      <c r="FH204" s="102"/>
      <c r="FI204" s="102"/>
      <c r="FJ204" s="102"/>
      <c r="FK204" s="102"/>
      <c r="FL204" s="102"/>
      <c r="FM204" s="102"/>
      <c r="FN204" s="102"/>
      <c r="FO204" s="102"/>
      <c r="FP204" s="102"/>
      <c r="FQ204" s="102"/>
      <c r="FR204" s="102"/>
      <c r="FS204" s="102"/>
      <c r="FT204" s="102"/>
      <c r="FU204" s="102"/>
      <c r="FV204" s="102"/>
      <c r="FW204" s="102"/>
      <c r="FX204" s="102"/>
      <c r="FY204" s="102"/>
      <c r="FZ204" s="102"/>
      <c r="GA204" s="102"/>
      <c r="GB204" s="102"/>
      <c r="GC204" s="102"/>
      <c r="GD204" s="102"/>
      <c r="GE204" s="102"/>
      <c r="GF204" s="102"/>
      <c r="GG204" s="102"/>
      <c r="GH204" s="102"/>
      <c r="GI204" s="102"/>
      <c r="GJ204" s="102"/>
      <c r="GK204" s="102"/>
      <c r="GL204" s="102"/>
      <c r="GM204" s="102"/>
      <c r="GN204" s="102"/>
      <c r="GO204" s="102"/>
      <c r="GP204" s="102"/>
      <c r="GQ204" s="102"/>
      <c r="GR204" s="102"/>
      <c r="GS204" s="102"/>
      <c r="GT204" s="102"/>
      <c r="GU204" s="102"/>
      <c r="GV204" s="102"/>
      <c r="GW204" s="102"/>
      <c r="GX204" s="102"/>
      <c r="GY204" s="102"/>
      <c r="GZ204" s="102"/>
      <c r="HA204" s="102"/>
      <c r="HB204" s="102"/>
      <c r="HC204" s="102"/>
      <c r="HD204" s="102"/>
      <c r="HE204" s="102"/>
      <c r="HF204" s="102"/>
      <c r="HG204" s="102"/>
      <c r="HH204" s="102"/>
      <c r="HI204" s="102"/>
      <c r="HJ204" s="102"/>
      <c r="HK204" s="102"/>
      <c r="HL204" s="102"/>
      <c r="HM204" s="102"/>
      <c r="HN204" s="102"/>
      <c r="HO204" s="102"/>
      <c r="HP204" s="102"/>
      <c r="HQ204" s="102"/>
      <c r="HR204" s="102"/>
      <c r="HS204" s="102"/>
      <c r="HT204" s="102"/>
      <c r="HU204" s="102"/>
      <c r="HV204" s="102"/>
      <c r="HW204" s="102"/>
      <c r="HX204" s="102"/>
      <c r="HY204" s="102"/>
      <c r="HZ204" s="102"/>
      <c r="IA204" s="102"/>
      <c r="IB204" s="102"/>
      <c r="IC204" s="102"/>
      <c r="ID204" s="102"/>
      <c r="IE204" s="102"/>
      <c r="IF204" s="102"/>
      <c r="IG204" s="102"/>
      <c r="IH204" s="102"/>
      <c r="II204" s="102"/>
      <c r="IJ204" s="102"/>
      <c r="IK204" s="102"/>
      <c r="IL204" s="102"/>
      <c r="IM204" s="102"/>
      <c r="IN204" s="102"/>
      <c r="IO204" s="102"/>
      <c r="IP204" s="102"/>
      <c r="IQ204" s="102"/>
      <c r="IR204" s="102"/>
      <c r="IS204" s="102"/>
      <c r="IT204" s="102"/>
      <c r="IU204" s="102"/>
      <c r="IV204" s="102"/>
      <c r="IW204" s="102"/>
      <c r="IX204" s="102"/>
      <c r="IY204" s="102"/>
      <c r="IZ204" s="102"/>
      <c r="JA204" s="102"/>
    </row>
    <row r="205" spans="1:261">
      <c r="B205" s="2"/>
      <c r="C205" s="2"/>
      <c r="D205" s="2"/>
      <c r="E205" s="2"/>
      <c r="F205" s="2"/>
      <c r="G205" s="2"/>
      <c r="M205" s="9"/>
      <c r="N205" s="9"/>
      <c r="O205" s="9"/>
      <c r="P205" s="9"/>
      <c r="Q205" s="9"/>
      <c r="R205" s="9"/>
      <c r="S205" s="9"/>
      <c r="T205" s="9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  <c r="FX205" s="102"/>
      <c r="FY205" s="102"/>
      <c r="FZ205" s="102"/>
      <c r="GA205" s="102"/>
      <c r="GB205" s="102"/>
      <c r="GC205" s="102"/>
      <c r="GD205" s="102"/>
      <c r="GE205" s="102"/>
      <c r="GF205" s="102"/>
      <c r="GG205" s="102"/>
      <c r="GH205" s="102"/>
      <c r="GI205" s="102"/>
      <c r="GJ205" s="102"/>
      <c r="GK205" s="102"/>
      <c r="GL205" s="102"/>
      <c r="GM205" s="102"/>
      <c r="GN205" s="102"/>
      <c r="GO205" s="102"/>
      <c r="GP205" s="102"/>
      <c r="GQ205" s="102"/>
      <c r="GR205" s="102"/>
      <c r="GS205" s="102"/>
      <c r="GT205" s="102"/>
      <c r="GU205" s="102"/>
      <c r="GV205" s="102"/>
      <c r="GW205" s="102"/>
      <c r="GX205" s="102"/>
      <c r="GY205" s="102"/>
      <c r="GZ205" s="102"/>
      <c r="HA205" s="102"/>
      <c r="HB205" s="102"/>
      <c r="HC205" s="102"/>
      <c r="HD205" s="102"/>
      <c r="HE205" s="102"/>
      <c r="HF205" s="102"/>
      <c r="HG205" s="102"/>
      <c r="HH205" s="102"/>
      <c r="HI205" s="102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  <c r="IW205" s="102"/>
      <c r="IX205" s="102"/>
      <c r="IY205" s="102"/>
      <c r="IZ205" s="102"/>
      <c r="JA205" s="102"/>
    </row>
    <row r="206" spans="1:261" ht="12.75" customHeight="1">
      <c r="A206" s="299" t="s">
        <v>273</v>
      </c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0"/>
      <c r="P206" s="300"/>
      <c r="Q206" s="300"/>
      <c r="R206" s="300"/>
      <c r="S206" s="300"/>
      <c r="T206" s="300"/>
      <c r="U206" s="301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  <c r="CW206" s="102"/>
      <c r="CX206" s="102"/>
      <c r="CY206" s="102"/>
      <c r="CZ206" s="102"/>
      <c r="DA206" s="102"/>
      <c r="DB206" s="102"/>
      <c r="DC206" s="102"/>
      <c r="DD206" s="102"/>
      <c r="DE206" s="102"/>
      <c r="DF206" s="102"/>
      <c r="DG206" s="102"/>
      <c r="DH206" s="102"/>
      <c r="DI206" s="102"/>
      <c r="DJ206" s="102"/>
      <c r="DK206" s="102"/>
      <c r="DL206" s="102"/>
      <c r="DM206" s="102"/>
      <c r="DN206" s="102"/>
      <c r="DO206" s="102"/>
      <c r="DP206" s="102"/>
      <c r="DQ206" s="102"/>
      <c r="DR206" s="102"/>
      <c r="DS206" s="102"/>
      <c r="DT206" s="102"/>
      <c r="DU206" s="102"/>
      <c r="DV206" s="102"/>
      <c r="DW206" s="102"/>
      <c r="DX206" s="102"/>
      <c r="DY206" s="102"/>
      <c r="DZ206" s="102"/>
      <c r="EA206" s="102"/>
      <c r="EB206" s="102"/>
      <c r="EC206" s="102"/>
      <c r="ED206" s="102"/>
      <c r="EE206" s="102"/>
      <c r="EF206" s="102"/>
      <c r="EG206" s="102"/>
      <c r="EH206" s="102"/>
      <c r="EI206" s="102"/>
      <c r="EJ206" s="102"/>
      <c r="EK206" s="102"/>
      <c r="EL206" s="102"/>
      <c r="EM206" s="102"/>
      <c r="EN206" s="102"/>
      <c r="EO206" s="102"/>
      <c r="EP206" s="102"/>
      <c r="EQ206" s="102"/>
      <c r="ER206" s="102"/>
      <c r="ES206" s="102"/>
      <c r="ET206" s="102"/>
      <c r="EU206" s="102"/>
      <c r="EV206" s="102"/>
      <c r="EW206" s="102"/>
      <c r="EX206" s="102"/>
      <c r="EY206" s="102"/>
      <c r="EZ206" s="102"/>
      <c r="FA206" s="102"/>
      <c r="FB206" s="102"/>
      <c r="FC206" s="102"/>
      <c r="FD206" s="102"/>
      <c r="FE206" s="102"/>
      <c r="FF206" s="102"/>
      <c r="FG206" s="102"/>
      <c r="FH206" s="102"/>
      <c r="FI206" s="102"/>
      <c r="FJ206" s="102"/>
      <c r="FK206" s="102"/>
      <c r="FL206" s="102"/>
      <c r="FM206" s="102"/>
      <c r="FN206" s="102"/>
      <c r="FO206" s="102"/>
      <c r="FP206" s="102"/>
      <c r="FQ206" s="102"/>
      <c r="FR206" s="102"/>
      <c r="FS206" s="102"/>
      <c r="FT206" s="102"/>
      <c r="FU206" s="102"/>
      <c r="FV206" s="102"/>
      <c r="FW206" s="102"/>
      <c r="FX206" s="102"/>
      <c r="FY206" s="102"/>
      <c r="FZ206" s="102"/>
      <c r="GA206" s="102"/>
      <c r="GB206" s="102"/>
      <c r="GC206" s="102"/>
      <c r="GD206" s="102"/>
      <c r="GE206" s="102"/>
      <c r="GF206" s="102"/>
      <c r="GG206" s="102"/>
      <c r="GH206" s="102"/>
      <c r="GI206" s="102"/>
      <c r="GJ206" s="102"/>
      <c r="GK206" s="102"/>
      <c r="GL206" s="102"/>
      <c r="GM206" s="102"/>
      <c r="GN206" s="102"/>
      <c r="GO206" s="102"/>
      <c r="GP206" s="102"/>
      <c r="GQ206" s="102"/>
      <c r="GR206" s="102"/>
      <c r="GS206" s="102"/>
      <c r="GT206" s="102"/>
      <c r="GU206" s="102"/>
      <c r="GV206" s="102"/>
      <c r="GW206" s="102"/>
      <c r="GX206" s="102"/>
      <c r="GY206" s="102"/>
      <c r="GZ206" s="102"/>
      <c r="HA206" s="102"/>
      <c r="HB206" s="102"/>
      <c r="HC206" s="102"/>
      <c r="HD206" s="102"/>
      <c r="HE206" s="102"/>
      <c r="HF206" s="102"/>
      <c r="HG206" s="102"/>
      <c r="HH206" s="102"/>
      <c r="HI206" s="102"/>
      <c r="HJ206" s="102"/>
      <c r="HK206" s="102"/>
      <c r="HL206" s="102"/>
      <c r="HM206" s="102"/>
      <c r="HN206" s="102"/>
      <c r="HO206" s="102"/>
      <c r="HP206" s="102"/>
      <c r="HQ206" s="102"/>
      <c r="HR206" s="102"/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  <c r="IJ206" s="102"/>
      <c r="IK206" s="102"/>
      <c r="IL206" s="102"/>
      <c r="IM206" s="102"/>
      <c r="IN206" s="102"/>
      <c r="IO206" s="102"/>
      <c r="IP206" s="102"/>
      <c r="IQ206" s="102"/>
      <c r="IR206" s="102"/>
      <c r="IS206" s="102"/>
      <c r="IT206" s="102"/>
      <c r="IU206" s="102"/>
      <c r="IV206" s="102"/>
      <c r="IW206" s="102"/>
      <c r="IX206" s="102"/>
      <c r="IY206" s="102"/>
      <c r="IZ206" s="102"/>
      <c r="JA206" s="102"/>
    </row>
    <row r="207" spans="1:261">
      <c r="A207" s="305" t="s">
        <v>47</v>
      </c>
      <c r="B207" s="307" t="s">
        <v>48</v>
      </c>
      <c r="C207" s="308"/>
      <c r="D207" s="308"/>
      <c r="E207" s="308"/>
      <c r="F207" s="308"/>
      <c r="G207" s="308"/>
      <c r="H207" s="308"/>
      <c r="I207" s="309"/>
      <c r="J207" s="313" t="s">
        <v>49</v>
      </c>
      <c r="K207" s="302" t="s">
        <v>50</v>
      </c>
      <c r="L207" s="303"/>
      <c r="M207" s="303"/>
      <c r="N207" s="304"/>
      <c r="O207" s="302" t="s">
        <v>51</v>
      </c>
      <c r="P207" s="303"/>
      <c r="Q207" s="304"/>
      <c r="R207" s="302" t="s">
        <v>52</v>
      </c>
      <c r="S207" s="303"/>
      <c r="T207" s="304"/>
      <c r="U207" s="313" t="s">
        <v>53</v>
      </c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  <c r="CW207" s="102"/>
      <c r="CX207" s="102"/>
      <c r="CY207" s="102"/>
      <c r="CZ207" s="102"/>
      <c r="DA207" s="102"/>
      <c r="DB207" s="102"/>
      <c r="DC207" s="102"/>
      <c r="DD207" s="102"/>
      <c r="DE207" s="102"/>
      <c r="DF207" s="102"/>
      <c r="DG207" s="102"/>
      <c r="DH207" s="102"/>
      <c r="DI207" s="102"/>
      <c r="DJ207" s="102"/>
      <c r="DK207" s="102"/>
      <c r="DL207" s="102"/>
      <c r="DM207" s="102"/>
      <c r="DN207" s="102"/>
      <c r="DO207" s="102"/>
      <c r="DP207" s="102"/>
      <c r="DQ207" s="102"/>
      <c r="DR207" s="102"/>
      <c r="DS207" s="102"/>
      <c r="DT207" s="102"/>
      <c r="DU207" s="102"/>
      <c r="DV207" s="102"/>
      <c r="DW207" s="102"/>
      <c r="DX207" s="102"/>
      <c r="DY207" s="102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  <c r="ET207" s="102"/>
      <c r="EU207" s="102"/>
      <c r="EV207" s="102"/>
      <c r="EW207" s="102"/>
      <c r="EX207" s="102"/>
      <c r="EY207" s="102"/>
      <c r="EZ207" s="102"/>
      <c r="FA207" s="102"/>
      <c r="FB207" s="102"/>
      <c r="FC207" s="102"/>
      <c r="FD207" s="102"/>
      <c r="FE207" s="102"/>
      <c r="FF207" s="102"/>
      <c r="FG207" s="102"/>
      <c r="FH207" s="102"/>
      <c r="FI207" s="102"/>
      <c r="FJ207" s="102"/>
      <c r="FK207" s="102"/>
      <c r="FL207" s="102"/>
      <c r="FM207" s="102"/>
      <c r="FN207" s="102"/>
      <c r="FO207" s="102"/>
      <c r="FP207" s="102"/>
      <c r="FQ207" s="102"/>
      <c r="FR207" s="102"/>
      <c r="FS207" s="102"/>
      <c r="FT207" s="102"/>
      <c r="FU207" s="102"/>
      <c r="FV207" s="102"/>
      <c r="FW207" s="102"/>
      <c r="FX207" s="102"/>
      <c r="FY207" s="102"/>
      <c r="FZ207" s="102"/>
      <c r="GA207" s="102"/>
      <c r="GB207" s="102"/>
      <c r="GC207" s="102"/>
      <c r="GD207" s="102"/>
      <c r="GE207" s="102"/>
      <c r="GF207" s="102"/>
      <c r="GG207" s="102"/>
      <c r="GH207" s="102"/>
      <c r="GI207" s="102"/>
      <c r="GJ207" s="102"/>
      <c r="GK207" s="102"/>
      <c r="GL207" s="102"/>
      <c r="GM207" s="102"/>
      <c r="GN207" s="102"/>
      <c r="GO207" s="102"/>
      <c r="GP207" s="102"/>
      <c r="GQ207" s="102"/>
      <c r="GR207" s="102"/>
      <c r="GS207" s="102"/>
      <c r="GT207" s="102"/>
      <c r="GU207" s="102"/>
      <c r="GV207" s="102"/>
      <c r="GW207" s="102"/>
      <c r="GX207" s="102"/>
      <c r="GY207" s="102"/>
      <c r="GZ207" s="102"/>
      <c r="HA207" s="102"/>
      <c r="HB207" s="102"/>
      <c r="HC207" s="102"/>
      <c r="HD207" s="102"/>
      <c r="HE207" s="102"/>
      <c r="HF207" s="102"/>
      <c r="HG207" s="102"/>
      <c r="HH207" s="102"/>
      <c r="HI207" s="102"/>
      <c r="HJ207" s="102"/>
      <c r="HK207" s="102"/>
      <c r="HL207" s="102"/>
      <c r="HM207" s="102"/>
      <c r="HN207" s="102"/>
      <c r="HO207" s="102"/>
      <c r="HP207" s="102"/>
      <c r="HQ207" s="102"/>
      <c r="HR207" s="102"/>
      <c r="HS207" s="102"/>
      <c r="HT207" s="102"/>
      <c r="HU207" s="102"/>
      <c r="HV207" s="102"/>
      <c r="HW207" s="102"/>
      <c r="HX207" s="102"/>
      <c r="HY207" s="102"/>
      <c r="HZ207" s="102"/>
      <c r="IA207" s="102"/>
      <c r="IB207" s="102"/>
      <c r="IC207" s="102"/>
      <c r="ID207" s="102"/>
      <c r="IE207" s="102"/>
      <c r="IF207" s="102"/>
      <c r="IG207" s="102"/>
      <c r="IH207" s="102"/>
      <c r="II207" s="102"/>
      <c r="IJ207" s="102"/>
      <c r="IK207" s="102"/>
      <c r="IL207" s="102"/>
      <c r="IM207" s="102"/>
      <c r="IN207" s="102"/>
      <c r="IO207" s="102"/>
      <c r="IP207" s="102"/>
      <c r="IQ207" s="102"/>
      <c r="IR207" s="102"/>
      <c r="IS207" s="102"/>
      <c r="IT207" s="102"/>
      <c r="IU207" s="102"/>
      <c r="IV207" s="102"/>
      <c r="IW207" s="102"/>
      <c r="IX207" s="102"/>
      <c r="IY207" s="102"/>
      <c r="IZ207" s="102"/>
      <c r="JA207" s="102"/>
    </row>
    <row r="208" spans="1:261" ht="12.75" customHeight="1">
      <c r="A208" s="306"/>
      <c r="B208" s="310"/>
      <c r="C208" s="311"/>
      <c r="D208" s="311"/>
      <c r="E208" s="311"/>
      <c r="F208" s="311"/>
      <c r="G208" s="311"/>
      <c r="H208" s="311"/>
      <c r="I208" s="312"/>
      <c r="J208" s="314"/>
      <c r="K208" s="76" t="s">
        <v>54</v>
      </c>
      <c r="L208" s="76" t="s">
        <v>55</v>
      </c>
      <c r="M208" s="76" t="s">
        <v>56</v>
      </c>
      <c r="N208" s="76" t="s">
        <v>57</v>
      </c>
      <c r="O208" s="76" t="s">
        <v>58</v>
      </c>
      <c r="P208" s="76" t="s">
        <v>32</v>
      </c>
      <c r="Q208" s="76" t="s">
        <v>59</v>
      </c>
      <c r="R208" s="76" t="s">
        <v>60</v>
      </c>
      <c r="S208" s="76" t="s">
        <v>54</v>
      </c>
      <c r="T208" s="76" t="s">
        <v>61</v>
      </c>
      <c r="U208" s="314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  <c r="CW208" s="102"/>
      <c r="CX208" s="102"/>
      <c r="CY208" s="102"/>
      <c r="CZ208" s="102"/>
      <c r="DA208" s="102"/>
      <c r="DB208" s="102"/>
      <c r="DC208" s="102"/>
      <c r="DD208" s="102"/>
      <c r="DE208" s="102"/>
      <c r="DF208" s="102"/>
      <c r="DG208" s="102"/>
      <c r="DH208" s="102"/>
      <c r="DI208" s="102"/>
      <c r="DJ208" s="102"/>
      <c r="DK208" s="102"/>
      <c r="DL208" s="102"/>
      <c r="DM208" s="102"/>
      <c r="DN208" s="102"/>
      <c r="DO208" s="102"/>
      <c r="DP208" s="102"/>
      <c r="DQ208" s="102"/>
      <c r="DR208" s="102"/>
      <c r="DS208" s="102"/>
      <c r="DT208" s="102"/>
      <c r="DU208" s="102"/>
      <c r="DV208" s="102"/>
      <c r="DW208" s="102"/>
      <c r="DX208" s="102"/>
      <c r="DY208" s="102"/>
      <c r="DZ208" s="102"/>
      <c r="EA208" s="102"/>
      <c r="EB208" s="102"/>
      <c r="EC208" s="102"/>
      <c r="ED208" s="102"/>
      <c r="EE208" s="102"/>
      <c r="EF208" s="102"/>
      <c r="EG208" s="102"/>
      <c r="EH208" s="102"/>
      <c r="EI208" s="102"/>
      <c r="EJ208" s="102"/>
      <c r="EK208" s="102"/>
      <c r="EL208" s="102"/>
      <c r="EM208" s="102"/>
      <c r="EN208" s="102"/>
      <c r="EO208" s="102"/>
      <c r="EP208" s="102"/>
      <c r="EQ208" s="102"/>
      <c r="ER208" s="102"/>
      <c r="ES208" s="102"/>
      <c r="ET208" s="102"/>
      <c r="EU208" s="102"/>
      <c r="EV208" s="102"/>
      <c r="EW208" s="102"/>
      <c r="EX208" s="102"/>
      <c r="EY208" s="102"/>
      <c r="EZ208" s="102"/>
      <c r="FA208" s="102"/>
      <c r="FB208" s="102"/>
      <c r="FC208" s="102"/>
      <c r="FD208" s="102"/>
      <c r="FE208" s="102"/>
      <c r="FF208" s="102"/>
      <c r="FG208" s="102"/>
      <c r="FH208" s="102"/>
      <c r="FI208" s="102"/>
      <c r="FJ208" s="102"/>
      <c r="FK208" s="102"/>
      <c r="FL208" s="102"/>
      <c r="FM208" s="102"/>
      <c r="FN208" s="102"/>
      <c r="FO208" s="102"/>
      <c r="FP208" s="102"/>
      <c r="FQ208" s="102"/>
      <c r="FR208" s="102"/>
      <c r="FS208" s="102"/>
      <c r="FT208" s="102"/>
      <c r="FU208" s="102"/>
      <c r="FV208" s="102"/>
      <c r="FW208" s="102"/>
      <c r="FX208" s="102"/>
      <c r="FY208" s="102"/>
      <c r="FZ208" s="102"/>
      <c r="GA208" s="102"/>
      <c r="GB208" s="102"/>
      <c r="GC208" s="102"/>
      <c r="GD208" s="102"/>
      <c r="GE208" s="102"/>
      <c r="GF208" s="102"/>
      <c r="GG208" s="102"/>
      <c r="GH208" s="102"/>
      <c r="GI208" s="102"/>
      <c r="GJ208" s="102"/>
      <c r="GK208" s="102"/>
      <c r="GL208" s="102"/>
      <c r="GM208" s="102"/>
      <c r="GN208" s="102"/>
      <c r="GO208" s="102"/>
      <c r="GP208" s="102"/>
      <c r="GQ208" s="102"/>
      <c r="GR208" s="102"/>
      <c r="GS208" s="102"/>
      <c r="GT208" s="102"/>
      <c r="GU208" s="102"/>
      <c r="GV208" s="102"/>
      <c r="GW208" s="102"/>
      <c r="GX208" s="102"/>
      <c r="GY208" s="102"/>
      <c r="GZ208" s="102"/>
      <c r="HA208" s="102"/>
      <c r="HB208" s="102"/>
      <c r="HC208" s="102"/>
      <c r="HD208" s="102"/>
      <c r="HE208" s="102"/>
      <c r="HF208" s="102"/>
      <c r="HG208" s="102"/>
      <c r="HH208" s="102"/>
      <c r="HI208" s="102"/>
      <c r="HJ208" s="102"/>
      <c r="HK208" s="102"/>
      <c r="HL208" s="102"/>
      <c r="HM208" s="102"/>
      <c r="HN208" s="102"/>
      <c r="HO208" s="102"/>
      <c r="HP208" s="102"/>
      <c r="HQ208" s="102"/>
      <c r="HR208" s="102"/>
      <c r="HS208" s="102"/>
      <c r="HT208" s="102"/>
      <c r="HU208" s="102"/>
      <c r="HV208" s="102"/>
      <c r="HW208" s="102"/>
      <c r="HX208" s="102"/>
      <c r="HY208" s="102"/>
      <c r="HZ208" s="102"/>
      <c r="IA208" s="102"/>
      <c r="IB208" s="102"/>
      <c r="IC208" s="102"/>
      <c r="ID208" s="102"/>
      <c r="IE208" s="102"/>
      <c r="IF208" s="102"/>
      <c r="IG208" s="102"/>
      <c r="IH208" s="102"/>
      <c r="II208" s="102"/>
      <c r="IJ208" s="102"/>
      <c r="IK208" s="102"/>
      <c r="IL208" s="102"/>
      <c r="IM208" s="102"/>
      <c r="IN208" s="102"/>
      <c r="IO208" s="102"/>
      <c r="IP208" s="102"/>
      <c r="IQ208" s="102"/>
      <c r="IR208" s="102"/>
      <c r="IS208" s="102"/>
      <c r="IT208" s="102"/>
      <c r="IU208" s="102"/>
      <c r="IV208" s="102"/>
      <c r="IW208" s="102"/>
      <c r="IX208" s="102"/>
      <c r="IY208" s="102"/>
      <c r="IZ208" s="102"/>
      <c r="JA208" s="102"/>
    </row>
    <row r="209" spans="1:261">
      <c r="A209" s="299" t="s">
        <v>190</v>
      </c>
      <c r="B209" s="300"/>
      <c r="C209" s="300"/>
      <c r="D209" s="300"/>
      <c r="E209" s="300"/>
      <c r="F209" s="300"/>
      <c r="G209" s="300"/>
      <c r="H209" s="300"/>
      <c r="I209" s="300"/>
      <c r="J209" s="300"/>
      <c r="K209" s="300"/>
      <c r="L209" s="300"/>
      <c r="M209" s="300"/>
      <c r="N209" s="300"/>
      <c r="O209" s="300"/>
      <c r="P209" s="300"/>
      <c r="Q209" s="300"/>
      <c r="R209" s="300"/>
      <c r="S209" s="300"/>
      <c r="T209" s="300"/>
      <c r="U209" s="301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  <c r="CW209" s="102"/>
      <c r="CX209" s="102"/>
      <c r="CY209" s="102"/>
      <c r="CZ209" s="102"/>
      <c r="DA209" s="102"/>
      <c r="DB209" s="102"/>
      <c r="DC209" s="102"/>
      <c r="DD209" s="102"/>
      <c r="DE209" s="102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02"/>
      <c r="DQ209" s="102"/>
      <c r="DR209" s="102"/>
      <c r="DS209" s="102"/>
      <c r="DT209" s="102"/>
      <c r="DU209" s="102"/>
      <c r="DV209" s="102"/>
      <c r="DW209" s="102"/>
      <c r="DX209" s="102"/>
      <c r="DY209" s="102"/>
      <c r="DZ209" s="102"/>
      <c r="EA209" s="102"/>
      <c r="EB209" s="102"/>
      <c r="EC209" s="102"/>
      <c r="ED209" s="102"/>
      <c r="EE209" s="102"/>
      <c r="EF209" s="102"/>
      <c r="EG209" s="102"/>
      <c r="EH209" s="102"/>
      <c r="EI209" s="102"/>
      <c r="EJ209" s="102"/>
      <c r="EK209" s="102"/>
      <c r="EL209" s="102"/>
      <c r="EM209" s="102"/>
      <c r="EN209" s="102"/>
      <c r="EO209" s="102"/>
      <c r="EP209" s="102"/>
      <c r="EQ209" s="102"/>
      <c r="ER209" s="102"/>
      <c r="ES209" s="102"/>
      <c r="ET209" s="102"/>
      <c r="EU209" s="102"/>
      <c r="EV209" s="102"/>
      <c r="EW209" s="102"/>
      <c r="EX209" s="102"/>
      <c r="EY209" s="102"/>
      <c r="EZ209" s="102"/>
      <c r="FA209" s="102"/>
      <c r="FB209" s="102"/>
      <c r="FC209" s="102"/>
      <c r="FD209" s="102"/>
      <c r="FE209" s="102"/>
      <c r="FF209" s="102"/>
      <c r="FG209" s="102"/>
      <c r="FH209" s="102"/>
      <c r="FI209" s="102"/>
      <c r="FJ209" s="102"/>
      <c r="FK209" s="102"/>
      <c r="FL209" s="102"/>
      <c r="FM209" s="102"/>
      <c r="FN209" s="102"/>
      <c r="FO209" s="102"/>
      <c r="FP209" s="102"/>
      <c r="FQ209" s="102"/>
      <c r="FR209" s="102"/>
      <c r="FS209" s="102"/>
      <c r="FT209" s="102"/>
      <c r="FU209" s="102"/>
      <c r="FV209" s="102"/>
      <c r="FW209" s="102"/>
      <c r="FX209" s="102"/>
      <c r="FY209" s="102"/>
      <c r="FZ209" s="102"/>
      <c r="GA209" s="102"/>
      <c r="GB209" s="102"/>
      <c r="GC209" s="102"/>
      <c r="GD209" s="102"/>
      <c r="GE209" s="102"/>
      <c r="GF209" s="102"/>
      <c r="GG209" s="102"/>
      <c r="GH209" s="102"/>
      <c r="GI209" s="102"/>
      <c r="GJ209" s="102"/>
      <c r="GK209" s="102"/>
      <c r="GL209" s="102"/>
      <c r="GM209" s="102"/>
      <c r="GN209" s="102"/>
      <c r="GO209" s="102"/>
      <c r="GP209" s="102"/>
      <c r="GQ209" s="102"/>
      <c r="GR209" s="102"/>
      <c r="GS209" s="102"/>
      <c r="GT209" s="102"/>
      <c r="GU209" s="102"/>
      <c r="GV209" s="102"/>
      <c r="GW209" s="102"/>
      <c r="GX209" s="102"/>
      <c r="GY209" s="102"/>
      <c r="GZ209" s="102"/>
      <c r="HA209" s="102"/>
      <c r="HB209" s="102"/>
      <c r="HC209" s="102"/>
      <c r="HD209" s="102"/>
      <c r="HE209" s="102"/>
      <c r="HF209" s="102"/>
      <c r="HG209" s="102"/>
      <c r="HH209" s="102"/>
      <c r="HI209" s="102"/>
      <c r="HJ209" s="102"/>
      <c r="HK209" s="102"/>
      <c r="HL209" s="102"/>
      <c r="HM209" s="102"/>
      <c r="HN209" s="102"/>
      <c r="HO209" s="102"/>
      <c r="HP209" s="102"/>
      <c r="HQ209" s="102"/>
      <c r="HR209" s="102"/>
      <c r="HS209" s="102"/>
      <c r="HT209" s="102"/>
      <c r="HU209" s="102"/>
      <c r="HV209" s="102"/>
      <c r="HW209" s="102"/>
      <c r="HX209" s="102"/>
      <c r="HY209" s="102"/>
      <c r="HZ209" s="102"/>
      <c r="IA209" s="102"/>
      <c r="IB209" s="102"/>
      <c r="IC209" s="102"/>
      <c r="ID209" s="102"/>
      <c r="IE209" s="102"/>
      <c r="IF209" s="102"/>
      <c r="IG209" s="102"/>
      <c r="IH209" s="102"/>
      <c r="II209" s="102"/>
      <c r="IJ209" s="102"/>
      <c r="IK209" s="102"/>
      <c r="IL209" s="102"/>
      <c r="IM209" s="102"/>
      <c r="IN209" s="102"/>
      <c r="IO209" s="102"/>
      <c r="IP209" s="102"/>
      <c r="IQ209" s="102"/>
      <c r="IR209" s="102"/>
      <c r="IS209" s="102"/>
      <c r="IT209" s="102"/>
      <c r="IU209" s="102"/>
      <c r="IV209" s="102"/>
      <c r="IW209" s="102"/>
      <c r="IX209" s="102"/>
      <c r="IY209" s="102"/>
      <c r="IZ209" s="102"/>
      <c r="JA209" s="102"/>
    </row>
    <row r="210" spans="1:261">
      <c r="A210" s="93" t="str">
        <f>IF(ISNA(INDEX($A$37:$T$176,MATCH($B210,$B$37:$B$176,0),1)),"",INDEX($A$37:$T$176,MATCH($B210,$B$37:$B$176,0),1))</f>
        <v>MLM5027</v>
      </c>
      <c r="B210" s="296" t="s">
        <v>240</v>
      </c>
      <c r="C210" s="297"/>
      <c r="D210" s="297"/>
      <c r="E210" s="297"/>
      <c r="F210" s="297"/>
      <c r="G210" s="297"/>
      <c r="H210" s="297"/>
      <c r="I210" s="298"/>
      <c r="J210" s="19">
        <f>IF(ISNA(INDEX($A$37:$T$176,MATCH($B210,$B$37:$B$176,0),10)),"",INDEX($A$37:$T$176,MATCH($B210,$B$37:$B$176,0),10))</f>
        <v>5</v>
      </c>
      <c r="K210" s="19">
        <f>IF(ISNA(INDEX($A$37:$T$176,MATCH($B210,$B$37:$B$176,0),11)),"",INDEX($A$37:$T$176,MATCH($B210,$B$37:$B$176,0),11))</f>
        <v>2</v>
      </c>
      <c r="L210" s="19">
        <f>IF(ISNA(INDEX($A$37:$T$176,MATCH($B210,$B$37:$B$176,0),12)),"",INDEX($A$37:$T$176,MATCH($B210,$B$37:$B$176,0),12))</f>
        <v>1</v>
      </c>
      <c r="M210" s="19">
        <f>IF(ISNA(INDEX($A$37:$T$176,MATCH($B210,$B$37:$B$176,0),13)),"",INDEX($A$37:$T$176,MATCH($B210,$B$37:$B$176,0),13))</f>
        <v>1</v>
      </c>
      <c r="N210" s="19">
        <f t="shared" ref="N210:N216" si="33">IF(ISNA(INDEX($A$36:$U$157,MATCH($B210,$B$36:$B$157,0),14)),"",INDEX($A$36:$U$157,MATCH($B210,$B$36:$B$157,0),14))</f>
        <v>0</v>
      </c>
      <c r="O210" s="19">
        <f t="shared" ref="O210:O216" si="34">IF(ISNA(INDEX($A$36:$U$157,MATCH($B210,$B$36:$B$157,0),15)),"",INDEX($A$36:$U$157,MATCH($B210,$B$36:$B$157,0),15))</f>
        <v>4</v>
      </c>
      <c r="P210" s="19">
        <f t="shared" ref="P210:P216" si="35">IF(ISNA(INDEX($A$36:$U$157,MATCH($B210,$B$36:$B$157,0),16)),"",INDEX($A$36:$U$157,MATCH($B210,$B$36:$B$157,0),16))</f>
        <v>5</v>
      </c>
      <c r="Q210" s="19">
        <f t="shared" ref="Q210:Q216" si="36">IF(ISNA(INDEX($A$36:$U$157,MATCH($B210,$B$36:$B$157,0),17)),"",INDEX($A$36:$U$157,MATCH($B210,$B$36:$B$157,0),17))</f>
        <v>9</v>
      </c>
      <c r="R210" s="30" t="str">
        <f>IF(ISNA(INDEX($A$36:$U$157,MATCH($B210,$B$36:$B$157,0),18)),"",INDEX($A$36:$U$157,MATCH($B210,$B$36:$B$157,0),18))</f>
        <v>E</v>
      </c>
      <c r="S210" s="30">
        <f>IF(ISNA(INDEX($A$36:$U$157,MATCH($B210,$B$36:$B$157,0),19)),"",INDEX($A$36:$U$157,MATCH($B210,$B$36:$B$157,0),19))</f>
        <v>0</v>
      </c>
      <c r="T210" s="30">
        <f>IF(ISNA(INDEX($A$36:$U$157,MATCH($B210,$B$36:$B$157,0),20)),"",INDEX($A$36:$U$157,MATCH($B210,$B$36:$B$157,0),20))</f>
        <v>0</v>
      </c>
      <c r="U210" s="60" t="s">
        <v>43</v>
      </c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  <c r="CW210" s="102"/>
      <c r="CX210" s="102"/>
      <c r="CY210" s="102"/>
      <c r="CZ210" s="102"/>
      <c r="DA210" s="102"/>
      <c r="DB210" s="102"/>
      <c r="DC210" s="102"/>
      <c r="DD210" s="102"/>
      <c r="DE210" s="102"/>
      <c r="DF210" s="102"/>
      <c r="DG210" s="102"/>
      <c r="DH210" s="102"/>
      <c r="DI210" s="102"/>
      <c r="DJ210" s="102"/>
      <c r="DK210" s="102"/>
      <c r="DL210" s="102"/>
      <c r="DM210" s="102"/>
      <c r="DN210" s="102"/>
      <c r="DO210" s="102"/>
      <c r="DP210" s="102"/>
      <c r="DQ210" s="102"/>
      <c r="DR210" s="102"/>
      <c r="DS210" s="102"/>
      <c r="DT210" s="102"/>
      <c r="DU210" s="102"/>
      <c r="DV210" s="102"/>
      <c r="DW210" s="102"/>
      <c r="DX210" s="102"/>
      <c r="DY210" s="102"/>
      <c r="DZ210" s="102"/>
      <c r="EA210" s="102"/>
      <c r="EB210" s="102"/>
      <c r="EC210" s="102"/>
      <c r="ED210" s="102"/>
      <c r="EE210" s="102"/>
      <c r="EF210" s="102"/>
      <c r="EG210" s="102"/>
      <c r="EH210" s="102"/>
      <c r="EI210" s="102"/>
      <c r="EJ210" s="102"/>
      <c r="EK210" s="102"/>
      <c r="EL210" s="102"/>
      <c r="EM210" s="102"/>
      <c r="EN210" s="102"/>
      <c r="EO210" s="102"/>
      <c r="EP210" s="102"/>
      <c r="EQ210" s="102"/>
      <c r="ER210" s="102"/>
      <c r="ES210" s="102"/>
      <c r="ET210" s="102"/>
      <c r="EU210" s="102"/>
      <c r="EV210" s="102"/>
      <c r="EW210" s="102"/>
      <c r="EX210" s="102"/>
      <c r="EY210" s="102"/>
      <c r="EZ210" s="102"/>
      <c r="FA210" s="102"/>
      <c r="FB210" s="102"/>
      <c r="FC210" s="102"/>
      <c r="FD210" s="102"/>
      <c r="FE210" s="102"/>
      <c r="FF210" s="102"/>
      <c r="FG210" s="102"/>
      <c r="FH210" s="102"/>
      <c r="FI210" s="102"/>
      <c r="FJ210" s="102"/>
      <c r="FK210" s="102"/>
      <c r="FL210" s="102"/>
      <c r="FM210" s="102"/>
      <c r="FN210" s="102"/>
      <c r="FO210" s="102"/>
      <c r="FP210" s="102"/>
      <c r="FQ210" s="102"/>
      <c r="FR210" s="102"/>
      <c r="FS210" s="102"/>
      <c r="FT210" s="102"/>
      <c r="FU210" s="102"/>
      <c r="FV210" s="102"/>
      <c r="FW210" s="102"/>
      <c r="FX210" s="102"/>
      <c r="FY210" s="102"/>
      <c r="FZ210" s="102"/>
      <c r="GA210" s="102"/>
      <c r="GB210" s="102"/>
      <c r="GC210" s="102"/>
      <c r="GD210" s="102"/>
      <c r="GE210" s="102"/>
      <c r="GF210" s="102"/>
      <c r="GG210" s="102"/>
      <c r="GH210" s="102"/>
      <c r="GI210" s="102"/>
      <c r="GJ210" s="102"/>
      <c r="GK210" s="102"/>
      <c r="GL210" s="102"/>
      <c r="GM210" s="102"/>
      <c r="GN210" s="102"/>
      <c r="GO210" s="102"/>
      <c r="GP210" s="102"/>
      <c r="GQ210" s="102"/>
      <c r="GR210" s="102"/>
      <c r="GS210" s="102"/>
      <c r="GT210" s="102"/>
      <c r="GU210" s="102"/>
      <c r="GV210" s="102"/>
      <c r="GW210" s="102"/>
      <c r="GX210" s="102"/>
      <c r="GY210" s="102"/>
      <c r="GZ210" s="102"/>
      <c r="HA210" s="102"/>
      <c r="HB210" s="102"/>
      <c r="HC210" s="102"/>
      <c r="HD210" s="102"/>
      <c r="HE210" s="102"/>
      <c r="HF210" s="102"/>
      <c r="HG210" s="102"/>
      <c r="HH210" s="102"/>
      <c r="HI210" s="102"/>
      <c r="HJ210" s="102"/>
      <c r="HK210" s="102"/>
      <c r="HL210" s="102"/>
      <c r="HM210" s="102"/>
      <c r="HN210" s="102"/>
      <c r="HO210" s="102"/>
      <c r="HP210" s="102"/>
      <c r="HQ210" s="102"/>
      <c r="HR210" s="102"/>
      <c r="HS210" s="102"/>
      <c r="HT210" s="102"/>
      <c r="HU210" s="102"/>
      <c r="HV210" s="102"/>
      <c r="HW210" s="102"/>
      <c r="HX210" s="102"/>
      <c r="HY210" s="102"/>
      <c r="HZ210" s="102"/>
      <c r="IA210" s="102"/>
      <c r="IB210" s="102"/>
      <c r="IC210" s="102"/>
      <c r="ID210" s="102"/>
      <c r="IE210" s="102"/>
      <c r="IF210" s="102"/>
      <c r="IG210" s="102"/>
      <c r="IH210" s="102"/>
      <c r="II210" s="102"/>
      <c r="IJ210" s="102"/>
      <c r="IK210" s="102"/>
      <c r="IL210" s="102"/>
      <c r="IM210" s="102"/>
      <c r="IN210" s="102"/>
      <c r="IO210" s="102"/>
      <c r="IP210" s="102"/>
      <c r="IQ210" s="102"/>
      <c r="IR210" s="102"/>
      <c r="IS210" s="102"/>
      <c r="IT210" s="102"/>
      <c r="IU210" s="102"/>
      <c r="IV210" s="102"/>
      <c r="IW210" s="102"/>
      <c r="IX210" s="102"/>
      <c r="IY210" s="102"/>
      <c r="IZ210" s="102"/>
      <c r="JA210" s="102"/>
    </row>
    <row r="211" spans="1:261">
      <c r="A211" s="33" t="str">
        <f>IF(ISNA(INDEX($A$37:$T$176,MATCH($B211,$B$37:$B$176,0),1)),"",INDEX($A$37:$T$176,MATCH($B211,$B$37:$B$176,0),1))</f>
        <v>MLM5004</v>
      </c>
      <c r="B211" s="296" t="s">
        <v>242</v>
      </c>
      <c r="C211" s="297"/>
      <c r="D211" s="297"/>
      <c r="E211" s="297"/>
      <c r="F211" s="297"/>
      <c r="G211" s="297"/>
      <c r="H211" s="297"/>
      <c r="I211" s="298"/>
      <c r="J211" s="19">
        <f>IF(ISNA(INDEX($A$37:$T$176,MATCH($B211,$B$37:$B$176,0),10)),"",INDEX($A$37:$T$176,MATCH($B211,$B$37:$B$176,0),10))</f>
        <v>5</v>
      </c>
      <c r="K211" s="19">
        <f>IF(ISNA(INDEX($A$37:$T$176,MATCH($B211,$B$37:$B$176,0),11)),"",INDEX($A$37:$T$176,MATCH($B211,$B$37:$B$176,0),11))</f>
        <v>2</v>
      </c>
      <c r="L211" s="19">
        <f>IF(ISNA(INDEX($A$37:$T$176,MATCH($B211,$B$37:$B$176,0),12)),"",INDEX($A$37:$T$176,MATCH($B211,$B$37:$B$176,0),12))</f>
        <v>1</v>
      </c>
      <c r="M211" s="19">
        <f>IF(ISNA(INDEX($A$37:$T$176,MATCH($B211,$B$37:$B$176,0),13)),"",INDEX($A$37:$T$176,MATCH($B211,$B$37:$B$176,0),13))</f>
        <v>1</v>
      </c>
      <c r="N211" s="19">
        <f t="shared" si="33"/>
        <v>0</v>
      </c>
      <c r="O211" s="19">
        <f t="shared" si="34"/>
        <v>4</v>
      </c>
      <c r="P211" s="19">
        <f t="shared" si="35"/>
        <v>5</v>
      </c>
      <c r="Q211" s="19">
        <f t="shared" si="36"/>
        <v>9</v>
      </c>
      <c r="R211" s="30" t="str">
        <f>IF(ISNA(INDEX($A$36:$U$157,MATCH($B211,$B$36:$B$157,0),18)),"",INDEX($A$36:$U$157,MATCH($B211,$B$36:$B$157,0),18))</f>
        <v>E</v>
      </c>
      <c r="S211" s="30">
        <f>IF(ISNA(INDEX($A$36:$U$157,MATCH($B211,$B$36:$B$157,0),19)),"",INDEX($A$36:$U$157,MATCH($B211,$B$36:$B$157,0),19))</f>
        <v>0</v>
      </c>
      <c r="T211" s="30">
        <f>IF(ISNA(INDEX($A$36:$U$157,MATCH($B211,$B$36:$B$157,0),20)),"",INDEX($A$36:$U$157,MATCH($B211,$B$36:$B$157,0),20))</f>
        <v>0</v>
      </c>
      <c r="U211" s="60" t="s">
        <v>43</v>
      </c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  <c r="CW211" s="102"/>
      <c r="CX211" s="102"/>
      <c r="CY211" s="102"/>
      <c r="CZ211" s="102"/>
      <c r="DA211" s="102"/>
      <c r="DB211" s="102"/>
      <c r="DC211" s="102"/>
      <c r="DD211" s="102"/>
      <c r="DE211" s="102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02"/>
      <c r="DQ211" s="102"/>
      <c r="DR211" s="102"/>
      <c r="DS211" s="102"/>
      <c r="DT211" s="102"/>
      <c r="DU211" s="102"/>
      <c r="DV211" s="102"/>
      <c r="DW211" s="102"/>
      <c r="DX211" s="102"/>
      <c r="DY211" s="102"/>
      <c r="DZ211" s="102"/>
      <c r="EA211" s="102"/>
      <c r="EB211" s="102"/>
      <c r="EC211" s="102"/>
      <c r="ED211" s="102"/>
      <c r="EE211" s="102"/>
      <c r="EF211" s="102"/>
      <c r="EG211" s="102"/>
      <c r="EH211" s="102"/>
      <c r="EI211" s="102"/>
      <c r="EJ211" s="102"/>
      <c r="EK211" s="102"/>
      <c r="EL211" s="102"/>
      <c r="EM211" s="102"/>
      <c r="EN211" s="102"/>
      <c r="EO211" s="102"/>
      <c r="EP211" s="102"/>
      <c r="EQ211" s="102"/>
      <c r="ER211" s="102"/>
      <c r="ES211" s="102"/>
      <c r="ET211" s="102"/>
      <c r="EU211" s="102"/>
      <c r="EV211" s="102"/>
      <c r="EW211" s="102"/>
      <c r="EX211" s="102"/>
      <c r="EY211" s="102"/>
      <c r="EZ211" s="102"/>
      <c r="FA211" s="102"/>
      <c r="FB211" s="102"/>
      <c r="FC211" s="102"/>
      <c r="FD211" s="102"/>
      <c r="FE211" s="102"/>
      <c r="FF211" s="102"/>
      <c r="FG211" s="102"/>
      <c r="FH211" s="102"/>
      <c r="FI211" s="102"/>
      <c r="FJ211" s="102"/>
      <c r="FK211" s="102"/>
      <c r="FL211" s="102"/>
      <c r="FM211" s="102"/>
      <c r="FN211" s="102"/>
      <c r="FO211" s="102"/>
      <c r="FP211" s="102"/>
      <c r="FQ211" s="102"/>
      <c r="FR211" s="102"/>
      <c r="FS211" s="102"/>
      <c r="FT211" s="102"/>
      <c r="FU211" s="102"/>
      <c r="FV211" s="102"/>
      <c r="FW211" s="102"/>
      <c r="FX211" s="102"/>
      <c r="FY211" s="102"/>
      <c r="FZ211" s="102"/>
      <c r="GA211" s="102"/>
      <c r="GB211" s="102"/>
      <c r="GC211" s="102"/>
      <c r="GD211" s="102"/>
      <c r="GE211" s="102"/>
      <c r="GF211" s="102"/>
      <c r="GG211" s="102"/>
      <c r="GH211" s="102"/>
      <c r="GI211" s="102"/>
      <c r="GJ211" s="102"/>
      <c r="GK211" s="102"/>
      <c r="GL211" s="102"/>
      <c r="GM211" s="102"/>
      <c r="GN211" s="102"/>
      <c r="GO211" s="102"/>
      <c r="GP211" s="102"/>
      <c r="GQ211" s="102"/>
      <c r="GR211" s="102"/>
      <c r="GS211" s="102"/>
      <c r="GT211" s="102"/>
      <c r="GU211" s="102"/>
      <c r="GV211" s="102"/>
      <c r="GW211" s="102"/>
      <c r="GX211" s="102"/>
      <c r="GY211" s="102"/>
      <c r="GZ211" s="102"/>
      <c r="HA211" s="102"/>
      <c r="HB211" s="102"/>
      <c r="HC211" s="102"/>
      <c r="HD211" s="102"/>
      <c r="HE211" s="102"/>
      <c r="HF211" s="102"/>
      <c r="HG211" s="102"/>
      <c r="HH211" s="102"/>
      <c r="HI211" s="102"/>
      <c r="HJ211" s="102"/>
      <c r="HK211" s="102"/>
      <c r="HL211" s="102"/>
      <c r="HM211" s="102"/>
      <c r="HN211" s="102"/>
      <c r="HO211" s="102"/>
      <c r="HP211" s="102"/>
      <c r="HQ211" s="102"/>
      <c r="HR211" s="102"/>
      <c r="HS211" s="102"/>
      <c r="HT211" s="102"/>
      <c r="HU211" s="102"/>
      <c r="HV211" s="102"/>
      <c r="HW211" s="102"/>
      <c r="HX211" s="102"/>
      <c r="HY211" s="102"/>
      <c r="HZ211" s="102"/>
      <c r="IA211" s="102"/>
      <c r="IB211" s="102"/>
      <c r="IC211" s="102"/>
      <c r="ID211" s="102"/>
      <c r="IE211" s="102"/>
      <c r="IF211" s="102"/>
      <c r="IG211" s="102"/>
      <c r="IH211" s="102"/>
      <c r="II211" s="102"/>
      <c r="IJ211" s="102"/>
      <c r="IK211" s="102"/>
      <c r="IL211" s="102"/>
      <c r="IM211" s="102"/>
      <c r="IN211" s="102"/>
      <c r="IO211" s="102"/>
      <c r="IP211" s="102"/>
      <c r="IQ211" s="102"/>
      <c r="IR211" s="102"/>
      <c r="IS211" s="102"/>
      <c r="IT211" s="102"/>
      <c r="IU211" s="102"/>
      <c r="IV211" s="102"/>
      <c r="IW211" s="102"/>
      <c r="IX211" s="102"/>
      <c r="IY211" s="102"/>
      <c r="IZ211" s="102"/>
      <c r="JA211" s="102"/>
    </row>
    <row r="212" spans="1:261">
      <c r="A212" s="33" t="str">
        <f>IF(ISNA(INDEX($A$37:$T$176,MATCH($B212,$B$37:$B$176,0),1)),"",INDEX($A$37:$T$176,MATCH($B212,$B$37:$B$176,0),1))</f>
        <v>MLM2007</v>
      </c>
      <c r="B212" s="296" t="s">
        <v>128</v>
      </c>
      <c r="C212" s="297"/>
      <c r="D212" s="297"/>
      <c r="E212" s="297"/>
      <c r="F212" s="297"/>
      <c r="G212" s="297"/>
      <c r="H212" s="297"/>
      <c r="I212" s="298"/>
      <c r="J212" s="19">
        <f>IF(ISNA(INDEX($A$37:$T$176,MATCH($B212,$B$37:$B$176,0),10)),"",INDEX($A$37:$T$176,MATCH($B212,$B$37:$B$176,0),10))</f>
        <v>4</v>
      </c>
      <c r="K212" s="19">
        <f>IF(ISNA(INDEX($A$37:$T$176,MATCH($B212,$B$37:$B$176,0),11)),"",INDEX($A$37:$T$176,MATCH($B212,$B$37:$B$176,0),11))</f>
        <v>0</v>
      </c>
      <c r="L212" s="19">
        <f>IF(ISNA(INDEX($A$37:$T$176,MATCH($B212,$B$37:$B$176,0),12)),"",INDEX($A$37:$T$176,MATCH($B212,$B$37:$B$176,0),12))</f>
        <v>0</v>
      </c>
      <c r="M212" s="19">
        <f>IF(ISNA(INDEX($A$37:$T$176,MATCH($B212,$B$37:$B$176,0),13)),"",INDEX($A$37:$T$176,MATCH($B212,$B$37:$B$176,0),13))</f>
        <v>1</v>
      </c>
      <c r="N212" s="19">
        <f t="shared" si="33"/>
        <v>0</v>
      </c>
      <c r="O212" s="19">
        <f t="shared" si="34"/>
        <v>1</v>
      </c>
      <c r="P212" s="19">
        <f t="shared" si="35"/>
        <v>6</v>
      </c>
      <c r="Q212" s="19">
        <f t="shared" si="36"/>
        <v>7</v>
      </c>
      <c r="R212" s="30">
        <f>IF(ISNA(INDEX($A$36:$U$157,MATCH($B212,$B$36:$B$157,0),18)),"",INDEX($A$36:$U$157,MATCH($B212,$B$36:$B$157,0),18))</f>
        <v>0</v>
      </c>
      <c r="S212" s="30" t="s">
        <v>54</v>
      </c>
      <c r="T212" s="30"/>
      <c r="U212" s="60" t="s">
        <v>43</v>
      </c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  <c r="CW212" s="102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2"/>
      <c r="DK212" s="102"/>
      <c r="DL212" s="102"/>
      <c r="DM212" s="102"/>
      <c r="DN212" s="102"/>
      <c r="DO212" s="102"/>
      <c r="DP212" s="102"/>
      <c r="DQ212" s="102"/>
      <c r="DR212" s="102"/>
      <c r="DS212" s="102"/>
      <c r="DT212" s="102"/>
      <c r="DU212" s="102"/>
      <c r="DV212" s="102"/>
      <c r="DW212" s="102"/>
      <c r="DX212" s="102"/>
      <c r="DY212" s="102"/>
      <c r="DZ212" s="102"/>
      <c r="EA212" s="102"/>
      <c r="EB212" s="102"/>
      <c r="EC212" s="102"/>
      <c r="ED212" s="102"/>
      <c r="EE212" s="102"/>
      <c r="EF212" s="102"/>
      <c r="EG212" s="102"/>
      <c r="EH212" s="102"/>
      <c r="EI212" s="102"/>
      <c r="EJ212" s="102"/>
      <c r="EK212" s="102"/>
      <c r="EL212" s="102"/>
      <c r="EM212" s="102"/>
      <c r="EN212" s="102"/>
      <c r="EO212" s="102"/>
      <c r="EP212" s="102"/>
      <c r="EQ212" s="102"/>
      <c r="ER212" s="102"/>
      <c r="ES212" s="102"/>
      <c r="ET212" s="102"/>
      <c r="EU212" s="102"/>
      <c r="EV212" s="102"/>
      <c r="EW212" s="102"/>
      <c r="EX212" s="102"/>
      <c r="EY212" s="102"/>
      <c r="EZ212" s="102"/>
      <c r="FA212" s="102"/>
      <c r="FB212" s="102"/>
      <c r="FC212" s="102"/>
      <c r="FD212" s="102"/>
      <c r="FE212" s="102"/>
      <c r="FF212" s="102"/>
      <c r="FG212" s="102"/>
      <c r="FH212" s="102"/>
      <c r="FI212" s="102"/>
      <c r="FJ212" s="102"/>
      <c r="FK212" s="102"/>
      <c r="FL212" s="102"/>
      <c r="FM212" s="102"/>
      <c r="FN212" s="102"/>
      <c r="FO212" s="102"/>
      <c r="FP212" s="102"/>
      <c r="FQ212" s="102"/>
      <c r="FR212" s="102"/>
      <c r="FS212" s="102"/>
      <c r="FT212" s="102"/>
      <c r="FU212" s="102"/>
      <c r="FV212" s="102"/>
      <c r="FW212" s="102"/>
      <c r="FX212" s="102"/>
      <c r="FY212" s="102"/>
      <c r="FZ212" s="102"/>
      <c r="GA212" s="102"/>
      <c r="GB212" s="102"/>
      <c r="GC212" s="102"/>
      <c r="GD212" s="102"/>
      <c r="GE212" s="102"/>
      <c r="GF212" s="102"/>
      <c r="GG212" s="102"/>
      <c r="GH212" s="102"/>
      <c r="GI212" s="102"/>
      <c r="GJ212" s="102"/>
      <c r="GK212" s="102"/>
      <c r="GL212" s="102"/>
      <c r="GM212" s="102"/>
      <c r="GN212" s="102"/>
      <c r="GO212" s="102"/>
      <c r="GP212" s="102"/>
      <c r="GQ212" s="102"/>
      <c r="GR212" s="102"/>
      <c r="GS212" s="102"/>
      <c r="GT212" s="102"/>
      <c r="GU212" s="102"/>
      <c r="GV212" s="102"/>
      <c r="GW212" s="102"/>
      <c r="GX212" s="102"/>
      <c r="GY212" s="102"/>
      <c r="GZ212" s="102"/>
      <c r="HA212" s="102"/>
      <c r="HB212" s="102"/>
      <c r="HC212" s="102"/>
      <c r="HD212" s="102"/>
      <c r="HE212" s="102"/>
      <c r="HF212" s="102"/>
      <c r="HG212" s="102"/>
      <c r="HH212" s="102"/>
      <c r="HI212" s="102"/>
      <c r="HJ212" s="102"/>
      <c r="HK212" s="102"/>
      <c r="HL212" s="102"/>
      <c r="HM212" s="102"/>
      <c r="HN212" s="102"/>
      <c r="HO212" s="102"/>
      <c r="HP212" s="102"/>
      <c r="HQ212" s="102"/>
      <c r="HR212" s="102"/>
      <c r="HS212" s="102"/>
      <c r="HT212" s="102"/>
      <c r="HU212" s="102"/>
      <c r="HV212" s="102"/>
      <c r="HW212" s="102"/>
      <c r="HX212" s="102"/>
      <c r="HY212" s="102"/>
      <c r="HZ212" s="102"/>
      <c r="IA212" s="102"/>
      <c r="IB212" s="102"/>
      <c r="IC212" s="102"/>
      <c r="ID212" s="102"/>
      <c r="IE212" s="102"/>
      <c r="IF212" s="102"/>
      <c r="IG212" s="102"/>
      <c r="IH212" s="102"/>
      <c r="II212" s="102"/>
      <c r="IJ212" s="102"/>
      <c r="IK212" s="102"/>
      <c r="IL212" s="102"/>
      <c r="IM212" s="102"/>
      <c r="IN212" s="102"/>
      <c r="IO212" s="102"/>
      <c r="IP212" s="102"/>
      <c r="IQ212" s="102"/>
      <c r="IR212" s="102"/>
      <c r="IS212" s="102"/>
      <c r="IT212" s="102"/>
      <c r="IU212" s="102"/>
      <c r="IV212" s="102"/>
      <c r="IW212" s="102"/>
      <c r="IX212" s="102"/>
      <c r="IY212" s="102"/>
      <c r="IZ212" s="102"/>
      <c r="JA212" s="102"/>
    </row>
    <row r="213" spans="1:261" ht="12.75" customHeight="1">
      <c r="A213" s="33" t="str">
        <f>IF(ISNA(INDEX($A$37:$T$183,MATCH($B213,$B$37:$B$183,0),1)),"",INDEX($A$37:$T$183,MATCH($B213,$B$37:$B$183,0),1))</f>
        <v>MLM0030</v>
      </c>
      <c r="B213" s="181" t="s">
        <v>120</v>
      </c>
      <c r="C213" s="182"/>
      <c r="D213" s="182"/>
      <c r="E213" s="182"/>
      <c r="F213" s="182"/>
      <c r="G213" s="182"/>
      <c r="H213" s="182"/>
      <c r="I213" s="183"/>
      <c r="J213" s="19">
        <f>IF(ISNA(INDEX($A$37:$T$183,MATCH($B213,$B$37:$B$183,0),10)),"",INDEX($A$37:$T$183,MATCH($B213,$B$37:$B$183,0),10))</f>
        <v>4</v>
      </c>
      <c r="K213" s="19">
        <f>IF(ISNA(INDEX($A$37:$T$183,MATCH($B213,$B$37:$B$183,0),11)),"",INDEX($A$37:$T$183,MATCH($B213,$B$37:$B$183,0),11))</f>
        <v>2</v>
      </c>
      <c r="L213" s="19">
        <f>IF(ISNA(INDEX($A$37:$T$183,MATCH($B213,$B$37:$B$183,0),12)),"",INDEX($A$37:$T$183,MATCH($B213,$B$37:$B$183,0),12))</f>
        <v>2</v>
      </c>
      <c r="M213" s="19">
        <f>IF(ISNA(INDEX($A$37:$T$183,MATCH($B213,$B$37:$B$183,0),13)),"",INDEX($A$37:$T$183,MATCH($B213,$B$37:$B$183,0),13))</f>
        <v>1</v>
      </c>
      <c r="N213" s="19">
        <f t="shared" si="33"/>
        <v>0</v>
      </c>
      <c r="O213" s="19">
        <f t="shared" si="34"/>
        <v>5</v>
      </c>
      <c r="P213" s="19">
        <f t="shared" si="35"/>
        <v>2</v>
      </c>
      <c r="Q213" s="19">
        <f t="shared" si="36"/>
        <v>7</v>
      </c>
      <c r="R213" s="30" t="str">
        <f>IF(ISNA(INDEX($A$36:$U$157,MATCH($B213,$B$36:$B$157,0),18)),"",INDEX($A$36:$U$157,MATCH($B213,$B$36:$B$157,0),18))</f>
        <v>E</v>
      </c>
      <c r="S213" s="30">
        <f>IF(ISNA(INDEX($A$36:$U$157,MATCH($B213,$B$36:$B$157,0),19)),"",INDEX($A$36:$U$157,MATCH($B213,$B$36:$B$157,0),19))</f>
        <v>0</v>
      </c>
      <c r="T213" s="30">
        <f>IF(ISNA(INDEX($A$36:$U$157,MATCH($B213,$B$36:$B$157,0),20)),"",INDEX($A$36:$U$157,MATCH($B213,$B$36:$B$157,0),20))</f>
        <v>0</v>
      </c>
      <c r="U213" s="60" t="s">
        <v>43</v>
      </c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02"/>
      <c r="DQ213" s="102"/>
      <c r="DR213" s="102"/>
      <c r="DS213" s="102"/>
      <c r="DT213" s="102"/>
      <c r="DU213" s="102"/>
      <c r="DV213" s="102"/>
      <c r="DW213" s="102"/>
      <c r="DX213" s="102"/>
      <c r="DY213" s="102"/>
      <c r="DZ213" s="102"/>
      <c r="EA213" s="102"/>
      <c r="EB213" s="102"/>
      <c r="EC213" s="102"/>
      <c r="ED213" s="102"/>
      <c r="EE213" s="102"/>
      <c r="EF213" s="102"/>
      <c r="EG213" s="102"/>
      <c r="EH213" s="102"/>
      <c r="EI213" s="102"/>
      <c r="EJ213" s="102"/>
      <c r="EK213" s="102"/>
      <c r="EL213" s="102"/>
      <c r="EM213" s="102"/>
      <c r="EN213" s="102"/>
      <c r="EO213" s="102"/>
      <c r="EP213" s="102"/>
      <c r="EQ213" s="102"/>
      <c r="ER213" s="102"/>
      <c r="ES213" s="102"/>
      <c r="ET213" s="102"/>
      <c r="EU213" s="102"/>
      <c r="EV213" s="102"/>
      <c r="EW213" s="102"/>
      <c r="EX213" s="102"/>
      <c r="EY213" s="102"/>
      <c r="EZ213" s="102"/>
      <c r="FA213" s="102"/>
      <c r="FB213" s="102"/>
      <c r="FC213" s="102"/>
      <c r="FD213" s="102"/>
      <c r="FE213" s="102"/>
      <c r="FF213" s="102"/>
      <c r="FG213" s="102"/>
      <c r="FH213" s="102"/>
      <c r="FI213" s="102"/>
      <c r="FJ213" s="102"/>
      <c r="FK213" s="102"/>
      <c r="FL213" s="102"/>
      <c r="FM213" s="102"/>
      <c r="FN213" s="102"/>
      <c r="FO213" s="102"/>
      <c r="FP213" s="102"/>
      <c r="FQ213" s="102"/>
      <c r="FR213" s="102"/>
      <c r="FS213" s="102"/>
      <c r="FT213" s="102"/>
      <c r="FU213" s="102"/>
      <c r="FV213" s="102"/>
      <c r="FW213" s="102"/>
      <c r="FX213" s="102"/>
      <c r="FY213" s="102"/>
      <c r="FZ213" s="102"/>
      <c r="GA213" s="102"/>
      <c r="GB213" s="102"/>
      <c r="GC213" s="102"/>
      <c r="GD213" s="102"/>
      <c r="GE213" s="102"/>
      <c r="GF213" s="102"/>
      <c r="GG213" s="102"/>
      <c r="GH213" s="102"/>
      <c r="GI213" s="102"/>
      <c r="GJ213" s="102"/>
      <c r="GK213" s="102"/>
      <c r="GL213" s="102"/>
      <c r="GM213" s="102"/>
      <c r="GN213" s="102"/>
      <c r="GO213" s="102"/>
      <c r="GP213" s="102"/>
      <c r="GQ213" s="102"/>
      <c r="GR213" s="102"/>
      <c r="GS213" s="102"/>
      <c r="GT213" s="102"/>
      <c r="GU213" s="102"/>
      <c r="GV213" s="102"/>
      <c r="GW213" s="102"/>
      <c r="GX213" s="102"/>
      <c r="GY213" s="102"/>
      <c r="GZ213" s="102"/>
      <c r="HA213" s="102"/>
      <c r="HB213" s="102"/>
      <c r="HC213" s="102"/>
      <c r="HD213" s="102"/>
      <c r="HE213" s="102"/>
      <c r="HF213" s="102"/>
      <c r="HG213" s="102"/>
      <c r="HH213" s="102"/>
      <c r="HI213" s="102"/>
      <c r="HJ213" s="102"/>
      <c r="HK213" s="102"/>
      <c r="HL213" s="102"/>
      <c r="HM213" s="102"/>
      <c r="HN213" s="102"/>
      <c r="HO213" s="102"/>
      <c r="HP213" s="102"/>
      <c r="HQ213" s="102"/>
      <c r="HR213" s="102"/>
      <c r="HS213" s="102"/>
      <c r="HT213" s="102"/>
      <c r="HU213" s="102"/>
      <c r="HV213" s="102"/>
      <c r="HW213" s="102"/>
      <c r="HX213" s="102"/>
      <c r="HY213" s="102"/>
      <c r="HZ213" s="102"/>
      <c r="IA213" s="102"/>
      <c r="IB213" s="102"/>
      <c r="IC213" s="102"/>
      <c r="ID213" s="102"/>
      <c r="IE213" s="102"/>
      <c r="IF213" s="102"/>
      <c r="IG213" s="102"/>
      <c r="IH213" s="102"/>
      <c r="II213" s="102"/>
      <c r="IJ213" s="102"/>
      <c r="IK213" s="102"/>
      <c r="IL213" s="102"/>
      <c r="IM213" s="102"/>
      <c r="IN213" s="102"/>
      <c r="IO213" s="102"/>
      <c r="IP213" s="102"/>
      <c r="IQ213" s="102"/>
      <c r="IR213" s="102"/>
      <c r="IS213" s="102"/>
      <c r="IT213" s="102"/>
      <c r="IU213" s="102"/>
      <c r="IV213" s="102"/>
      <c r="IW213" s="102"/>
      <c r="IX213" s="102"/>
      <c r="IY213" s="102"/>
      <c r="IZ213" s="102"/>
      <c r="JA213" s="102"/>
    </row>
    <row r="214" spans="1:261" ht="12.75" customHeight="1">
      <c r="A214" s="33" t="str">
        <f>IF(ISNA(INDEX($A$37:$T$176,MATCH($B214,$B$37:$B$176,0),1)),"",INDEX($A$37:$T$176,MATCH($B214,$B$37:$B$176,0),1))</f>
        <v>MLM0011</v>
      </c>
      <c r="B214" s="296" t="s">
        <v>122</v>
      </c>
      <c r="C214" s="297"/>
      <c r="D214" s="297"/>
      <c r="E214" s="297"/>
      <c r="F214" s="297"/>
      <c r="G214" s="297"/>
      <c r="H214" s="297"/>
      <c r="I214" s="298"/>
      <c r="J214" s="19">
        <f>IF(ISNA(INDEX($A$37:$T$176,MATCH($B214,$B$37:$B$176,0),10)),"",INDEX($A$37:$T$176,MATCH($B214,$B$37:$B$176,0),10))</f>
        <v>4</v>
      </c>
      <c r="K214" s="19">
        <f>IF(ISNA(INDEX($A$37:$T$176,MATCH($B214,$B$37:$B$176,0),11)),"",INDEX($A$37:$T$176,MATCH($B214,$B$37:$B$176,0),11))</f>
        <v>2</v>
      </c>
      <c r="L214" s="19">
        <f>IF(ISNA(INDEX($A$37:$T$176,MATCH($B214,$B$37:$B$176,0),12)),"",INDEX($A$37:$T$176,MATCH($B214,$B$37:$B$176,0),12))</f>
        <v>2</v>
      </c>
      <c r="M214" s="19">
        <f>IF(ISNA(INDEX($A$37:$T$176,MATCH($B214,$B$37:$B$176,0),13)),"",INDEX($A$37:$T$176,MATCH($B214,$B$37:$B$176,0),13))</f>
        <v>1</v>
      </c>
      <c r="N214" s="19">
        <f t="shared" si="33"/>
        <v>0</v>
      </c>
      <c r="O214" s="19">
        <f t="shared" si="34"/>
        <v>5</v>
      </c>
      <c r="P214" s="19">
        <f t="shared" si="35"/>
        <v>2</v>
      </c>
      <c r="Q214" s="19">
        <f t="shared" si="36"/>
        <v>7</v>
      </c>
      <c r="R214" s="30" t="s">
        <v>60</v>
      </c>
      <c r="S214" s="30"/>
      <c r="T214" s="30">
        <f>IF(ISNA(INDEX($A$36:$U$157,MATCH($B214,$B$36:$B$157,0),20)),"",INDEX($A$36:$U$157,MATCH($B214,$B$36:$B$157,0),20))</f>
        <v>0</v>
      </c>
      <c r="U214" s="60" t="s">
        <v>43</v>
      </c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  <c r="FX214" s="102"/>
      <c r="FY214" s="102"/>
      <c r="FZ214" s="102"/>
      <c r="GA214" s="102"/>
      <c r="GB214" s="102"/>
      <c r="GC214" s="102"/>
      <c r="GD214" s="102"/>
      <c r="GE214" s="102"/>
      <c r="GF214" s="102"/>
      <c r="GG214" s="102"/>
      <c r="GH214" s="102"/>
      <c r="GI214" s="102"/>
      <c r="GJ214" s="102"/>
      <c r="GK214" s="102"/>
      <c r="GL214" s="102"/>
      <c r="GM214" s="102"/>
      <c r="GN214" s="102"/>
      <c r="GO214" s="102"/>
      <c r="GP214" s="102"/>
      <c r="GQ214" s="102"/>
      <c r="GR214" s="102"/>
      <c r="GS214" s="102"/>
      <c r="GT214" s="102"/>
      <c r="GU214" s="102"/>
      <c r="GV214" s="102"/>
      <c r="GW214" s="102"/>
      <c r="GX214" s="102"/>
      <c r="GY214" s="102"/>
      <c r="GZ214" s="102"/>
      <c r="HA214" s="102"/>
      <c r="HB214" s="102"/>
      <c r="HC214" s="102"/>
      <c r="HD214" s="102"/>
      <c r="HE214" s="102"/>
      <c r="HF214" s="102"/>
      <c r="HG214" s="102"/>
      <c r="HH214" s="102"/>
      <c r="HI214" s="102"/>
      <c r="HJ214" s="102"/>
      <c r="HK214" s="102"/>
      <c r="HL214" s="102"/>
      <c r="HM214" s="102"/>
      <c r="HN214" s="102"/>
      <c r="HO214" s="102"/>
      <c r="HP214" s="102"/>
      <c r="HQ214" s="102"/>
      <c r="HR214" s="102"/>
      <c r="HS214" s="102"/>
      <c r="HT214" s="102"/>
      <c r="HU214" s="102"/>
      <c r="HV214" s="102"/>
      <c r="HW214" s="102"/>
      <c r="HX214" s="102"/>
      <c r="HY214" s="102"/>
      <c r="HZ214" s="102"/>
      <c r="IA214" s="102"/>
      <c r="IB214" s="102"/>
      <c r="IC214" s="102"/>
      <c r="ID214" s="102"/>
      <c r="IE214" s="102"/>
      <c r="IF214" s="102"/>
      <c r="IG214" s="102"/>
      <c r="IH214" s="102"/>
      <c r="II214" s="102"/>
      <c r="IJ214" s="102"/>
      <c r="IK214" s="102"/>
      <c r="IL214" s="102"/>
      <c r="IM214" s="102"/>
      <c r="IN214" s="102"/>
      <c r="IO214" s="102"/>
      <c r="IP214" s="102"/>
      <c r="IQ214" s="102"/>
      <c r="IR214" s="102"/>
      <c r="IS214" s="102"/>
      <c r="IT214" s="102"/>
      <c r="IU214" s="102"/>
      <c r="IV214" s="102"/>
      <c r="IW214" s="102"/>
      <c r="IX214" s="102"/>
      <c r="IY214" s="102"/>
      <c r="IZ214" s="102"/>
      <c r="JA214" s="102"/>
    </row>
    <row r="215" spans="1:261">
      <c r="A215" s="33" t="str">
        <f>IF(ISNA(INDEX($A$37:$T$176,MATCH($B215,$B$37:$B$176,0),1)),"",INDEX($A$37:$T$176,MATCH($B215,$B$37:$B$176,0),1))</f>
        <v>MLX2202</v>
      </c>
      <c r="B215" s="296" t="s">
        <v>126</v>
      </c>
      <c r="C215" s="297"/>
      <c r="D215" s="297"/>
      <c r="E215" s="297"/>
      <c r="F215" s="297"/>
      <c r="G215" s="297"/>
      <c r="H215" s="297"/>
      <c r="I215" s="298"/>
      <c r="J215" s="19">
        <f>IF(ISNA(INDEX($A$37:$T$176,MATCH($B215,$B$37:$B$176,0),10)),"",INDEX($A$37:$T$176,MATCH($B215,$B$37:$B$176,0),10))</f>
        <v>3</v>
      </c>
      <c r="K215" s="19">
        <f>IF(ISNA(INDEX($A$37:$T$176,MATCH($B215,$B$37:$B$176,0),11)),"",INDEX($A$37:$T$176,MATCH($B215,$B$37:$B$176,0),11))</f>
        <v>2</v>
      </c>
      <c r="L215" s="19">
        <f>IF(ISNA(INDEX($A$37:$T$176,MATCH($B215,$B$37:$B$176,0),12)),"",INDEX($A$37:$T$176,MATCH($B215,$B$37:$B$176,0),12))</f>
        <v>1</v>
      </c>
      <c r="M215" s="19">
        <f>IF(ISNA(INDEX($A$37:$T$176,MATCH($B215,$B$37:$B$176,0),13)),"",INDEX($A$37:$T$176,MATCH($B215,$B$37:$B$176,0),13))</f>
        <v>0</v>
      </c>
      <c r="N215" s="19">
        <f t="shared" si="33"/>
        <v>0</v>
      </c>
      <c r="O215" s="19">
        <f t="shared" si="34"/>
        <v>3</v>
      </c>
      <c r="P215" s="19">
        <f t="shared" si="35"/>
        <v>2</v>
      </c>
      <c r="Q215" s="19">
        <f t="shared" si="36"/>
        <v>5</v>
      </c>
      <c r="R215" s="30"/>
      <c r="S215" s="30" t="s">
        <v>54</v>
      </c>
      <c r="T215" s="30">
        <f>IF(ISNA(INDEX($A$36:$U$157,MATCH($B215,$B$36:$B$157,0),20)),"",INDEX($A$36:$U$157,MATCH($B215,$B$36:$B$157,0),20))</f>
        <v>0</v>
      </c>
      <c r="U215" s="60" t="s">
        <v>43</v>
      </c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  <c r="CW215" s="102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2"/>
      <c r="DK215" s="102"/>
      <c r="DL215" s="102"/>
      <c r="DM215" s="102"/>
      <c r="DN215" s="102"/>
      <c r="DO215" s="102"/>
      <c r="DP215" s="102"/>
      <c r="DQ215" s="102"/>
      <c r="DR215" s="102"/>
      <c r="DS215" s="102"/>
      <c r="DT215" s="102"/>
      <c r="DU215" s="102"/>
      <c r="DV215" s="102"/>
      <c r="DW215" s="102"/>
      <c r="DX215" s="102"/>
      <c r="DY215" s="102"/>
      <c r="DZ215" s="102"/>
      <c r="EA215" s="102"/>
      <c r="EB215" s="102"/>
      <c r="EC215" s="102"/>
      <c r="ED215" s="102"/>
      <c r="EE215" s="102"/>
      <c r="EF215" s="102"/>
      <c r="EG215" s="102"/>
      <c r="EH215" s="102"/>
      <c r="EI215" s="102"/>
      <c r="EJ215" s="102"/>
      <c r="EK215" s="102"/>
      <c r="EL215" s="102"/>
      <c r="EM215" s="102"/>
      <c r="EN215" s="102"/>
      <c r="EO215" s="102"/>
      <c r="EP215" s="102"/>
      <c r="EQ215" s="102"/>
      <c r="ER215" s="102"/>
      <c r="ES215" s="102"/>
      <c r="ET215" s="102"/>
      <c r="EU215" s="102"/>
      <c r="EV215" s="102"/>
      <c r="EW215" s="102"/>
      <c r="EX215" s="102"/>
      <c r="EY215" s="102"/>
      <c r="EZ215" s="102"/>
      <c r="FA215" s="102"/>
      <c r="FB215" s="102"/>
      <c r="FC215" s="102"/>
      <c r="FD215" s="102"/>
      <c r="FE215" s="102"/>
      <c r="FF215" s="102"/>
      <c r="FG215" s="102"/>
      <c r="FH215" s="102"/>
      <c r="FI215" s="102"/>
      <c r="FJ215" s="102"/>
      <c r="FK215" s="102"/>
      <c r="FL215" s="102"/>
      <c r="FM215" s="102"/>
      <c r="FN215" s="102"/>
      <c r="FO215" s="102"/>
      <c r="FP215" s="102"/>
      <c r="FQ215" s="102"/>
      <c r="FR215" s="102"/>
      <c r="FS215" s="102"/>
      <c r="FT215" s="102"/>
      <c r="FU215" s="102"/>
      <c r="FV215" s="102"/>
      <c r="FW215" s="102"/>
      <c r="FX215" s="102"/>
      <c r="FY215" s="102"/>
      <c r="FZ215" s="102"/>
      <c r="GA215" s="102"/>
      <c r="GB215" s="102"/>
      <c r="GC215" s="102"/>
      <c r="GD215" s="102"/>
      <c r="GE215" s="102"/>
      <c r="GF215" s="102"/>
      <c r="GG215" s="102"/>
      <c r="GH215" s="102"/>
      <c r="GI215" s="102"/>
      <c r="GJ215" s="102"/>
      <c r="GK215" s="102"/>
      <c r="GL215" s="102"/>
      <c r="GM215" s="102"/>
      <c r="GN215" s="102"/>
      <c r="GO215" s="102"/>
      <c r="GP215" s="102"/>
      <c r="GQ215" s="102"/>
      <c r="GR215" s="102"/>
      <c r="GS215" s="102"/>
      <c r="GT215" s="102"/>
      <c r="GU215" s="102"/>
      <c r="GV215" s="102"/>
      <c r="GW215" s="102"/>
      <c r="GX215" s="102"/>
      <c r="GY215" s="102"/>
      <c r="GZ215" s="102"/>
      <c r="HA215" s="102"/>
      <c r="HB215" s="102"/>
      <c r="HC215" s="102"/>
      <c r="HD215" s="102"/>
      <c r="HE215" s="102"/>
      <c r="HF215" s="102"/>
      <c r="HG215" s="102"/>
      <c r="HH215" s="102"/>
      <c r="HI215" s="102"/>
      <c r="HJ215" s="102"/>
      <c r="HK215" s="102"/>
      <c r="HL215" s="102"/>
      <c r="HM215" s="102"/>
      <c r="HN215" s="102"/>
      <c r="HO215" s="102"/>
      <c r="HP215" s="102"/>
      <c r="HQ215" s="102"/>
      <c r="HR215" s="102"/>
      <c r="HS215" s="102"/>
      <c r="HT215" s="102"/>
      <c r="HU215" s="102"/>
      <c r="HV215" s="102"/>
      <c r="HW215" s="102"/>
      <c r="HX215" s="102"/>
      <c r="HY215" s="102"/>
      <c r="HZ215" s="102"/>
      <c r="IA215" s="102"/>
      <c r="IB215" s="102"/>
      <c r="IC215" s="102"/>
      <c r="ID215" s="102"/>
      <c r="IE215" s="102"/>
      <c r="IF215" s="102"/>
      <c r="IG215" s="102"/>
      <c r="IH215" s="102"/>
      <c r="II215" s="102"/>
      <c r="IJ215" s="102"/>
      <c r="IK215" s="102"/>
      <c r="IL215" s="102"/>
      <c r="IM215" s="102"/>
      <c r="IN215" s="102"/>
      <c r="IO215" s="102"/>
      <c r="IP215" s="102"/>
      <c r="IQ215" s="102"/>
      <c r="IR215" s="102"/>
      <c r="IS215" s="102"/>
      <c r="IT215" s="102"/>
      <c r="IU215" s="102"/>
      <c r="IV215" s="102"/>
      <c r="IW215" s="102"/>
      <c r="IX215" s="102"/>
      <c r="IY215" s="102"/>
      <c r="IZ215" s="102"/>
      <c r="JA215" s="102"/>
    </row>
    <row r="216" spans="1:261">
      <c r="A216" s="33" t="str">
        <f>IF(ISNA(INDEX($A$37:$T$176,MATCH($B216,$B$37:$B$176,0),1)),"",INDEX($A$37:$T$176,MATCH($B216,$B$37:$B$176,0),1))</f>
        <v>MLM5012</v>
      </c>
      <c r="B216" s="181" t="s">
        <v>249</v>
      </c>
      <c r="C216" s="182"/>
      <c r="D216" s="182"/>
      <c r="E216" s="182"/>
      <c r="F216" s="182"/>
      <c r="G216" s="182"/>
      <c r="H216" s="182"/>
      <c r="I216" s="183"/>
      <c r="J216" s="19">
        <f>IF(ISNA(INDEX($A$37:$T$176,MATCH($B216,$B$37:$B$176,0),10)),"",INDEX($A$37:$T$176,MATCH($B216,$B$37:$B$176,0),10))</f>
        <v>3</v>
      </c>
      <c r="K216" s="19">
        <f>IF(ISNA(INDEX($A$37:$T$176,MATCH($B216,$B$37:$B$176,0),11)),"",INDEX($A$37:$T$176,MATCH($B216,$B$37:$B$176,0),11))</f>
        <v>0</v>
      </c>
      <c r="L216" s="19">
        <f>IF(ISNA(INDEX($A$37:$T$176,MATCH($B216,$B$37:$B$176,0),12)),"",INDEX($A$37:$T$176,MATCH($B216,$B$37:$B$176,0),12))</f>
        <v>0</v>
      </c>
      <c r="M216" s="19">
        <f>IF(ISNA(INDEX($A$37:$T$176,MATCH($B216,$B$37:$B$176,0),13)),"",INDEX($A$37:$T$176,MATCH($B216,$B$37:$B$176,0),13))</f>
        <v>2</v>
      </c>
      <c r="N216" s="19">
        <f t="shared" si="33"/>
        <v>0</v>
      </c>
      <c r="O216" s="19">
        <f t="shared" si="34"/>
        <v>2</v>
      </c>
      <c r="P216" s="19">
        <f t="shared" si="35"/>
        <v>4</v>
      </c>
      <c r="Q216" s="19">
        <f t="shared" si="36"/>
        <v>6</v>
      </c>
      <c r="R216" s="30">
        <f>IF(ISNA(INDEX($A$36:$U$157,MATCH($B216,$B$36:$B$157,0),18)),"",INDEX($A$36:$U$157,MATCH($B216,$B$36:$B$157,0),18))</f>
        <v>0</v>
      </c>
      <c r="S216" s="30" t="str">
        <f>IF(ISNA(INDEX($A$36:$U$157,MATCH($B216,$B$36:$B$157,0),19)),"",INDEX($A$36:$U$157,MATCH($B216,$B$36:$B$157,0),19))</f>
        <v>C</v>
      </c>
      <c r="T216" s="30">
        <f>IF(ISNA(INDEX($A$36:$U$157,MATCH($B216,$B$36:$B$157,0),20)),"",INDEX($A$36:$U$157,MATCH($B216,$B$36:$B$157,0),20))</f>
        <v>0</v>
      </c>
      <c r="U216" s="60" t="s">
        <v>43</v>
      </c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  <c r="FX216" s="102"/>
      <c r="FY216" s="102"/>
      <c r="FZ216" s="102"/>
      <c r="GA216" s="102"/>
      <c r="GB216" s="102"/>
      <c r="GC216" s="102"/>
      <c r="GD216" s="102"/>
      <c r="GE216" s="102"/>
      <c r="GF216" s="102"/>
      <c r="GG216" s="102"/>
      <c r="GH216" s="102"/>
      <c r="GI216" s="102"/>
      <c r="GJ216" s="102"/>
      <c r="GK216" s="102"/>
      <c r="GL216" s="102"/>
      <c r="GM216" s="102"/>
      <c r="GN216" s="102"/>
      <c r="GO216" s="102"/>
      <c r="GP216" s="102"/>
      <c r="GQ216" s="102"/>
      <c r="GR216" s="102"/>
      <c r="GS216" s="102"/>
      <c r="GT216" s="102"/>
      <c r="GU216" s="102"/>
      <c r="GV216" s="102"/>
      <c r="GW216" s="102"/>
      <c r="GX216" s="102"/>
      <c r="GY216" s="102"/>
      <c r="GZ216" s="102"/>
      <c r="HA216" s="102"/>
      <c r="HB216" s="102"/>
      <c r="HC216" s="102"/>
      <c r="HD216" s="102"/>
      <c r="HE216" s="102"/>
      <c r="HF216" s="102"/>
      <c r="HG216" s="102"/>
      <c r="HH216" s="102"/>
      <c r="HI216" s="102"/>
      <c r="HJ216" s="102"/>
      <c r="HK216" s="102"/>
      <c r="HL216" s="102"/>
      <c r="HM216" s="102"/>
      <c r="HN216" s="102"/>
      <c r="HO216" s="102"/>
      <c r="HP216" s="102"/>
      <c r="HQ216" s="102"/>
      <c r="HR216" s="102"/>
      <c r="HS216" s="102"/>
      <c r="HT216" s="102"/>
      <c r="HU216" s="102"/>
      <c r="HV216" s="102"/>
      <c r="HW216" s="102"/>
      <c r="HX216" s="102"/>
      <c r="HY216" s="102"/>
      <c r="HZ216" s="102"/>
      <c r="IA216" s="102"/>
      <c r="IB216" s="102"/>
      <c r="IC216" s="102"/>
      <c r="ID216" s="102"/>
      <c r="IE216" s="102"/>
      <c r="IF216" s="102"/>
      <c r="IG216" s="102"/>
      <c r="IH216" s="102"/>
      <c r="II216" s="102"/>
      <c r="IJ216" s="102"/>
      <c r="IK216" s="102"/>
      <c r="IL216" s="102"/>
      <c r="IM216" s="102"/>
      <c r="IN216" s="102"/>
      <c r="IO216" s="102"/>
      <c r="IP216" s="102"/>
      <c r="IQ216" s="102"/>
      <c r="IR216" s="102"/>
      <c r="IS216" s="102"/>
      <c r="IT216" s="102"/>
      <c r="IU216" s="102"/>
      <c r="IV216" s="102"/>
      <c r="IW216" s="102"/>
      <c r="IX216" s="102"/>
      <c r="IY216" s="102"/>
      <c r="IZ216" s="102"/>
      <c r="JA216" s="102"/>
    </row>
    <row r="217" spans="1:261" ht="12.75" customHeight="1">
      <c r="A217" s="85" t="s">
        <v>74</v>
      </c>
      <c r="B217" s="184"/>
      <c r="C217" s="185"/>
      <c r="D217" s="185"/>
      <c r="E217" s="185"/>
      <c r="F217" s="185"/>
      <c r="G217" s="185"/>
      <c r="H217" s="185"/>
      <c r="I217" s="186"/>
      <c r="J217" s="32">
        <f>SUM(J210:J216)</f>
        <v>28</v>
      </c>
      <c r="K217" s="32">
        <f t="shared" ref="K217:Q217" si="37">SUM(K210:K216)</f>
        <v>10</v>
      </c>
      <c r="L217" s="32">
        <f t="shared" si="37"/>
        <v>7</v>
      </c>
      <c r="M217" s="32">
        <f t="shared" si="37"/>
        <v>7</v>
      </c>
      <c r="N217" s="32">
        <f t="shared" si="37"/>
        <v>0</v>
      </c>
      <c r="O217" s="32">
        <f t="shared" si="37"/>
        <v>24</v>
      </c>
      <c r="P217" s="32">
        <f t="shared" si="37"/>
        <v>26</v>
      </c>
      <c r="Q217" s="32">
        <f t="shared" si="37"/>
        <v>50</v>
      </c>
      <c r="R217" s="85">
        <f>COUNTIF(R210:R216,"E")</f>
        <v>4</v>
      </c>
      <c r="S217" s="85">
        <f>COUNTIF(S210:S216,"C")</f>
        <v>3</v>
      </c>
      <c r="T217" s="85">
        <f>COUNTIF(T210:T216,"VP")</f>
        <v>0</v>
      </c>
      <c r="U217" s="60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/>
      <c r="DY217" s="102"/>
      <c r="DZ217" s="102"/>
      <c r="EA217" s="102"/>
      <c r="EB217" s="102"/>
      <c r="EC217" s="102"/>
      <c r="ED217" s="102"/>
      <c r="EE217" s="102"/>
      <c r="EF217" s="102"/>
      <c r="EG217" s="102"/>
      <c r="EH217" s="102"/>
      <c r="EI217" s="102"/>
      <c r="EJ217" s="102"/>
      <c r="EK217" s="102"/>
      <c r="EL217" s="102"/>
      <c r="EM217" s="102"/>
      <c r="EN217" s="102"/>
      <c r="EO217" s="102"/>
      <c r="EP217" s="102"/>
      <c r="EQ217" s="102"/>
      <c r="ER217" s="102"/>
      <c r="ES217" s="102"/>
      <c r="ET217" s="102"/>
      <c r="EU217" s="102"/>
      <c r="EV217" s="102"/>
      <c r="EW217" s="102"/>
      <c r="EX217" s="102"/>
      <c r="EY217" s="102"/>
      <c r="EZ217" s="102"/>
      <c r="FA217" s="102"/>
      <c r="FB217" s="102"/>
      <c r="FC217" s="102"/>
      <c r="FD217" s="102"/>
      <c r="FE217" s="102"/>
      <c r="FF217" s="102"/>
      <c r="FG217" s="102"/>
      <c r="FH217" s="102"/>
      <c r="FI217" s="102"/>
      <c r="FJ217" s="102"/>
      <c r="FK217" s="102"/>
      <c r="FL217" s="102"/>
      <c r="FM217" s="102"/>
      <c r="FN217" s="102"/>
      <c r="FO217" s="102"/>
      <c r="FP217" s="102"/>
      <c r="FQ217" s="102"/>
      <c r="FR217" s="102"/>
      <c r="FS217" s="102"/>
      <c r="FT217" s="102"/>
      <c r="FU217" s="102"/>
      <c r="FV217" s="102"/>
      <c r="FW217" s="102"/>
      <c r="FX217" s="102"/>
      <c r="FY217" s="102"/>
      <c r="FZ217" s="102"/>
      <c r="GA217" s="102"/>
      <c r="GB217" s="102"/>
      <c r="GC217" s="102"/>
      <c r="GD217" s="102"/>
      <c r="GE217" s="102"/>
      <c r="GF217" s="102"/>
      <c r="GG217" s="102"/>
      <c r="GH217" s="102"/>
      <c r="GI217" s="102"/>
      <c r="GJ217" s="102"/>
      <c r="GK217" s="102"/>
      <c r="GL217" s="102"/>
      <c r="GM217" s="102"/>
      <c r="GN217" s="102"/>
      <c r="GO217" s="102"/>
      <c r="GP217" s="102"/>
      <c r="GQ217" s="102"/>
      <c r="GR217" s="102"/>
      <c r="GS217" s="102"/>
      <c r="GT217" s="102"/>
      <c r="GU217" s="102"/>
      <c r="GV217" s="102"/>
      <c r="GW217" s="102"/>
      <c r="GX217" s="102"/>
      <c r="GY217" s="102"/>
      <c r="GZ217" s="102"/>
      <c r="HA217" s="102"/>
      <c r="HB217" s="102"/>
      <c r="HC217" s="102"/>
      <c r="HD217" s="102"/>
      <c r="HE217" s="102"/>
      <c r="HF217" s="102"/>
      <c r="HG217" s="102"/>
      <c r="HH217" s="102"/>
      <c r="HI217" s="102"/>
      <c r="HJ217" s="102"/>
      <c r="HK217" s="102"/>
      <c r="HL217" s="102"/>
      <c r="HM217" s="102"/>
      <c r="HN217" s="102"/>
      <c r="HO217" s="102"/>
      <c r="HP217" s="102"/>
      <c r="HQ217" s="102"/>
      <c r="HR217" s="102"/>
      <c r="HS217" s="102"/>
      <c r="HT217" s="102"/>
      <c r="HU217" s="102"/>
      <c r="HV217" s="102"/>
      <c r="HW217" s="102"/>
      <c r="HX217" s="102"/>
      <c r="HY217" s="102"/>
      <c r="HZ217" s="102"/>
      <c r="IA217" s="102"/>
      <c r="IB217" s="102"/>
      <c r="IC217" s="102"/>
      <c r="ID217" s="102"/>
      <c r="IE217" s="102"/>
      <c r="IF217" s="102"/>
      <c r="IG217" s="102"/>
      <c r="IH217" s="102"/>
      <c r="II217" s="102"/>
      <c r="IJ217" s="102"/>
      <c r="IK217" s="102"/>
      <c r="IL217" s="102"/>
      <c r="IM217" s="102"/>
      <c r="IN217" s="102"/>
      <c r="IO217" s="102"/>
      <c r="IP217" s="102"/>
      <c r="IQ217" s="102"/>
      <c r="IR217" s="102"/>
      <c r="IS217" s="102"/>
      <c r="IT217" s="102"/>
      <c r="IU217" s="102"/>
      <c r="IV217" s="102"/>
      <c r="IW217" s="102"/>
      <c r="IX217" s="102"/>
      <c r="IY217" s="102"/>
      <c r="IZ217" s="102"/>
      <c r="JA217" s="102"/>
    </row>
    <row r="218" spans="1:261">
      <c r="A218" s="145" t="s">
        <v>194</v>
      </c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146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  <c r="FX218" s="102"/>
      <c r="FY218" s="102"/>
      <c r="FZ218" s="102"/>
      <c r="GA218" s="102"/>
      <c r="GB218" s="102"/>
      <c r="GC218" s="102"/>
      <c r="GD218" s="102"/>
      <c r="GE218" s="102"/>
      <c r="GF218" s="102"/>
      <c r="GG218" s="102"/>
      <c r="GH218" s="102"/>
      <c r="GI218" s="102"/>
      <c r="GJ218" s="102"/>
      <c r="GK218" s="102"/>
      <c r="GL218" s="102"/>
      <c r="GM218" s="102"/>
      <c r="GN218" s="102"/>
      <c r="GO218" s="102"/>
      <c r="GP218" s="102"/>
      <c r="GQ218" s="102"/>
      <c r="GR218" s="102"/>
      <c r="GS218" s="102"/>
      <c r="GT218" s="102"/>
      <c r="GU218" s="102"/>
      <c r="GV218" s="102"/>
      <c r="GW218" s="102"/>
      <c r="GX218" s="102"/>
      <c r="GY218" s="102"/>
      <c r="GZ218" s="102"/>
      <c r="HA218" s="102"/>
      <c r="HB218" s="102"/>
      <c r="HC218" s="102"/>
      <c r="HD218" s="102"/>
      <c r="HE218" s="102"/>
      <c r="HF218" s="102"/>
      <c r="HG218" s="102"/>
      <c r="HH218" s="102"/>
      <c r="HI218" s="102"/>
      <c r="HJ218" s="102"/>
      <c r="HK218" s="102"/>
      <c r="HL218" s="102"/>
      <c r="HM218" s="102"/>
      <c r="HN218" s="102"/>
      <c r="HO218" s="102"/>
      <c r="HP218" s="102"/>
      <c r="HQ218" s="102"/>
      <c r="HR218" s="102"/>
      <c r="HS218" s="102"/>
      <c r="HT218" s="102"/>
      <c r="HU218" s="102"/>
      <c r="HV218" s="102"/>
      <c r="HW218" s="102"/>
      <c r="HX218" s="102"/>
      <c r="HY218" s="102"/>
      <c r="HZ218" s="102"/>
      <c r="IA218" s="102"/>
      <c r="IB218" s="102"/>
      <c r="IC218" s="102"/>
      <c r="ID218" s="102"/>
      <c r="IE218" s="102"/>
      <c r="IF218" s="102"/>
      <c r="IG218" s="102"/>
      <c r="IH218" s="102"/>
      <c r="II218" s="102"/>
      <c r="IJ218" s="102"/>
      <c r="IK218" s="102"/>
      <c r="IL218" s="102"/>
      <c r="IM218" s="102"/>
      <c r="IN218" s="102"/>
      <c r="IO218" s="102"/>
      <c r="IP218" s="102"/>
      <c r="IQ218" s="102"/>
      <c r="IR218" s="102"/>
      <c r="IS218" s="102"/>
      <c r="IT218" s="102"/>
      <c r="IU218" s="102"/>
      <c r="IV218" s="102"/>
      <c r="IW218" s="102"/>
      <c r="IX218" s="102"/>
      <c r="IY218" s="102"/>
      <c r="IZ218" s="102"/>
      <c r="JA218" s="102"/>
    </row>
    <row r="219" spans="1:261">
      <c r="A219" s="33" t="str">
        <f>IF(ISNA(INDEX($A$37:$T$176,MATCH($B219,$B$37:$B$176,0),1)),"",INDEX($A$37:$T$176,MATCH($B219,$B$37:$B$176,0),1))</f>
        <v>MLX2203</v>
      </c>
      <c r="B219" s="181" t="s">
        <v>192</v>
      </c>
      <c r="C219" s="182"/>
      <c r="D219" s="182"/>
      <c r="E219" s="182"/>
      <c r="F219" s="182"/>
      <c r="G219" s="182"/>
      <c r="H219" s="182"/>
      <c r="I219" s="183"/>
      <c r="J219" s="19">
        <f>IF(ISNA(INDEX($A$37:$T$176,MATCH($B219,$B$37:$B$176,0),10)),"",INDEX($A$37:$T$176,MATCH($B219,$B$37:$B$176,0),10))</f>
        <v>4</v>
      </c>
      <c r="K219" s="19">
        <f>IF(ISNA(INDEX($A$37:$T$176,MATCH($B219,$B$37:$B$176,0),11)),"",INDEX($A$37:$T$176,MATCH($B219,$B$37:$B$176,0),11))</f>
        <v>2</v>
      </c>
      <c r="L219" s="19">
        <f>IF(ISNA(INDEX($A$37:$T$176,MATCH($B219,$B$37:$B$176,0),12)),"",INDEX($A$37:$T$176,MATCH($B219,$B$37:$B$176,0),12))</f>
        <v>0</v>
      </c>
      <c r="M219" s="19">
        <f>IF(ISNA(INDEX($A$37:$T$176,MATCH($B219,$B$37:$B$176,0),13)),"",INDEX($A$37:$T$176,MATCH($B219,$B$37:$B$176,0),13))</f>
        <v>1</v>
      </c>
      <c r="N219" s="19">
        <f t="shared" ref="N219:N224" si="38">IF(ISNA(INDEX($A$36:$U$157,MATCH($B219,$B$36:$B$157,0),14)),"",INDEX($A$36:$U$157,MATCH($B219,$B$36:$B$157,0),14))</f>
        <v>2</v>
      </c>
      <c r="O219" s="19">
        <f t="shared" ref="O219:O224" si="39">IF(ISNA(INDEX($A$36:$U$157,MATCH($B219,$B$36:$B$157,0),15)),"",INDEX($A$36:$U$157,MATCH($B219,$B$36:$B$157,0),15))</f>
        <v>5</v>
      </c>
      <c r="P219" s="19">
        <f t="shared" ref="P219:P224" si="40">IF(ISNA(INDEX($A$36:$U$157,MATCH($B219,$B$36:$B$157,0),16)),"",INDEX($A$36:$U$157,MATCH($B219,$B$36:$B$157,0),16))</f>
        <v>3</v>
      </c>
      <c r="Q219" s="19">
        <f t="shared" ref="Q219:Q224" si="41">IF(ISNA(INDEX($A$36:$U$157,MATCH($B219,$B$36:$B$157,0),17)),"",INDEX($A$36:$U$157,MATCH($B219,$B$36:$B$157,0),17))</f>
        <v>8</v>
      </c>
      <c r="R219" s="30"/>
      <c r="S219" s="30"/>
      <c r="T219" s="30" t="str">
        <f t="shared" ref="T219:T224" si="42">IF(ISNA(INDEX($A$36:$U$157,MATCH($B219,$B$36:$B$157,0),20)),"",INDEX($A$36:$U$157,MATCH($B219,$B$36:$B$157,0),20))</f>
        <v>VP</v>
      </c>
      <c r="U219" s="60" t="s">
        <v>43</v>
      </c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/>
      <c r="DY219" s="102"/>
      <c r="DZ219" s="102"/>
      <c r="EA219" s="102"/>
      <c r="EB219" s="102"/>
      <c r="EC219" s="102"/>
      <c r="ED219" s="102"/>
      <c r="EE219" s="102"/>
      <c r="EF219" s="102"/>
      <c r="EG219" s="102"/>
      <c r="EH219" s="102"/>
      <c r="EI219" s="102"/>
      <c r="EJ219" s="102"/>
      <c r="EK219" s="102"/>
      <c r="EL219" s="102"/>
      <c r="EM219" s="102"/>
      <c r="EN219" s="102"/>
      <c r="EO219" s="102"/>
      <c r="EP219" s="102"/>
      <c r="EQ219" s="102"/>
      <c r="ER219" s="102"/>
      <c r="ES219" s="102"/>
      <c r="ET219" s="102"/>
      <c r="EU219" s="102"/>
      <c r="EV219" s="102"/>
      <c r="EW219" s="102"/>
      <c r="EX219" s="102"/>
      <c r="EY219" s="102"/>
      <c r="EZ219" s="102"/>
      <c r="FA219" s="102"/>
      <c r="FB219" s="102"/>
      <c r="FC219" s="102"/>
      <c r="FD219" s="102"/>
      <c r="FE219" s="102"/>
      <c r="FF219" s="102"/>
      <c r="FG219" s="102"/>
      <c r="FH219" s="102"/>
      <c r="FI219" s="102"/>
      <c r="FJ219" s="102"/>
      <c r="FK219" s="102"/>
      <c r="FL219" s="102"/>
      <c r="FM219" s="102"/>
      <c r="FN219" s="102"/>
      <c r="FO219" s="102"/>
      <c r="FP219" s="102"/>
      <c r="FQ219" s="102"/>
      <c r="FR219" s="102"/>
      <c r="FS219" s="102"/>
      <c r="FT219" s="102"/>
      <c r="FU219" s="102"/>
      <c r="FV219" s="102"/>
      <c r="FW219" s="102"/>
      <c r="FX219" s="102"/>
      <c r="FY219" s="102"/>
      <c r="FZ219" s="102"/>
      <c r="GA219" s="102"/>
      <c r="GB219" s="102"/>
      <c r="GC219" s="102"/>
      <c r="GD219" s="102"/>
      <c r="GE219" s="102"/>
      <c r="GF219" s="102"/>
      <c r="GG219" s="102"/>
      <c r="GH219" s="102"/>
      <c r="GI219" s="102"/>
      <c r="GJ219" s="102"/>
      <c r="GK219" s="102"/>
      <c r="GL219" s="102"/>
      <c r="GM219" s="102"/>
      <c r="GN219" s="102"/>
      <c r="GO219" s="102"/>
      <c r="GP219" s="102"/>
      <c r="GQ219" s="102"/>
      <c r="GR219" s="102"/>
      <c r="GS219" s="102"/>
      <c r="GT219" s="102"/>
      <c r="GU219" s="102"/>
      <c r="GV219" s="102"/>
      <c r="GW219" s="102"/>
      <c r="GX219" s="102"/>
      <c r="GY219" s="102"/>
      <c r="GZ219" s="102"/>
      <c r="HA219" s="102"/>
      <c r="HB219" s="102"/>
      <c r="HC219" s="102"/>
      <c r="HD219" s="102"/>
      <c r="HE219" s="102"/>
      <c r="HF219" s="102"/>
      <c r="HG219" s="102"/>
      <c r="HH219" s="102"/>
      <c r="HI219" s="102"/>
      <c r="HJ219" s="102"/>
      <c r="HK219" s="102"/>
      <c r="HL219" s="102"/>
      <c r="HM219" s="102"/>
      <c r="HN219" s="102"/>
      <c r="HO219" s="102"/>
      <c r="HP219" s="102"/>
      <c r="HQ219" s="102"/>
      <c r="HR219" s="102"/>
      <c r="HS219" s="102"/>
      <c r="HT219" s="102"/>
      <c r="HU219" s="102"/>
      <c r="HV219" s="102"/>
      <c r="HW219" s="102"/>
      <c r="HX219" s="102"/>
      <c r="HY219" s="102"/>
      <c r="HZ219" s="102"/>
      <c r="IA219" s="102"/>
      <c r="IB219" s="102"/>
      <c r="IC219" s="102"/>
      <c r="ID219" s="102"/>
      <c r="IE219" s="102"/>
      <c r="IF219" s="102"/>
      <c r="IG219" s="102"/>
      <c r="IH219" s="102"/>
      <c r="II219" s="102"/>
      <c r="IJ219" s="102"/>
      <c r="IK219" s="102"/>
      <c r="IL219" s="102"/>
      <c r="IM219" s="102"/>
      <c r="IN219" s="102"/>
      <c r="IO219" s="102"/>
      <c r="IP219" s="102"/>
      <c r="IQ219" s="102"/>
      <c r="IR219" s="102"/>
      <c r="IS219" s="102"/>
      <c r="IT219" s="102"/>
      <c r="IU219" s="102"/>
      <c r="IV219" s="102"/>
      <c r="IW219" s="102"/>
      <c r="IX219" s="102"/>
      <c r="IY219" s="102"/>
      <c r="IZ219" s="102"/>
      <c r="JA219" s="102"/>
    </row>
    <row r="220" spans="1:261" ht="17.25" customHeight="1">
      <c r="A220" s="33" t="str">
        <f>IF(ISNA(INDEX($A$37:$T$176,MATCH($B220,$B$37:$B$176,0),1)),"",INDEX($A$37:$T$176,MATCH($B220,$B$37:$B$176,0),1))</f>
        <v>MLM0005</v>
      </c>
      <c r="B220" s="181" t="s">
        <v>131</v>
      </c>
      <c r="C220" s="182"/>
      <c r="D220" s="182"/>
      <c r="E220" s="182"/>
      <c r="F220" s="182"/>
      <c r="G220" s="182"/>
      <c r="H220" s="182"/>
      <c r="I220" s="183"/>
      <c r="J220" s="19">
        <f>IF(ISNA(INDEX($A$37:$T$176,MATCH($B220,$B$37:$B$176,0),10)),"",INDEX($A$37:$T$176,MATCH($B220,$B$37:$B$176,0),10))</f>
        <v>5</v>
      </c>
      <c r="K220" s="19">
        <f>IF(ISNA(INDEX($A$37:$T$176,MATCH($B220,$B$37:$B$176,0),11)),"",INDEX($A$37:$T$176,MATCH($B220,$B$37:$B$176,0),11))</f>
        <v>2</v>
      </c>
      <c r="L220" s="19">
        <f>IF(ISNA(INDEX($A$37:$T$176,MATCH($B220,$B$37:$B$176,0),12)),"",INDEX($A$37:$T$176,MATCH($B220,$B$37:$B$176,0),12))</f>
        <v>1</v>
      </c>
      <c r="M220" s="19">
        <f>IF(ISNA(INDEX($A$37:$T$176,MATCH($B220,$B$37:$B$176,0),13)),"",INDEX($A$37:$T$176,MATCH($B220,$B$37:$B$176,0),13))</f>
        <v>0</v>
      </c>
      <c r="N220" s="19">
        <f t="shared" si="38"/>
        <v>1</v>
      </c>
      <c r="O220" s="19">
        <f t="shared" si="39"/>
        <v>4</v>
      </c>
      <c r="P220" s="19">
        <f t="shared" si="40"/>
        <v>6</v>
      </c>
      <c r="Q220" s="19">
        <f t="shared" si="41"/>
        <v>10</v>
      </c>
      <c r="R220" s="30" t="s">
        <v>60</v>
      </c>
      <c r="S220" s="30"/>
      <c r="T220" s="30">
        <f t="shared" si="42"/>
        <v>0</v>
      </c>
      <c r="U220" s="60" t="s">
        <v>43</v>
      </c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  <c r="CW220" s="102"/>
      <c r="CX220" s="102"/>
      <c r="CY220" s="102"/>
      <c r="CZ220" s="102"/>
      <c r="DA220" s="102"/>
      <c r="DB220" s="102"/>
      <c r="DC220" s="102"/>
      <c r="DD220" s="102"/>
      <c r="DE220" s="102"/>
      <c r="DF220" s="102"/>
      <c r="DG220" s="102"/>
      <c r="DH220" s="102"/>
      <c r="DI220" s="102"/>
      <c r="DJ220" s="102"/>
      <c r="DK220" s="102"/>
      <c r="DL220" s="102"/>
      <c r="DM220" s="102"/>
      <c r="DN220" s="102"/>
      <c r="DO220" s="102"/>
      <c r="DP220" s="102"/>
      <c r="DQ220" s="102"/>
      <c r="DR220" s="102"/>
      <c r="DS220" s="102"/>
      <c r="DT220" s="102"/>
      <c r="DU220" s="102"/>
      <c r="DV220" s="102"/>
      <c r="DW220" s="102"/>
      <c r="DX220" s="102"/>
      <c r="DY220" s="102"/>
      <c r="DZ220" s="102"/>
      <c r="EA220" s="102"/>
      <c r="EB220" s="102"/>
      <c r="EC220" s="102"/>
      <c r="ED220" s="102"/>
      <c r="EE220" s="102"/>
      <c r="EF220" s="102"/>
      <c r="EG220" s="102"/>
      <c r="EH220" s="102"/>
      <c r="EI220" s="102"/>
      <c r="EJ220" s="102"/>
      <c r="EK220" s="102"/>
      <c r="EL220" s="102"/>
      <c r="EM220" s="102"/>
      <c r="EN220" s="102"/>
      <c r="EO220" s="102"/>
      <c r="EP220" s="102"/>
      <c r="EQ220" s="102"/>
      <c r="ER220" s="102"/>
      <c r="ES220" s="102"/>
      <c r="ET220" s="102"/>
      <c r="EU220" s="102"/>
      <c r="EV220" s="102"/>
      <c r="EW220" s="102"/>
      <c r="EX220" s="102"/>
      <c r="EY220" s="102"/>
      <c r="EZ220" s="102"/>
      <c r="FA220" s="102"/>
      <c r="FB220" s="102"/>
      <c r="FC220" s="102"/>
      <c r="FD220" s="102"/>
      <c r="FE220" s="102"/>
      <c r="FF220" s="102"/>
      <c r="FG220" s="102"/>
      <c r="FH220" s="102"/>
      <c r="FI220" s="102"/>
      <c r="FJ220" s="102"/>
      <c r="FK220" s="102"/>
      <c r="FL220" s="102"/>
      <c r="FM220" s="102"/>
      <c r="FN220" s="102"/>
      <c r="FO220" s="102"/>
      <c r="FP220" s="102"/>
      <c r="FQ220" s="102"/>
      <c r="FR220" s="102"/>
      <c r="FS220" s="102"/>
      <c r="FT220" s="102"/>
      <c r="FU220" s="102"/>
      <c r="FV220" s="102"/>
      <c r="FW220" s="102"/>
      <c r="FX220" s="102"/>
      <c r="FY220" s="102"/>
      <c r="FZ220" s="102"/>
      <c r="GA220" s="102"/>
      <c r="GB220" s="102"/>
      <c r="GC220" s="102"/>
      <c r="GD220" s="102"/>
      <c r="GE220" s="102"/>
      <c r="GF220" s="102"/>
      <c r="GG220" s="102"/>
      <c r="GH220" s="102"/>
      <c r="GI220" s="102"/>
      <c r="GJ220" s="102"/>
      <c r="GK220" s="102"/>
      <c r="GL220" s="102"/>
      <c r="GM220" s="102"/>
      <c r="GN220" s="102"/>
      <c r="GO220" s="102"/>
      <c r="GP220" s="102"/>
      <c r="GQ220" s="102"/>
      <c r="GR220" s="102"/>
      <c r="GS220" s="102"/>
      <c r="GT220" s="102"/>
      <c r="GU220" s="102"/>
      <c r="GV220" s="102"/>
      <c r="GW220" s="102"/>
      <c r="GX220" s="102"/>
      <c r="GY220" s="102"/>
      <c r="GZ220" s="102"/>
      <c r="HA220" s="102"/>
      <c r="HB220" s="102"/>
      <c r="HC220" s="102"/>
      <c r="HD220" s="102"/>
      <c r="HE220" s="102"/>
      <c r="HF220" s="102"/>
      <c r="HG220" s="102"/>
      <c r="HH220" s="102"/>
      <c r="HI220" s="102"/>
      <c r="HJ220" s="102"/>
      <c r="HK220" s="102"/>
      <c r="HL220" s="102"/>
      <c r="HM220" s="102"/>
      <c r="HN220" s="102"/>
      <c r="HO220" s="102"/>
      <c r="HP220" s="102"/>
      <c r="HQ220" s="102"/>
      <c r="HR220" s="102"/>
      <c r="HS220" s="102"/>
      <c r="HT220" s="102"/>
      <c r="HU220" s="102"/>
      <c r="HV220" s="102"/>
      <c r="HW220" s="102"/>
      <c r="HX220" s="102"/>
      <c r="HY220" s="102"/>
      <c r="HZ220" s="102"/>
      <c r="IA220" s="102"/>
      <c r="IB220" s="102"/>
      <c r="IC220" s="102"/>
      <c r="ID220" s="102"/>
      <c r="IE220" s="102"/>
      <c r="IF220" s="102"/>
      <c r="IG220" s="102"/>
      <c r="IH220" s="102"/>
      <c r="II220" s="102"/>
      <c r="IJ220" s="102"/>
      <c r="IK220" s="102"/>
      <c r="IL220" s="102"/>
      <c r="IM220" s="102"/>
      <c r="IN220" s="102"/>
      <c r="IO220" s="102"/>
      <c r="IP220" s="102"/>
      <c r="IQ220" s="102"/>
      <c r="IR220" s="102"/>
      <c r="IS220" s="102"/>
      <c r="IT220" s="102"/>
      <c r="IU220" s="102"/>
      <c r="IV220" s="102"/>
      <c r="IW220" s="102"/>
      <c r="IX220" s="102"/>
      <c r="IY220" s="102"/>
      <c r="IZ220" s="102"/>
      <c r="JA220" s="102"/>
    </row>
    <row r="221" spans="1:261">
      <c r="A221" s="33" t="str">
        <f>IF(ISNA(INDEX($A$37:$T$183,MATCH($B221,$B$37:$B$183,0),1)),"",INDEX($A$37:$T$183,MATCH($B221,$B$37:$B$183,0),1))</f>
        <v>MLM0027</v>
      </c>
      <c r="B221" s="181" t="s">
        <v>105</v>
      </c>
      <c r="C221" s="182"/>
      <c r="D221" s="182"/>
      <c r="E221" s="182"/>
      <c r="F221" s="182"/>
      <c r="G221" s="182"/>
      <c r="H221" s="182"/>
      <c r="I221" s="183"/>
      <c r="J221" s="19">
        <f>IF(ISNA(INDEX($A$37:$T$183,MATCH($B221,$B$37:$B$183,0),10)),"",INDEX($A$37:$T$183,MATCH($B221,$B$37:$B$183,0),10))</f>
        <v>6</v>
      </c>
      <c r="K221" s="19">
        <f>IF(ISNA(INDEX($A$37:$T$183,MATCH($B221,$B$37:$B$183,0),11)),"",INDEX($A$37:$T$183,MATCH($B221,$B$37:$B$183,0),11))</f>
        <v>2</v>
      </c>
      <c r="L221" s="19">
        <f>IF(ISNA(INDEX($A$37:$T$183,MATCH($B221,$B$37:$B$183,0),12)),"",INDEX($A$37:$T$183,MATCH($B221,$B$37:$B$183,0),12))</f>
        <v>1</v>
      </c>
      <c r="M221" s="19">
        <f>IF(ISNA(INDEX($A$37:$T$183,MATCH($B221,$B$37:$B$183,0),13)),"",INDEX($A$37:$T$183,MATCH($B221,$B$37:$B$183,0),13))</f>
        <v>2</v>
      </c>
      <c r="N221" s="19">
        <f t="shared" si="38"/>
        <v>0</v>
      </c>
      <c r="O221" s="19">
        <f t="shared" si="39"/>
        <v>5</v>
      </c>
      <c r="P221" s="19">
        <f t="shared" si="40"/>
        <v>6</v>
      </c>
      <c r="Q221" s="19">
        <f t="shared" si="41"/>
        <v>11</v>
      </c>
      <c r="R221" s="30" t="str">
        <f>IF(ISNA(INDEX($A$36:$U$157,MATCH($B221,$B$36:$B$157,0),18)),"",INDEX($A$36:$U$157,MATCH($B221,$B$36:$B$157,0),18))</f>
        <v>E</v>
      </c>
      <c r="S221" s="30">
        <f>IF(ISNA(INDEX($A$36:$U$157,MATCH($B221,$B$36:$B$157,0),19)),"",INDEX($A$36:$U$157,MATCH($B221,$B$36:$B$157,0),19))</f>
        <v>0</v>
      </c>
      <c r="T221" s="30">
        <f t="shared" si="42"/>
        <v>0</v>
      </c>
      <c r="U221" s="60" t="s">
        <v>43</v>
      </c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  <c r="CW221" s="102"/>
      <c r="CX221" s="102"/>
      <c r="CY221" s="102"/>
      <c r="CZ221" s="102"/>
      <c r="DA221" s="102"/>
      <c r="DB221" s="102"/>
      <c r="DC221" s="102"/>
      <c r="DD221" s="102"/>
      <c r="DE221" s="102"/>
      <c r="DF221" s="102"/>
      <c r="DG221" s="102"/>
      <c r="DH221" s="102"/>
      <c r="DI221" s="102"/>
      <c r="DJ221" s="102"/>
      <c r="DK221" s="102"/>
      <c r="DL221" s="102"/>
      <c r="DM221" s="102"/>
      <c r="DN221" s="102"/>
      <c r="DO221" s="102"/>
      <c r="DP221" s="102"/>
      <c r="DQ221" s="102"/>
      <c r="DR221" s="102"/>
      <c r="DS221" s="102"/>
      <c r="DT221" s="102"/>
      <c r="DU221" s="102"/>
      <c r="DV221" s="102"/>
      <c r="DW221" s="102"/>
      <c r="DX221" s="102"/>
      <c r="DY221" s="102"/>
      <c r="DZ221" s="102"/>
      <c r="EA221" s="102"/>
      <c r="EB221" s="102"/>
      <c r="EC221" s="102"/>
      <c r="ED221" s="102"/>
      <c r="EE221" s="102"/>
      <c r="EF221" s="102"/>
      <c r="EG221" s="102"/>
      <c r="EH221" s="102"/>
      <c r="EI221" s="102"/>
      <c r="EJ221" s="102"/>
      <c r="EK221" s="102"/>
      <c r="EL221" s="102"/>
      <c r="EM221" s="102"/>
      <c r="EN221" s="102"/>
      <c r="EO221" s="102"/>
      <c r="EP221" s="102"/>
      <c r="EQ221" s="102"/>
      <c r="ER221" s="102"/>
      <c r="ES221" s="102"/>
      <c r="ET221" s="102"/>
      <c r="EU221" s="102"/>
      <c r="EV221" s="102"/>
      <c r="EW221" s="102"/>
      <c r="EX221" s="102"/>
      <c r="EY221" s="102"/>
      <c r="EZ221" s="102"/>
      <c r="FA221" s="102"/>
      <c r="FB221" s="102"/>
      <c r="FC221" s="102"/>
      <c r="FD221" s="102"/>
      <c r="FE221" s="102"/>
      <c r="FF221" s="102"/>
      <c r="FG221" s="102"/>
      <c r="FH221" s="102"/>
      <c r="FI221" s="102"/>
      <c r="FJ221" s="102"/>
      <c r="FK221" s="102"/>
      <c r="FL221" s="102"/>
      <c r="FM221" s="102"/>
      <c r="FN221" s="102"/>
      <c r="FO221" s="102"/>
      <c r="FP221" s="102"/>
      <c r="FQ221" s="102"/>
      <c r="FR221" s="102"/>
      <c r="FS221" s="102"/>
      <c r="FT221" s="102"/>
      <c r="FU221" s="102"/>
      <c r="FV221" s="102"/>
      <c r="FW221" s="102"/>
      <c r="FX221" s="102"/>
      <c r="FY221" s="102"/>
      <c r="FZ221" s="102"/>
      <c r="GA221" s="102"/>
      <c r="GB221" s="102"/>
      <c r="GC221" s="102"/>
      <c r="GD221" s="102"/>
      <c r="GE221" s="102"/>
      <c r="GF221" s="102"/>
      <c r="GG221" s="102"/>
      <c r="GH221" s="102"/>
      <c r="GI221" s="102"/>
      <c r="GJ221" s="102"/>
      <c r="GK221" s="102"/>
      <c r="GL221" s="102"/>
      <c r="GM221" s="102"/>
      <c r="GN221" s="102"/>
      <c r="GO221" s="102"/>
      <c r="GP221" s="102"/>
      <c r="GQ221" s="102"/>
      <c r="GR221" s="102"/>
      <c r="GS221" s="102"/>
      <c r="GT221" s="102"/>
      <c r="GU221" s="102"/>
      <c r="GV221" s="102"/>
      <c r="GW221" s="102"/>
      <c r="GX221" s="102"/>
      <c r="GY221" s="102"/>
      <c r="GZ221" s="102"/>
      <c r="HA221" s="102"/>
      <c r="HB221" s="102"/>
      <c r="HC221" s="102"/>
      <c r="HD221" s="102"/>
      <c r="HE221" s="102"/>
      <c r="HF221" s="102"/>
      <c r="HG221" s="102"/>
      <c r="HH221" s="102"/>
      <c r="HI221" s="102"/>
      <c r="HJ221" s="102"/>
      <c r="HK221" s="102"/>
      <c r="HL221" s="102"/>
      <c r="HM221" s="102"/>
      <c r="HN221" s="102"/>
      <c r="HO221" s="102"/>
      <c r="HP221" s="102"/>
      <c r="HQ221" s="102"/>
      <c r="HR221" s="102"/>
      <c r="HS221" s="102"/>
      <c r="HT221" s="102"/>
      <c r="HU221" s="102"/>
      <c r="HV221" s="102"/>
      <c r="HW221" s="102"/>
      <c r="HX221" s="102"/>
      <c r="HY221" s="102"/>
      <c r="HZ221" s="102"/>
      <c r="IA221" s="102"/>
      <c r="IB221" s="102"/>
      <c r="IC221" s="102"/>
      <c r="ID221" s="102"/>
      <c r="IE221" s="102"/>
      <c r="IF221" s="102"/>
      <c r="IG221" s="102"/>
      <c r="IH221" s="102"/>
      <c r="II221" s="102"/>
      <c r="IJ221" s="102"/>
      <c r="IK221" s="102"/>
      <c r="IL221" s="102"/>
      <c r="IM221" s="102"/>
      <c r="IN221" s="102"/>
      <c r="IO221" s="102"/>
      <c r="IP221" s="102"/>
      <c r="IQ221" s="102"/>
      <c r="IR221" s="102"/>
      <c r="IS221" s="102"/>
      <c r="IT221" s="102"/>
      <c r="IU221" s="102"/>
      <c r="IV221" s="102"/>
      <c r="IW221" s="102"/>
      <c r="IX221" s="102"/>
      <c r="IY221" s="102"/>
      <c r="IZ221" s="102"/>
      <c r="JA221" s="102"/>
    </row>
    <row r="222" spans="1:261" ht="12.75" customHeight="1">
      <c r="A222" s="33" t="str">
        <f>IF(ISNA(INDEX($A$37:$T$176,MATCH($B222,$B$37:$B$176,0),1)),"",INDEX($A$37:$T$176,MATCH($B222,$B$37:$B$176,0),1))</f>
        <v>MLM5029</v>
      </c>
      <c r="B222" s="181" t="s">
        <v>254</v>
      </c>
      <c r="C222" s="182"/>
      <c r="D222" s="182"/>
      <c r="E222" s="182"/>
      <c r="F222" s="182"/>
      <c r="G222" s="182"/>
      <c r="H222" s="182"/>
      <c r="I222" s="183"/>
      <c r="J222" s="19">
        <f>IF(ISNA(INDEX($A$37:$T$176,MATCH($B222,$B$37:$B$176,0),10)),"",INDEX($A$37:$T$176,MATCH($B222,$B$37:$B$176,0),10))</f>
        <v>6</v>
      </c>
      <c r="K222" s="19">
        <f>IF(ISNA(INDEX($A$37:$T$176,MATCH($B222,$B$37:$B$176,0),11)),"",INDEX($A$37:$T$176,MATCH($B222,$B$37:$B$176,0),11))</f>
        <v>2</v>
      </c>
      <c r="L222" s="19">
        <f>IF(ISNA(INDEX($A$37:$T$176,MATCH($B222,$B$37:$B$176,0),12)),"",INDEX($A$37:$T$176,MATCH($B222,$B$37:$B$176,0),12))</f>
        <v>1</v>
      </c>
      <c r="M222" s="19">
        <f>IF(ISNA(INDEX($A$37:$T$176,MATCH($B222,$B$37:$B$176,0),13)),"",INDEX($A$37:$T$176,MATCH($B222,$B$37:$B$176,0),13))</f>
        <v>1</v>
      </c>
      <c r="N222" s="19">
        <f t="shared" si="38"/>
        <v>0</v>
      </c>
      <c r="O222" s="19">
        <f t="shared" si="39"/>
        <v>4</v>
      </c>
      <c r="P222" s="19">
        <f t="shared" si="40"/>
        <v>9</v>
      </c>
      <c r="Q222" s="19">
        <f t="shared" si="41"/>
        <v>13</v>
      </c>
      <c r="R222" s="30" t="s">
        <v>60</v>
      </c>
      <c r="S222" s="30"/>
      <c r="T222" s="30">
        <f t="shared" si="42"/>
        <v>0</v>
      </c>
      <c r="U222" s="60" t="s">
        <v>43</v>
      </c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  <c r="CW222" s="102"/>
      <c r="CX222" s="102"/>
      <c r="CY222" s="102"/>
      <c r="CZ222" s="102"/>
      <c r="DA222" s="102"/>
      <c r="DB222" s="102"/>
      <c r="DC222" s="102"/>
      <c r="DD222" s="102"/>
      <c r="DE222" s="102"/>
      <c r="DF222" s="102"/>
      <c r="DG222" s="102"/>
      <c r="DH222" s="102"/>
      <c r="DI222" s="102"/>
      <c r="DJ222" s="102"/>
      <c r="DK222" s="102"/>
      <c r="DL222" s="102"/>
      <c r="DM222" s="102"/>
      <c r="DN222" s="102"/>
      <c r="DO222" s="102"/>
      <c r="DP222" s="102"/>
      <c r="DQ222" s="102"/>
      <c r="DR222" s="102"/>
      <c r="DS222" s="102"/>
      <c r="DT222" s="102"/>
      <c r="DU222" s="102"/>
      <c r="DV222" s="102"/>
      <c r="DW222" s="102"/>
      <c r="DX222" s="102"/>
      <c r="DY222" s="102"/>
      <c r="DZ222" s="102"/>
      <c r="EA222" s="102"/>
      <c r="EB222" s="102"/>
      <c r="EC222" s="102"/>
      <c r="ED222" s="102"/>
      <c r="EE222" s="102"/>
      <c r="EF222" s="102"/>
      <c r="EG222" s="102"/>
      <c r="EH222" s="102"/>
      <c r="EI222" s="102"/>
      <c r="EJ222" s="102"/>
      <c r="EK222" s="102"/>
      <c r="EL222" s="102"/>
      <c r="EM222" s="102"/>
      <c r="EN222" s="102"/>
      <c r="EO222" s="102"/>
      <c r="EP222" s="102"/>
      <c r="EQ222" s="102"/>
      <c r="ER222" s="102"/>
      <c r="ES222" s="102"/>
      <c r="ET222" s="102"/>
      <c r="EU222" s="102"/>
      <c r="EV222" s="102"/>
      <c r="EW222" s="102"/>
      <c r="EX222" s="102"/>
      <c r="EY222" s="102"/>
      <c r="EZ222" s="102"/>
      <c r="FA222" s="102"/>
      <c r="FB222" s="102"/>
      <c r="FC222" s="102"/>
      <c r="FD222" s="102"/>
      <c r="FE222" s="102"/>
      <c r="FF222" s="102"/>
      <c r="FG222" s="102"/>
      <c r="FH222" s="102"/>
      <c r="FI222" s="102"/>
      <c r="FJ222" s="102"/>
      <c r="FK222" s="102"/>
      <c r="FL222" s="102"/>
      <c r="FM222" s="102"/>
      <c r="FN222" s="102"/>
      <c r="FO222" s="102"/>
      <c r="FP222" s="102"/>
      <c r="FQ222" s="102"/>
      <c r="FR222" s="102"/>
      <c r="FS222" s="102"/>
      <c r="FT222" s="102"/>
      <c r="FU222" s="102"/>
      <c r="FV222" s="102"/>
      <c r="FW222" s="102"/>
      <c r="FX222" s="102"/>
      <c r="FY222" s="102"/>
      <c r="FZ222" s="102"/>
      <c r="GA222" s="102"/>
      <c r="GB222" s="102"/>
      <c r="GC222" s="102"/>
      <c r="GD222" s="102"/>
      <c r="GE222" s="102"/>
      <c r="GF222" s="102"/>
      <c r="GG222" s="102"/>
      <c r="GH222" s="102"/>
      <c r="GI222" s="102"/>
      <c r="GJ222" s="102"/>
      <c r="GK222" s="102"/>
      <c r="GL222" s="102"/>
      <c r="GM222" s="102"/>
      <c r="GN222" s="102"/>
      <c r="GO222" s="102"/>
      <c r="GP222" s="102"/>
      <c r="GQ222" s="102"/>
      <c r="GR222" s="102"/>
      <c r="GS222" s="102"/>
      <c r="GT222" s="102"/>
      <c r="GU222" s="102"/>
      <c r="GV222" s="102"/>
      <c r="GW222" s="102"/>
      <c r="GX222" s="102"/>
      <c r="GY222" s="102"/>
      <c r="GZ222" s="102"/>
      <c r="HA222" s="102"/>
      <c r="HB222" s="102"/>
      <c r="HC222" s="102"/>
      <c r="HD222" s="102"/>
      <c r="HE222" s="102"/>
      <c r="HF222" s="102"/>
      <c r="HG222" s="102"/>
      <c r="HH222" s="102"/>
      <c r="HI222" s="102"/>
      <c r="HJ222" s="102"/>
      <c r="HK222" s="102"/>
      <c r="HL222" s="102"/>
      <c r="HM222" s="102"/>
      <c r="HN222" s="102"/>
      <c r="HO222" s="102"/>
      <c r="HP222" s="102"/>
      <c r="HQ222" s="102"/>
      <c r="HR222" s="102"/>
      <c r="HS222" s="102"/>
      <c r="HT222" s="102"/>
      <c r="HU222" s="102"/>
      <c r="HV222" s="102"/>
      <c r="HW222" s="102"/>
      <c r="HX222" s="102"/>
      <c r="HY222" s="102"/>
      <c r="HZ222" s="102"/>
      <c r="IA222" s="102"/>
      <c r="IB222" s="102"/>
      <c r="IC222" s="102"/>
      <c r="ID222" s="102"/>
      <c r="IE222" s="102"/>
      <c r="IF222" s="102"/>
      <c r="IG222" s="102"/>
      <c r="IH222" s="102"/>
      <c r="II222" s="102"/>
      <c r="IJ222" s="102"/>
      <c r="IK222" s="102"/>
      <c r="IL222" s="102"/>
      <c r="IM222" s="102"/>
      <c r="IN222" s="102"/>
      <c r="IO222" s="102"/>
      <c r="IP222" s="102"/>
      <c r="IQ222" s="102"/>
      <c r="IR222" s="102"/>
      <c r="IS222" s="102"/>
      <c r="IT222" s="102"/>
      <c r="IU222" s="102"/>
      <c r="IV222" s="102"/>
      <c r="IW222" s="102"/>
      <c r="IX222" s="102"/>
      <c r="IY222" s="102"/>
      <c r="IZ222" s="102"/>
      <c r="JA222" s="102"/>
    </row>
    <row r="223" spans="1:261" ht="12.75" customHeight="1">
      <c r="A223" s="80" t="str">
        <f>IF(ISNA(INDEX($A$37:$T$176,MATCH($B223,$B$37:$B$176,0),1)),"",INDEX($A$37:$T$176,MATCH($B223,$B$37:$B$176,0),1))</f>
        <v>MLM5002</v>
      </c>
      <c r="B223" s="181" t="s">
        <v>256</v>
      </c>
      <c r="C223" s="182"/>
      <c r="D223" s="182"/>
      <c r="E223" s="182"/>
      <c r="F223" s="182"/>
      <c r="G223" s="182"/>
      <c r="H223" s="182"/>
      <c r="I223" s="183"/>
      <c r="J223" s="77">
        <f>IF(ISNA(INDEX($A$37:$T$176,MATCH($B223,$B$37:$B$176,0),10)),"",INDEX($A$37:$T$176,MATCH($B223,$B$37:$B$176,0),10))</f>
        <v>6</v>
      </c>
      <c r="K223" s="77">
        <f>IF(ISNA(INDEX($A$37:$T$176,MATCH($B223,$B$37:$B$176,0),11)),"",INDEX($A$37:$T$176,MATCH($B223,$B$37:$B$176,0),11))</f>
        <v>2</v>
      </c>
      <c r="L223" s="77">
        <f>IF(ISNA(INDEX($A$37:$T$176,MATCH($B223,$B$37:$B$176,0),12)),"",INDEX($A$37:$T$176,MATCH($B223,$B$37:$B$176,0),12))</f>
        <v>0</v>
      </c>
      <c r="M223" s="77">
        <f>IF(ISNA(INDEX($A$37:$T$176,MATCH($B223,$B$37:$B$176,0),13)),"",INDEX($A$37:$T$176,MATCH($B223,$B$37:$B$176,0),13))</f>
        <v>2</v>
      </c>
      <c r="N223" s="77">
        <f t="shared" si="38"/>
        <v>0</v>
      </c>
      <c r="O223" s="77">
        <f t="shared" si="39"/>
        <v>4</v>
      </c>
      <c r="P223" s="77">
        <f t="shared" si="40"/>
        <v>6</v>
      </c>
      <c r="Q223" s="77">
        <f t="shared" si="41"/>
        <v>13</v>
      </c>
      <c r="R223" s="78" t="str">
        <f>IF(ISNA(INDEX($A$36:$U$157,MATCH($B223,$B$36:$B$157,0),18)),"",INDEX($A$36:$U$157,MATCH($B223,$B$36:$B$157,0),18))</f>
        <v>E</v>
      </c>
      <c r="S223" s="78">
        <f>IF(ISNA(INDEX($A$36:$U$157,MATCH($B223,$B$36:$B$157,0),19)),"",INDEX($A$36:$U$157,MATCH($B223,$B$36:$B$157,0),19))</f>
        <v>0</v>
      </c>
      <c r="T223" s="78">
        <f t="shared" si="42"/>
        <v>0</v>
      </c>
      <c r="U223" s="79" t="s">
        <v>43</v>
      </c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  <c r="CW223" s="102"/>
      <c r="CX223" s="102"/>
      <c r="CY223" s="102"/>
      <c r="CZ223" s="102"/>
      <c r="DA223" s="102"/>
      <c r="DB223" s="102"/>
      <c r="DC223" s="102"/>
      <c r="DD223" s="102"/>
      <c r="DE223" s="102"/>
      <c r="DF223" s="102"/>
      <c r="DG223" s="102"/>
      <c r="DH223" s="102"/>
      <c r="DI223" s="102"/>
      <c r="DJ223" s="102"/>
      <c r="DK223" s="102"/>
      <c r="DL223" s="102"/>
      <c r="DM223" s="102"/>
      <c r="DN223" s="102"/>
      <c r="DO223" s="102"/>
      <c r="DP223" s="102"/>
      <c r="DQ223" s="102"/>
      <c r="DR223" s="102"/>
      <c r="DS223" s="102"/>
      <c r="DT223" s="102"/>
      <c r="DU223" s="102"/>
      <c r="DV223" s="102"/>
      <c r="DW223" s="102"/>
      <c r="DX223" s="102"/>
      <c r="DY223" s="102"/>
      <c r="DZ223" s="102"/>
      <c r="EA223" s="102"/>
      <c r="EB223" s="102"/>
      <c r="EC223" s="102"/>
      <c r="ED223" s="102"/>
      <c r="EE223" s="102"/>
      <c r="EF223" s="102"/>
      <c r="EG223" s="102"/>
      <c r="EH223" s="102"/>
      <c r="EI223" s="102"/>
      <c r="EJ223" s="102"/>
      <c r="EK223" s="102"/>
      <c r="EL223" s="102"/>
      <c r="EM223" s="102"/>
      <c r="EN223" s="102"/>
      <c r="EO223" s="102"/>
      <c r="EP223" s="102"/>
      <c r="EQ223" s="102"/>
      <c r="ER223" s="102"/>
      <c r="ES223" s="102"/>
      <c r="ET223" s="102"/>
      <c r="EU223" s="102"/>
      <c r="EV223" s="102"/>
      <c r="EW223" s="102"/>
      <c r="EX223" s="102"/>
      <c r="EY223" s="102"/>
      <c r="EZ223" s="102"/>
      <c r="FA223" s="102"/>
      <c r="FB223" s="102"/>
      <c r="FC223" s="102"/>
      <c r="FD223" s="102"/>
      <c r="FE223" s="102"/>
      <c r="FF223" s="102"/>
      <c r="FG223" s="102"/>
      <c r="FH223" s="102"/>
      <c r="FI223" s="102"/>
      <c r="FJ223" s="102"/>
      <c r="FK223" s="102"/>
      <c r="FL223" s="102"/>
      <c r="FM223" s="102"/>
      <c r="FN223" s="102"/>
      <c r="FO223" s="102"/>
      <c r="FP223" s="102"/>
      <c r="FQ223" s="102"/>
      <c r="FR223" s="102"/>
      <c r="FS223" s="102"/>
      <c r="FT223" s="102"/>
      <c r="FU223" s="102"/>
      <c r="FV223" s="102"/>
      <c r="FW223" s="102"/>
      <c r="FX223" s="102"/>
      <c r="FY223" s="102"/>
      <c r="FZ223" s="102"/>
      <c r="GA223" s="102"/>
      <c r="GB223" s="102"/>
      <c r="GC223" s="102"/>
      <c r="GD223" s="102"/>
      <c r="GE223" s="102"/>
      <c r="GF223" s="102"/>
      <c r="GG223" s="102"/>
      <c r="GH223" s="102"/>
      <c r="GI223" s="102"/>
      <c r="GJ223" s="102"/>
      <c r="GK223" s="102"/>
      <c r="GL223" s="102"/>
      <c r="GM223" s="102"/>
      <c r="GN223" s="102"/>
      <c r="GO223" s="102"/>
      <c r="GP223" s="102"/>
      <c r="GQ223" s="102"/>
      <c r="GR223" s="102"/>
      <c r="GS223" s="102"/>
      <c r="GT223" s="102"/>
      <c r="GU223" s="102"/>
      <c r="GV223" s="102"/>
      <c r="GW223" s="102"/>
      <c r="GX223" s="102"/>
      <c r="GY223" s="102"/>
      <c r="GZ223" s="102"/>
      <c r="HA223" s="102"/>
      <c r="HB223" s="102"/>
      <c r="HC223" s="102"/>
      <c r="HD223" s="102"/>
      <c r="HE223" s="102"/>
      <c r="HF223" s="102"/>
      <c r="HG223" s="102"/>
      <c r="HH223" s="102"/>
      <c r="HI223" s="102"/>
      <c r="HJ223" s="102"/>
      <c r="HK223" s="102"/>
      <c r="HL223" s="102"/>
      <c r="HM223" s="102"/>
      <c r="HN223" s="102"/>
      <c r="HO223" s="102"/>
      <c r="HP223" s="102"/>
      <c r="HQ223" s="102"/>
      <c r="HR223" s="102"/>
      <c r="HS223" s="102"/>
      <c r="HT223" s="102"/>
      <c r="HU223" s="102"/>
      <c r="HV223" s="102"/>
      <c r="HW223" s="102"/>
      <c r="HX223" s="102"/>
      <c r="HY223" s="102"/>
      <c r="HZ223" s="102"/>
      <c r="IA223" s="102"/>
      <c r="IB223" s="102"/>
      <c r="IC223" s="102"/>
      <c r="ID223" s="102"/>
      <c r="IE223" s="102"/>
      <c r="IF223" s="102"/>
      <c r="IG223" s="102"/>
      <c r="IH223" s="102"/>
      <c r="II223" s="102"/>
      <c r="IJ223" s="102"/>
      <c r="IK223" s="102"/>
      <c r="IL223" s="102"/>
      <c r="IM223" s="102"/>
      <c r="IN223" s="102"/>
      <c r="IO223" s="102"/>
      <c r="IP223" s="102"/>
      <c r="IQ223" s="102"/>
      <c r="IR223" s="102"/>
      <c r="IS223" s="102"/>
      <c r="IT223" s="102"/>
      <c r="IU223" s="102"/>
      <c r="IV223" s="102"/>
      <c r="IW223" s="102"/>
      <c r="IX223" s="102"/>
      <c r="IY223" s="102"/>
      <c r="IZ223" s="102"/>
      <c r="JA223" s="102"/>
    </row>
    <row r="224" spans="1:261" ht="24.75" customHeight="1">
      <c r="A224" s="80" t="str">
        <f>IF(ISNA(INDEX($A$36:$U$157,MATCH($B224,$B$36:$B$157,0),1)),"",INDEX($A$36:$U$157,MATCH($B224,$B$36:$B$157,0),1))</f>
        <v>MLM2001</v>
      </c>
      <c r="B224" s="181" t="s">
        <v>133</v>
      </c>
      <c r="C224" s="182"/>
      <c r="D224" s="182"/>
      <c r="E224" s="182"/>
      <c r="F224" s="182"/>
      <c r="G224" s="182"/>
      <c r="H224" s="182"/>
      <c r="I224" s="183"/>
      <c r="J224" s="77">
        <f>IF(ISNA(INDEX($A$36:$U$157,MATCH($B224,$B$36:$B$157,0),10)),"",INDEX($A$36:$U$157,MATCH($B224,$B$36:$B$157,0),10))</f>
        <v>2</v>
      </c>
      <c r="K224" s="77">
        <f>IF(ISNA(INDEX($A$36:$U$157,MATCH($B224,$B$36:$B$157,0),11)),"",INDEX($A$36:$U$157,MATCH($B224,$B$36:$B$157,0),11))</f>
        <v>0</v>
      </c>
      <c r="L224" s="77">
        <f>IF(ISNA(INDEX($A$36:$U$157,MATCH($B224,$B$36:$B$157,0),12)),"",INDEX($A$36:$U$157,MATCH($B224,$B$36:$B$157,0),12))</f>
        <v>0</v>
      </c>
      <c r="M224" s="77">
        <f>IF(ISNA(INDEX($A$36:$U$157,MATCH($B224,$B$36:$B$157,0),13)),"",INDEX($A$36:$U$157,MATCH($B224,$B$36:$B$157,0),13))</f>
        <v>0</v>
      </c>
      <c r="N224" s="77">
        <f t="shared" si="38"/>
        <v>2</v>
      </c>
      <c r="O224" s="77">
        <f t="shared" si="39"/>
        <v>2</v>
      </c>
      <c r="P224" s="77">
        <f t="shared" si="40"/>
        <v>2</v>
      </c>
      <c r="Q224" s="77">
        <f t="shared" si="41"/>
        <v>4</v>
      </c>
      <c r="R224" s="78">
        <f>IF(ISNA(INDEX($A$36:$U$157,MATCH($B224,$B$36:$B$157,0),18)),"",INDEX($A$36:$U$157,MATCH($B224,$B$36:$B$157,0),18))</f>
        <v>0</v>
      </c>
      <c r="S224" s="78">
        <f>IF(ISNA(INDEX($A$36:$U$157,MATCH($B224,$B$36:$B$157,0),19)),"",INDEX($A$36:$U$157,MATCH($B224,$B$36:$B$157,0),19))</f>
        <v>0</v>
      </c>
      <c r="T224" s="78" t="str">
        <f t="shared" si="42"/>
        <v>VP</v>
      </c>
      <c r="U224" s="79" t="s">
        <v>43</v>
      </c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  <c r="CW224" s="102"/>
      <c r="CX224" s="102"/>
      <c r="CY224" s="102"/>
      <c r="CZ224" s="102"/>
      <c r="DA224" s="102"/>
      <c r="DB224" s="102"/>
      <c r="DC224" s="102"/>
      <c r="DD224" s="102"/>
      <c r="DE224" s="10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02"/>
      <c r="DQ224" s="102"/>
      <c r="DR224" s="102"/>
      <c r="DS224" s="102"/>
      <c r="DT224" s="102"/>
      <c r="DU224" s="102"/>
      <c r="DV224" s="102"/>
      <c r="DW224" s="102"/>
      <c r="DX224" s="102"/>
      <c r="DY224" s="102"/>
      <c r="DZ224" s="102"/>
      <c r="EA224" s="102"/>
      <c r="EB224" s="102"/>
      <c r="EC224" s="102"/>
      <c r="ED224" s="102"/>
      <c r="EE224" s="102"/>
      <c r="EF224" s="102"/>
      <c r="EG224" s="102"/>
      <c r="EH224" s="102"/>
      <c r="EI224" s="102"/>
      <c r="EJ224" s="102"/>
      <c r="EK224" s="102"/>
      <c r="EL224" s="102"/>
      <c r="EM224" s="102"/>
      <c r="EN224" s="102"/>
      <c r="EO224" s="102"/>
      <c r="EP224" s="102"/>
      <c r="EQ224" s="102"/>
      <c r="ER224" s="102"/>
      <c r="ES224" s="102"/>
      <c r="ET224" s="102"/>
      <c r="EU224" s="102"/>
      <c r="EV224" s="102"/>
      <c r="EW224" s="102"/>
      <c r="EX224" s="102"/>
      <c r="EY224" s="102"/>
      <c r="EZ224" s="102"/>
      <c r="FA224" s="102"/>
      <c r="FB224" s="102"/>
      <c r="FC224" s="102"/>
      <c r="FD224" s="102"/>
      <c r="FE224" s="102"/>
      <c r="FF224" s="102"/>
      <c r="FG224" s="102"/>
      <c r="FH224" s="102"/>
      <c r="FI224" s="102"/>
      <c r="FJ224" s="102"/>
      <c r="FK224" s="102"/>
      <c r="FL224" s="102"/>
      <c r="FM224" s="102"/>
      <c r="FN224" s="102"/>
      <c r="FO224" s="102"/>
      <c r="FP224" s="102"/>
      <c r="FQ224" s="102"/>
      <c r="FR224" s="102"/>
      <c r="FS224" s="102"/>
      <c r="FT224" s="102"/>
      <c r="FU224" s="102"/>
      <c r="FV224" s="102"/>
      <c r="FW224" s="102"/>
      <c r="FX224" s="102"/>
      <c r="FY224" s="102"/>
      <c r="FZ224" s="102"/>
      <c r="GA224" s="102"/>
      <c r="GB224" s="102"/>
      <c r="GC224" s="102"/>
      <c r="GD224" s="102"/>
      <c r="GE224" s="102"/>
      <c r="GF224" s="102"/>
      <c r="GG224" s="102"/>
      <c r="GH224" s="102"/>
      <c r="GI224" s="102"/>
      <c r="GJ224" s="102"/>
      <c r="GK224" s="102"/>
      <c r="GL224" s="102"/>
      <c r="GM224" s="102"/>
      <c r="GN224" s="102"/>
      <c r="GO224" s="102"/>
      <c r="GP224" s="102"/>
      <c r="GQ224" s="102"/>
      <c r="GR224" s="102"/>
      <c r="GS224" s="102"/>
      <c r="GT224" s="102"/>
      <c r="GU224" s="102"/>
      <c r="GV224" s="102"/>
      <c r="GW224" s="102"/>
      <c r="GX224" s="102"/>
      <c r="GY224" s="102"/>
      <c r="GZ224" s="102"/>
      <c r="HA224" s="102"/>
      <c r="HB224" s="102"/>
      <c r="HC224" s="102"/>
      <c r="HD224" s="102"/>
      <c r="HE224" s="102"/>
      <c r="HF224" s="102"/>
      <c r="HG224" s="102"/>
      <c r="HH224" s="102"/>
      <c r="HI224" s="102"/>
      <c r="HJ224" s="102"/>
      <c r="HK224" s="102"/>
      <c r="HL224" s="102"/>
      <c r="HM224" s="102"/>
      <c r="HN224" s="102"/>
      <c r="HO224" s="102"/>
      <c r="HP224" s="102"/>
      <c r="HQ224" s="102"/>
      <c r="HR224" s="102"/>
      <c r="HS224" s="102"/>
      <c r="HT224" s="102"/>
      <c r="HU224" s="102"/>
      <c r="HV224" s="102"/>
      <c r="HW224" s="102"/>
      <c r="HX224" s="102"/>
      <c r="HY224" s="102"/>
      <c r="HZ224" s="102"/>
      <c r="IA224" s="102"/>
      <c r="IB224" s="102"/>
      <c r="IC224" s="102"/>
      <c r="ID224" s="102"/>
      <c r="IE224" s="102"/>
      <c r="IF224" s="102"/>
      <c r="IG224" s="102"/>
      <c r="IH224" s="102"/>
      <c r="II224" s="102"/>
      <c r="IJ224" s="102"/>
      <c r="IK224" s="102"/>
      <c r="IL224" s="102"/>
      <c r="IM224" s="102"/>
      <c r="IN224" s="102"/>
      <c r="IO224" s="102"/>
      <c r="IP224" s="102"/>
      <c r="IQ224" s="102"/>
      <c r="IR224" s="102"/>
      <c r="IS224" s="102"/>
      <c r="IT224" s="102"/>
      <c r="IU224" s="102"/>
      <c r="IV224" s="102"/>
      <c r="IW224" s="102"/>
      <c r="IX224" s="102"/>
      <c r="IY224" s="102"/>
      <c r="IZ224" s="102"/>
      <c r="JA224" s="102"/>
    </row>
    <row r="225" spans="1:261" ht="22.5" customHeight="1">
      <c r="A225" s="81" t="s">
        <v>74</v>
      </c>
      <c r="B225" s="145"/>
      <c r="C225" s="216"/>
      <c r="D225" s="216"/>
      <c r="E225" s="216"/>
      <c r="F225" s="216"/>
      <c r="G225" s="216"/>
      <c r="H225" s="216"/>
      <c r="I225" s="146"/>
      <c r="J225" s="82">
        <f>SUM(J219:J224)</f>
        <v>29</v>
      </c>
      <c r="K225" s="82">
        <f t="shared" ref="K225:Q225" si="43">SUM(K219:K224)</f>
        <v>10</v>
      </c>
      <c r="L225" s="82">
        <f t="shared" si="43"/>
        <v>3</v>
      </c>
      <c r="M225" s="82">
        <f t="shared" si="43"/>
        <v>6</v>
      </c>
      <c r="N225" s="82">
        <f t="shared" si="43"/>
        <v>5</v>
      </c>
      <c r="O225" s="82">
        <f t="shared" si="43"/>
        <v>24</v>
      </c>
      <c r="P225" s="82">
        <f t="shared" si="43"/>
        <v>32</v>
      </c>
      <c r="Q225" s="82">
        <f t="shared" si="43"/>
        <v>59</v>
      </c>
      <c r="R225" s="81">
        <f>COUNTIF(R219:R224,"E")</f>
        <v>4</v>
      </c>
      <c r="S225" s="81">
        <f>COUNTIF(S219:S224,"C")</f>
        <v>0</v>
      </c>
      <c r="T225" s="81">
        <f>COUNTIF(T219:T224,"VP")</f>
        <v>2</v>
      </c>
      <c r="U225" s="83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  <c r="CW225" s="102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2"/>
      <c r="DK225" s="102"/>
      <c r="DL225" s="102"/>
      <c r="DM225" s="102"/>
      <c r="DN225" s="102"/>
      <c r="DO225" s="102"/>
      <c r="DP225" s="102"/>
      <c r="DQ225" s="102"/>
      <c r="DR225" s="102"/>
      <c r="DS225" s="102"/>
      <c r="DT225" s="102"/>
      <c r="DU225" s="102"/>
      <c r="DV225" s="102"/>
      <c r="DW225" s="102"/>
      <c r="DX225" s="102"/>
      <c r="DY225" s="102"/>
      <c r="DZ225" s="102"/>
      <c r="EA225" s="102"/>
      <c r="EB225" s="102"/>
      <c r="EC225" s="102"/>
      <c r="ED225" s="102"/>
      <c r="EE225" s="102"/>
      <c r="EF225" s="102"/>
      <c r="EG225" s="102"/>
      <c r="EH225" s="102"/>
      <c r="EI225" s="102"/>
      <c r="EJ225" s="102"/>
      <c r="EK225" s="102"/>
      <c r="EL225" s="102"/>
      <c r="EM225" s="102"/>
      <c r="EN225" s="102"/>
      <c r="EO225" s="102"/>
      <c r="EP225" s="102"/>
      <c r="EQ225" s="102"/>
      <c r="ER225" s="102"/>
      <c r="ES225" s="102"/>
      <c r="ET225" s="102"/>
      <c r="EU225" s="102"/>
      <c r="EV225" s="102"/>
      <c r="EW225" s="102"/>
      <c r="EX225" s="102"/>
      <c r="EY225" s="102"/>
      <c r="EZ225" s="102"/>
      <c r="FA225" s="102"/>
      <c r="FB225" s="102"/>
      <c r="FC225" s="102"/>
      <c r="FD225" s="102"/>
      <c r="FE225" s="102"/>
      <c r="FF225" s="102"/>
      <c r="FG225" s="102"/>
      <c r="FH225" s="102"/>
      <c r="FI225" s="102"/>
      <c r="FJ225" s="102"/>
      <c r="FK225" s="102"/>
      <c r="FL225" s="102"/>
      <c r="FM225" s="102"/>
      <c r="FN225" s="102"/>
      <c r="FO225" s="102"/>
      <c r="FP225" s="102"/>
      <c r="FQ225" s="102"/>
      <c r="FR225" s="102"/>
      <c r="FS225" s="102"/>
      <c r="FT225" s="102"/>
      <c r="FU225" s="102"/>
      <c r="FV225" s="102"/>
      <c r="FW225" s="102"/>
      <c r="FX225" s="102"/>
      <c r="FY225" s="102"/>
      <c r="FZ225" s="102"/>
      <c r="GA225" s="102"/>
      <c r="GB225" s="102"/>
      <c r="GC225" s="102"/>
      <c r="GD225" s="102"/>
      <c r="GE225" s="102"/>
      <c r="GF225" s="102"/>
      <c r="GG225" s="102"/>
      <c r="GH225" s="102"/>
      <c r="GI225" s="102"/>
      <c r="GJ225" s="102"/>
      <c r="GK225" s="102"/>
      <c r="GL225" s="102"/>
      <c r="GM225" s="102"/>
      <c r="GN225" s="102"/>
      <c r="GO225" s="102"/>
      <c r="GP225" s="102"/>
      <c r="GQ225" s="102"/>
      <c r="GR225" s="102"/>
      <c r="GS225" s="102"/>
      <c r="GT225" s="102"/>
      <c r="GU225" s="102"/>
      <c r="GV225" s="102"/>
      <c r="GW225" s="102"/>
      <c r="GX225" s="102"/>
      <c r="GY225" s="102"/>
      <c r="GZ225" s="102"/>
      <c r="HA225" s="102"/>
      <c r="HB225" s="102"/>
      <c r="HC225" s="102"/>
      <c r="HD225" s="102"/>
      <c r="HE225" s="102"/>
      <c r="HF225" s="102"/>
      <c r="HG225" s="102"/>
      <c r="HH225" s="102"/>
      <c r="HI225" s="102"/>
      <c r="HJ225" s="102"/>
      <c r="HK225" s="102"/>
      <c r="HL225" s="102"/>
      <c r="HM225" s="102"/>
      <c r="HN225" s="102"/>
      <c r="HO225" s="102"/>
      <c r="HP225" s="102"/>
      <c r="HQ225" s="102"/>
      <c r="HR225" s="102"/>
      <c r="HS225" s="102"/>
      <c r="HT225" s="102"/>
      <c r="HU225" s="102"/>
      <c r="HV225" s="102"/>
      <c r="HW225" s="102"/>
      <c r="HX225" s="102"/>
      <c r="HY225" s="102"/>
      <c r="HZ225" s="102"/>
      <c r="IA225" s="102"/>
      <c r="IB225" s="102"/>
      <c r="IC225" s="102"/>
      <c r="ID225" s="102"/>
      <c r="IE225" s="102"/>
      <c r="IF225" s="102"/>
      <c r="IG225" s="102"/>
      <c r="IH225" s="102"/>
      <c r="II225" s="102"/>
      <c r="IJ225" s="102"/>
      <c r="IK225" s="102"/>
      <c r="IL225" s="102"/>
      <c r="IM225" s="102"/>
      <c r="IN225" s="102"/>
      <c r="IO225" s="102"/>
      <c r="IP225" s="102"/>
      <c r="IQ225" s="102"/>
      <c r="IR225" s="102"/>
      <c r="IS225" s="102"/>
      <c r="IT225" s="102"/>
      <c r="IU225" s="102"/>
      <c r="IV225" s="102"/>
      <c r="IW225" s="102"/>
      <c r="IX225" s="102"/>
      <c r="IY225" s="102"/>
      <c r="IZ225" s="102"/>
      <c r="JA225" s="102"/>
    </row>
    <row r="226" spans="1:261" s="1" customFormat="1" ht="12.75">
      <c r="A226" s="275" t="s">
        <v>172</v>
      </c>
      <c r="B226" s="276"/>
      <c r="C226" s="276"/>
      <c r="D226" s="276"/>
      <c r="E226" s="276"/>
      <c r="F226" s="276"/>
      <c r="G226" s="276"/>
      <c r="H226" s="276"/>
      <c r="I226" s="277"/>
      <c r="J226" s="82">
        <f t="shared" ref="J226:T226" si="44">SUM(J217,J225)</f>
        <v>57</v>
      </c>
      <c r="K226" s="82">
        <f t="shared" si="44"/>
        <v>20</v>
      </c>
      <c r="L226" s="82">
        <f t="shared" si="44"/>
        <v>10</v>
      </c>
      <c r="M226" s="82">
        <f t="shared" si="44"/>
        <v>13</v>
      </c>
      <c r="N226" s="82">
        <f t="shared" si="44"/>
        <v>5</v>
      </c>
      <c r="O226" s="82">
        <f t="shared" si="44"/>
        <v>48</v>
      </c>
      <c r="P226" s="82">
        <f t="shared" si="44"/>
        <v>58</v>
      </c>
      <c r="Q226" s="82">
        <f t="shared" si="44"/>
        <v>109</v>
      </c>
      <c r="R226" s="82">
        <f t="shared" si="44"/>
        <v>8</v>
      </c>
      <c r="S226" s="82">
        <f t="shared" si="44"/>
        <v>3</v>
      </c>
      <c r="T226" s="82">
        <f t="shared" si="44"/>
        <v>2</v>
      </c>
      <c r="U226" s="84">
        <f>(COUNTIF($A$210:$U$224,"DS"))/(COUNTIF($A$178:$U$201,"DF")+COUNTIF($A$210:$U$224,"DS")+COUNTIF($A$234:$U$246,"DC"))</f>
        <v>0.27083333333333331</v>
      </c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  <c r="CW226" s="102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02"/>
      <c r="DQ226" s="102"/>
      <c r="DR226" s="102"/>
      <c r="DS226" s="102"/>
      <c r="DT226" s="102"/>
      <c r="DU226" s="102"/>
      <c r="DV226" s="102"/>
      <c r="DW226" s="102"/>
      <c r="DX226" s="102"/>
      <c r="DY226" s="102"/>
      <c r="DZ226" s="102"/>
      <c r="EA226" s="102"/>
      <c r="EB226" s="102"/>
      <c r="EC226" s="102"/>
      <c r="ED226" s="102"/>
      <c r="EE226" s="102"/>
      <c r="EF226" s="102"/>
      <c r="EG226" s="102"/>
      <c r="EH226" s="102"/>
      <c r="EI226" s="102"/>
      <c r="EJ226" s="102"/>
      <c r="EK226" s="102"/>
      <c r="EL226" s="102"/>
      <c r="EM226" s="102"/>
      <c r="EN226" s="102"/>
      <c r="EO226" s="102"/>
      <c r="EP226" s="102"/>
      <c r="EQ226" s="102"/>
      <c r="ER226" s="102"/>
      <c r="ES226" s="102"/>
      <c r="ET226" s="102"/>
      <c r="EU226" s="102"/>
      <c r="EV226" s="102"/>
      <c r="EW226" s="102"/>
      <c r="EX226" s="102"/>
      <c r="EY226" s="102"/>
      <c r="EZ226" s="102"/>
      <c r="FA226" s="102"/>
      <c r="FB226" s="102"/>
      <c r="FC226" s="102"/>
      <c r="FD226" s="102"/>
      <c r="FE226" s="102"/>
      <c r="FF226" s="102"/>
      <c r="FG226" s="102"/>
      <c r="FH226" s="102"/>
      <c r="FI226" s="102"/>
      <c r="FJ226" s="102"/>
      <c r="FK226" s="102"/>
      <c r="FL226" s="102"/>
      <c r="FM226" s="102"/>
      <c r="FN226" s="102"/>
      <c r="FO226" s="102"/>
      <c r="FP226" s="102"/>
      <c r="FQ226" s="102"/>
      <c r="FR226" s="102"/>
      <c r="FS226" s="102"/>
      <c r="FT226" s="102"/>
      <c r="FU226" s="102"/>
      <c r="FV226" s="102"/>
      <c r="FW226" s="102"/>
      <c r="FX226" s="102"/>
      <c r="FY226" s="102"/>
      <c r="FZ226" s="102"/>
      <c r="GA226" s="102"/>
      <c r="GB226" s="102"/>
      <c r="GC226" s="102"/>
      <c r="GD226" s="102"/>
      <c r="GE226" s="102"/>
      <c r="GF226" s="102"/>
      <c r="GG226" s="102"/>
      <c r="GH226" s="102"/>
      <c r="GI226" s="102"/>
      <c r="GJ226" s="102"/>
      <c r="GK226" s="102"/>
      <c r="GL226" s="102"/>
      <c r="GM226" s="102"/>
      <c r="GN226" s="102"/>
      <c r="GO226" s="102"/>
      <c r="GP226" s="102"/>
      <c r="GQ226" s="102"/>
      <c r="GR226" s="102"/>
      <c r="GS226" s="102"/>
      <c r="GT226" s="102"/>
      <c r="GU226" s="102"/>
      <c r="GV226" s="102"/>
      <c r="GW226" s="102"/>
      <c r="GX226" s="102"/>
      <c r="GY226" s="102"/>
      <c r="GZ226" s="102"/>
      <c r="HA226" s="102"/>
      <c r="HB226" s="102"/>
      <c r="HC226" s="102"/>
      <c r="HD226" s="102"/>
      <c r="HE226" s="102"/>
      <c r="HF226" s="102"/>
      <c r="HG226" s="102"/>
      <c r="HH226" s="102"/>
      <c r="HI226" s="102"/>
      <c r="HJ226" s="102"/>
      <c r="HK226" s="102"/>
      <c r="HL226" s="102"/>
      <c r="HM226" s="102"/>
      <c r="HN226" s="102"/>
      <c r="HO226" s="102"/>
      <c r="HP226" s="102"/>
      <c r="HQ226" s="102"/>
      <c r="HR226" s="102"/>
      <c r="HS226" s="102"/>
      <c r="HT226" s="102"/>
      <c r="HU226" s="102"/>
      <c r="HV226" s="102"/>
      <c r="HW226" s="102"/>
      <c r="HX226" s="102"/>
      <c r="HY226" s="102"/>
      <c r="HZ226" s="102"/>
      <c r="IA226" s="102"/>
      <c r="IB226" s="102"/>
      <c r="IC226" s="102"/>
      <c r="ID226" s="102"/>
      <c r="IE226" s="102"/>
      <c r="IF226" s="102"/>
      <c r="IG226" s="102"/>
      <c r="IH226" s="102"/>
      <c r="II226" s="102"/>
      <c r="IJ226" s="102"/>
      <c r="IK226" s="102"/>
      <c r="IL226" s="102"/>
      <c r="IM226" s="102"/>
      <c r="IN226" s="102"/>
      <c r="IO226" s="102"/>
      <c r="IP226" s="102"/>
      <c r="IQ226" s="102"/>
      <c r="IR226" s="102"/>
      <c r="IS226" s="102"/>
      <c r="IT226" s="102"/>
      <c r="IU226" s="102"/>
      <c r="IV226" s="102"/>
      <c r="IW226" s="102"/>
      <c r="IX226" s="102"/>
      <c r="IY226" s="102"/>
      <c r="IZ226" s="102"/>
      <c r="JA226" s="102"/>
    </row>
    <row r="227" spans="1:261" ht="12.75" customHeight="1">
      <c r="A227" s="278" t="s">
        <v>173</v>
      </c>
      <c r="B227" s="279"/>
      <c r="C227" s="279"/>
      <c r="D227" s="279"/>
      <c r="E227" s="279"/>
      <c r="F227" s="279"/>
      <c r="G227" s="279"/>
      <c r="H227" s="279"/>
      <c r="I227" s="279"/>
      <c r="J227" s="280"/>
      <c r="K227" s="82">
        <f>K217*14+K225*12</f>
        <v>260</v>
      </c>
      <c r="L227" s="82">
        <f t="shared" ref="K227:Q227" si="45">L217*14+L225*12</f>
        <v>134</v>
      </c>
      <c r="M227" s="82">
        <f t="shared" si="45"/>
        <v>170</v>
      </c>
      <c r="N227" s="82">
        <f t="shared" si="45"/>
        <v>60</v>
      </c>
      <c r="O227" s="82">
        <f t="shared" si="45"/>
        <v>624</v>
      </c>
      <c r="P227" s="82">
        <f t="shared" si="45"/>
        <v>748</v>
      </c>
      <c r="Q227" s="82">
        <f t="shared" si="45"/>
        <v>1408</v>
      </c>
      <c r="R227" s="284"/>
      <c r="S227" s="285"/>
      <c r="T227" s="285"/>
      <c r="U227" s="286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  <c r="CW227" s="102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2"/>
      <c r="DK227" s="102"/>
      <c r="DL227" s="102"/>
      <c r="DM227" s="102"/>
      <c r="DN227" s="102"/>
      <c r="DO227" s="102"/>
      <c r="DP227" s="102"/>
      <c r="DQ227" s="102"/>
      <c r="DR227" s="102"/>
      <c r="DS227" s="102"/>
      <c r="DT227" s="102"/>
      <c r="DU227" s="102"/>
      <c r="DV227" s="102"/>
      <c r="DW227" s="102"/>
      <c r="DX227" s="102"/>
      <c r="DY227" s="102"/>
      <c r="DZ227" s="102"/>
      <c r="EA227" s="102"/>
      <c r="EB227" s="102"/>
      <c r="EC227" s="102"/>
      <c r="ED227" s="102"/>
      <c r="EE227" s="102"/>
      <c r="EF227" s="102"/>
      <c r="EG227" s="102"/>
      <c r="EH227" s="102"/>
      <c r="EI227" s="102"/>
      <c r="EJ227" s="102"/>
      <c r="EK227" s="102"/>
      <c r="EL227" s="102"/>
      <c r="EM227" s="102"/>
      <c r="EN227" s="102"/>
      <c r="EO227" s="102"/>
      <c r="EP227" s="102"/>
      <c r="EQ227" s="102"/>
      <c r="ER227" s="102"/>
      <c r="ES227" s="102"/>
      <c r="ET227" s="102"/>
      <c r="EU227" s="102"/>
      <c r="EV227" s="102"/>
      <c r="EW227" s="102"/>
      <c r="EX227" s="102"/>
      <c r="EY227" s="102"/>
      <c r="EZ227" s="102"/>
      <c r="FA227" s="102"/>
      <c r="FB227" s="102"/>
      <c r="FC227" s="102"/>
      <c r="FD227" s="102"/>
      <c r="FE227" s="102"/>
      <c r="FF227" s="102"/>
      <c r="FG227" s="102"/>
      <c r="FH227" s="102"/>
      <c r="FI227" s="102"/>
      <c r="FJ227" s="102"/>
      <c r="FK227" s="102"/>
      <c r="FL227" s="102"/>
      <c r="FM227" s="102"/>
      <c r="FN227" s="102"/>
      <c r="FO227" s="102"/>
      <c r="FP227" s="102"/>
      <c r="FQ227" s="102"/>
      <c r="FR227" s="102"/>
      <c r="FS227" s="102"/>
      <c r="FT227" s="102"/>
      <c r="FU227" s="102"/>
      <c r="FV227" s="102"/>
      <c r="FW227" s="102"/>
      <c r="FX227" s="102"/>
      <c r="FY227" s="102"/>
      <c r="FZ227" s="102"/>
      <c r="GA227" s="102"/>
      <c r="GB227" s="102"/>
      <c r="GC227" s="102"/>
      <c r="GD227" s="102"/>
      <c r="GE227" s="102"/>
      <c r="GF227" s="102"/>
      <c r="GG227" s="102"/>
      <c r="GH227" s="102"/>
      <c r="GI227" s="102"/>
      <c r="GJ227" s="102"/>
      <c r="GK227" s="102"/>
      <c r="GL227" s="102"/>
      <c r="GM227" s="102"/>
      <c r="GN227" s="102"/>
      <c r="GO227" s="102"/>
      <c r="GP227" s="102"/>
      <c r="GQ227" s="102"/>
      <c r="GR227" s="102"/>
      <c r="GS227" s="102"/>
      <c r="GT227" s="102"/>
      <c r="GU227" s="102"/>
      <c r="GV227" s="102"/>
      <c r="GW227" s="102"/>
      <c r="GX227" s="102"/>
      <c r="GY227" s="102"/>
      <c r="GZ227" s="102"/>
      <c r="HA227" s="102"/>
      <c r="HB227" s="102"/>
      <c r="HC227" s="102"/>
      <c r="HD227" s="102"/>
      <c r="HE227" s="102"/>
      <c r="HF227" s="102"/>
      <c r="HG227" s="102"/>
      <c r="HH227" s="102"/>
      <c r="HI227" s="102"/>
      <c r="HJ227" s="102"/>
      <c r="HK227" s="102"/>
      <c r="HL227" s="102"/>
      <c r="HM227" s="102"/>
      <c r="HN227" s="102"/>
      <c r="HO227" s="102"/>
      <c r="HP227" s="102"/>
      <c r="HQ227" s="102"/>
      <c r="HR227" s="102"/>
      <c r="HS227" s="102"/>
      <c r="HT227" s="102"/>
      <c r="HU227" s="102"/>
      <c r="HV227" s="102"/>
      <c r="HW227" s="102"/>
      <c r="HX227" s="102"/>
      <c r="HY227" s="102"/>
      <c r="HZ227" s="102"/>
      <c r="IA227" s="102"/>
      <c r="IB227" s="102"/>
      <c r="IC227" s="102"/>
      <c r="ID227" s="102"/>
      <c r="IE227" s="102"/>
      <c r="IF227" s="102"/>
      <c r="IG227" s="102"/>
      <c r="IH227" s="102"/>
      <c r="II227" s="102"/>
      <c r="IJ227" s="102"/>
      <c r="IK227" s="102"/>
      <c r="IL227" s="102"/>
      <c r="IM227" s="102"/>
      <c r="IN227" s="102"/>
      <c r="IO227" s="102"/>
      <c r="IP227" s="102"/>
      <c r="IQ227" s="102"/>
      <c r="IR227" s="102"/>
      <c r="IS227" s="102"/>
      <c r="IT227" s="102"/>
      <c r="IU227" s="102"/>
      <c r="IV227" s="102"/>
      <c r="IW227" s="102"/>
      <c r="IX227" s="102"/>
      <c r="IY227" s="102"/>
      <c r="IZ227" s="102"/>
      <c r="JA227" s="102"/>
    </row>
    <row r="228" spans="1:261">
      <c r="A228" s="281"/>
      <c r="B228" s="282"/>
      <c r="C228" s="282"/>
      <c r="D228" s="282"/>
      <c r="E228" s="282"/>
      <c r="F228" s="282"/>
      <c r="G228" s="282"/>
      <c r="H228" s="282"/>
      <c r="I228" s="282"/>
      <c r="J228" s="283"/>
      <c r="K228" s="290">
        <f>SUM(K227:N227)</f>
        <v>624</v>
      </c>
      <c r="L228" s="291"/>
      <c r="M228" s="291"/>
      <c r="N228" s="292"/>
      <c r="O228" s="293">
        <f>Q227</f>
        <v>1408</v>
      </c>
      <c r="P228" s="294"/>
      <c r="Q228" s="295"/>
      <c r="R228" s="287"/>
      <c r="S228" s="288"/>
      <c r="T228" s="288"/>
      <c r="U228" s="289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  <c r="CW228" s="102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2"/>
      <c r="DK228" s="102"/>
      <c r="DL228" s="102"/>
      <c r="DM228" s="102"/>
      <c r="DN228" s="102"/>
      <c r="DO228" s="102"/>
      <c r="DP228" s="102"/>
      <c r="DQ228" s="102"/>
      <c r="DR228" s="102"/>
      <c r="DS228" s="102"/>
      <c r="DT228" s="102"/>
      <c r="DU228" s="102"/>
      <c r="DV228" s="102"/>
      <c r="DW228" s="102"/>
      <c r="DX228" s="102"/>
      <c r="DY228" s="102"/>
      <c r="DZ228" s="102"/>
      <c r="EA228" s="102"/>
      <c r="EB228" s="102"/>
      <c r="EC228" s="102"/>
      <c r="ED228" s="102"/>
      <c r="EE228" s="102"/>
      <c r="EF228" s="102"/>
      <c r="EG228" s="102"/>
      <c r="EH228" s="102"/>
      <c r="EI228" s="102"/>
      <c r="EJ228" s="102"/>
      <c r="EK228" s="102"/>
      <c r="EL228" s="102"/>
      <c r="EM228" s="102"/>
      <c r="EN228" s="102"/>
      <c r="EO228" s="102"/>
      <c r="EP228" s="102"/>
      <c r="EQ228" s="102"/>
      <c r="ER228" s="102"/>
      <c r="ES228" s="102"/>
      <c r="ET228" s="102"/>
      <c r="EU228" s="102"/>
      <c r="EV228" s="102"/>
      <c r="EW228" s="102"/>
      <c r="EX228" s="102"/>
      <c r="EY228" s="102"/>
      <c r="EZ228" s="102"/>
      <c r="FA228" s="102"/>
      <c r="FB228" s="102"/>
      <c r="FC228" s="102"/>
      <c r="FD228" s="102"/>
      <c r="FE228" s="102"/>
      <c r="FF228" s="102"/>
      <c r="FG228" s="102"/>
      <c r="FH228" s="102"/>
      <c r="FI228" s="102"/>
      <c r="FJ228" s="102"/>
      <c r="FK228" s="102"/>
      <c r="FL228" s="102"/>
      <c r="FM228" s="102"/>
      <c r="FN228" s="102"/>
      <c r="FO228" s="102"/>
      <c r="FP228" s="102"/>
      <c r="FQ228" s="102"/>
      <c r="FR228" s="102"/>
      <c r="FS228" s="102"/>
      <c r="FT228" s="102"/>
      <c r="FU228" s="102"/>
      <c r="FV228" s="102"/>
      <c r="FW228" s="102"/>
      <c r="FX228" s="102"/>
      <c r="FY228" s="102"/>
      <c r="FZ228" s="102"/>
      <c r="GA228" s="102"/>
      <c r="GB228" s="102"/>
      <c r="GC228" s="102"/>
      <c r="GD228" s="102"/>
      <c r="GE228" s="102"/>
      <c r="GF228" s="102"/>
      <c r="GG228" s="102"/>
      <c r="GH228" s="102"/>
      <c r="GI228" s="102"/>
      <c r="GJ228" s="102"/>
      <c r="GK228" s="102"/>
      <c r="GL228" s="102"/>
      <c r="GM228" s="102"/>
      <c r="GN228" s="102"/>
      <c r="GO228" s="102"/>
      <c r="GP228" s="102"/>
      <c r="GQ228" s="102"/>
      <c r="GR228" s="102"/>
      <c r="GS228" s="102"/>
      <c r="GT228" s="102"/>
      <c r="GU228" s="102"/>
      <c r="GV228" s="102"/>
      <c r="GW228" s="102"/>
      <c r="GX228" s="102"/>
      <c r="GY228" s="102"/>
      <c r="GZ228" s="102"/>
      <c r="HA228" s="102"/>
      <c r="HB228" s="102"/>
      <c r="HC228" s="102"/>
      <c r="HD228" s="102"/>
      <c r="HE228" s="102"/>
      <c r="HF228" s="102"/>
      <c r="HG228" s="102"/>
      <c r="HH228" s="102"/>
      <c r="HI228" s="102"/>
      <c r="HJ228" s="102"/>
      <c r="HK228" s="102"/>
      <c r="HL228" s="102"/>
      <c r="HM228" s="102"/>
      <c r="HN228" s="102"/>
      <c r="HO228" s="102"/>
      <c r="HP228" s="102"/>
      <c r="HQ228" s="102"/>
      <c r="HR228" s="102"/>
      <c r="HS228" s="102"/>
      <c r="HT228" s="102"/>
      <c r="HU228" s="102"/>
      <c r="HV228" s="102"/>
      <c r="HW228" s="102"/>
      <c r="HX228" s="102"/>
      <c r="HY228" s="102"/>
      <c r="HZ228" s="102"/>
      <c r="IA228" s="102"/>
      <c r="IB228" s="102"/>
      <c r="IC228" s="102"/>
      <c r="ID228" s="102"/>
      <c r="IE228" s="102"/>
      <c r="IF228" s="102"/>
      <c r="IG228" s="102"/>
      <c r="IH228" s="102"/>
      <c r="II228" s="102"/>
      <c r="IJ228" s="102"/>
      <c r="IK228" s="102"/>
      <c r="IL228" s="102"/>
      <c r="IM228" s="102"/>
      <c r="IN228" s="102"/>
      <c r="IO228" s="102"/>
      <c r="IP228" s="102"/>
      <c r="IQ228" s="102"/>
      <c r="IR228" s="102"/>
      <c r="IS228" s="102"/>
      <c r="IT228" s="102"/>
      <c r="IU228" s="102"/>
      <c r="IV228" s="102"/>
      <c r="IW228" s="102"/>
      <c r="IX228" s="102"/>
      <c r="IY228" s="102"/>
      <c r="IZ228" s="102"/>
      <c r="JA228" s="102"/>
    </row>
    <row r="229" spans="1:261"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  <c r="FX229" s="102"/>
      <c r="FY229" s="102"/>
      <c r="FZ229" s="102"/>
      <c r="GA229" s="102"/>
      <c r="GB229" s="102"/>
      <c r="GC229" s="102"/>
      <c r="GD229" s="102"/>
      <c r="GE229" s="102"/>
      <c r="GF229" s="102"/>
      <c r="GG229" s="102"/>
      <c r="GH229" s="102"/>
      <c r="GI229" s="102"/>
      <c r="GJ229" s="102"/>
      <c r="GK229" s="102"/>
      <c r="GL229" s="102"/>
      <c r="GM229" s="102"/>
      <c r="GN229" s="102"/>
      <c r="GO229" s="102"/>
      <c r="GP229" s="102"/>
      <c r="GQ229" s="102"/>
      <c r="GR229" s="102"/>
      <c r="GS229" s="102"/>
      <c r="GT229" s="102"/>
      <c r="GU229" s="102"/>
      <c r="GV229" s="102"/>
      <c r="GW229" s="102"/>
      <c r="GX229" s="102"/>
      <c r="GY229" s="102"/>
      <c r="GZ229" s="102"/>
      <c r="HA229" s="102"/>
      <c r="HB229" s="102"/>
      <c r="HC229" s="102"/>
      <c r="HD229" s="102"/>
      <c r="HE229" s="102"/>
      <c r="HF229" s="102"/>
      <c r="HG229" s="102"/>
      <c r="HH229" s="102"/>
      <c r="HI229" s="102"/>
      <c r="HJ229" s="102"/>
      <c r="HK229" s="102"/>
      <c r="HL229" s="102"/>
      <c r="HM229" s="102"/>
      <c r="HN229" s="102"/>
      <c r="HO229" s="102"/>
      <c r="HP229" s="102"/>
      <c r="HQ229" s="102"/>
      <c r="HR229" s="102"/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  <c r="IJ229" s="102"/>
      <c r="IK229" s="102"/>
      <c r="IL229" s="102"/>
      <c r="IM229" s="102"/>
      <c r="IN229" s="102"/>
      <c r="IO229" s="102"/>
      <c r="IP229" s="102"/>
      <c r="IQ229" s="102"/>
      <c r="IR229" s="102"/>
      <c r="IS229" s="102"/>
      <c r="IT229" s="102"/>
      <c r="IU229" s="102"/>
      <c r="IV229" s="102"/>
      <c r="IW229" s="102"/>
      <c r="IX229" s="102"/>
      <c r="IY229" s="102"/>
      <c r="IZ229" s="102"/>
      <c r="JA229" s="102"/>
    </row>
    <row r="230" spans="1:261" ht="12.75" customHeight="1">
      <c r="A230" s="145" t="s">
        <v>195</v>
      </c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146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  <c r="CW230" s="102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2"/>
      <c r="DK230" s="102"/>
      <c r="DL230" s="102"/>
      <c r="DM230" s="102"/>
      <c r="DN230" s="102"/>
      <c r="DO230" s="102"/>
      <c r="DP230" s="102"/>
      <c r="DQ230" s="102"/>
      <c r="DR230" s="102"/>
      <c r="DS230" s="102"/>
      <c r="DT230" s="102"/>
      <c r="DU230" s="102"/>
      <c r="DV230" s="102"/>
      <c r="DW230" s="102"/>
      <c r="DX230" s="102"/>
      <c r="DY230" s="102"/>
      <c r="DZ230" s="102"/>
      <c r="EA230" s="102"/>
      <c r="EB230" s="102"/>
      <c r="EC230" s="102"/>
      <c r="ED230" s="102"/>
      <c r="EE230" s="102"/>
      <c r="EF230" s="102"/>
      <c r="EG230" s="102"/>
      <c r="EH230" s="102"/>
      <c r="EI230" s="102"/>
      <c r="EJ230" s="102"/>
      <c r="EK230" s="102"/>
      <c r="EL230" s="102"/>
      <c r="EM230" s="102"/>
      <c r="EN230" s="102"/>
      <c r="EO230" s="102"/>
      <c r="EP230" s="102"/>
      <c r="EQ230" s="102"/>
      <c r="ER230" s="102"/>
      <c r="ES230" s="102"/>
      <c r="ET230" s="102"/>
      <c r="EU230" s="102"/>
      <c r="EV230" s="102"/>
      <c r="EW230" s="102"/>
      <c r="EX230" s="102"/>
      <c r="EY230" s="102"/>
      <c r="EZ230" s="102"/>
      <c r="FA230" s="102"/>
      <c r="FB230" s="102"/>
      <c r="FC230" s="102"/>
      <c r="FD230" s="102"/>
      <c r="FE230" s="102"/>
      <c r="FF230" s="102"/>
      <c r="FG230" s="102"/>
      <c r="FH230" s="102"/>
      <c r="FI230" s="102"/>
      <c r="FJ230" s="102"/>
      <c r="FK230" s="102"/>
      <c r="FL230" s="102"/>
      <c r="FM230" s="102"/>
      <c r="FN230" s="102"/>
      <c r="FO230" s="102"/>
      <c r="FP230" s="102"/>
      <c r="FQ230" s="102"/>
      <c r="FR230" s="102"/>
      <c r="FS230" s="102"/>
      <c r="FT230" s="102"/>
      <c r="FU230" s="102"/>
      <c r="FV230" s="102"/>
      <c r="FW230" s="102"/>
      <c r="FX230" s="102"/>
      <c r="FY230" s="102"/>
      <c r="FZ230" s="102"/>
      <c r="GA230" s="102"/>
      <c r="GB230" s="102"/>
      <c r="GC230" s="102"/>
      <c r="GD230" s="102"/>
      <c r="GE230" s="102"/>
      <c r="GF230" s="102"/>
      <c r="GG230" s="102"/>
      <c r="GH230" s="102"/>
      <c r="GI230" s="102"/>
      <c r="GJ230" s="102"/>
      <c r="GK230" s="102"/>
      <c r="GL230" s="102"/>
      <c r="GM230" s="102"/>
      <c r="GN230" s="102"/>
      <c r="GO230" s="102"/>
      <c r="GP230" s="102"/>
      <c r="GQ230" s="102"/>
      <c r="GR230" s="102"/>
      <c r="GS230" s="102"/>
      <c r="GT230" s="102"/>
      <c r="GU230" s="102"/>
      <c r="GV230" s="102"/>
      <c r="GW230" s="102"/>
      <c r="GX230" s="102"/>
      <c r="GY230" s="102"/>
      <c r="GZ230" s="102"/>
      <c r="HA230" s="102"/>
      <c r="HB230" s="102"/>
      <c r="HC230" s="102"/>
      <c r="HD230" s="102"/>
      <c r="HE230" s="102"/>
      <c r="HF230" s="102"/>
      <c r="HG230" s="102"/>
      <c r="HH230" s="102"/>
      <c r="HI230" s="102"/>
      <c r="HJ230" s="102"/>
      <c r="HK230" s="102"/>
      <c r="HL230" s="102"/>
      <c r="HM230" s="102"/>
      <c r="HN230" s="102"/>
      <c r="HO230" s="102"/>
      <c r="HP230" s="102"/>
      <c r="HQ230" s="102"/>
      <c r="HR230" s="102"/>
      <c r="HS230" s="102"/>
      <c r="HT230" s="102"/>
      <c r="HU230" s="102"/>
      <c r="HV230" s="102"/>
      <c r="HW230" s="102"/>
      <c r="HX230" s="102"/>
      <c r="HY230" s="102"/>
      <c r="HZ230" s="102"/>
      <c r="IA230" s="102"/>
      <c r="IB230" s="102"/>
      <c r="IC230" s="102"/>
      <c r="ID230" s="102"/>
      <c r="IE230" s="102"/>
      <c r="IF230" s="102"/>
      <c r="IG230" s="102"/>
      <c r="IH230" s="102"/>
      <c r="II230" s="102"/>
      <c r="IJ230" s="102"/>
      <c r="IK230" s="102"/>
      <c r="IL230" s="102"/>
      <c r="IM230" s="102"/>
      <c r="IN230" s="102"/>
      <c r="IO230" s="102"/>
      <c r="IP230" s="102"/>
      <c r="IQ230" s="102"/>
      <c r="IR230" s="102"/>
      <c r="IS230" s="102"/>
      <c r="IT230" s="102"/>
      <c r="IU230" s="102"/>
      <c r="IV230" s="102"/>
      <c r="IW230" s="102"/>
      <c r="IX230" s="102"/>
      <c r="IY230" s="102"/>
      <c r="IZ230" s="102"/>
      <c r="JA230" s="102"/>
    </row>
    <row r="231" spans="1:261">
      <c r="A231" s="267" t="s">
        <v>47</v>
      </c>
      <c r="B231" s="269" t="s">
        <v>48</v>
      </c>
      <c r="C231" s="270"/>
      <c r="D231" s="270"/>
      <c r="E231" s="270"/>
      <c r="F231" s="270"/>
      <c r="G231" s="270"/>
      <c r="H231" s="270"/>
      <c r="I231" s="271"/>
      <c r="J231" s="259" t="s">
        <v>49</v>
      </c>
      <c r="K231" s="141" t="s">
        <v>50</v>
      </c>
      <c r="L231" s="142"/>
      <c r="M231" s="142"/>
      <c r="N231" s="143"/>
      <c r="O231" s="141" t="s">
        <v>51</v>
      </c>
      <c r="P231" s="142"/>
      <c r="Q231" s="143"/>
      <c r="R231" s="141" t="s">
        <v>52</v>
      </c>
      <c r="S231" s="142"/>
      <c r="T231" s="143"/>
      <c r="U231" s="259" t="s">
        <v>53</v>
      </c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  <c r="CW231" s="102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2"/>
      <c r="DK231" s="102"/>
      <c r="DL231" s="102"/>
      <c r="DM231" s="102"/>
      <c r="DN231" s="102"/>
      <c r="DO231" s="102"/>
      <c r="DP231" s="102"/>
      <c r="DQ231" s="102"/>
      <c r="DR231" s="102"/>
      <c r="DS231" s="102"/>
      <c r="DT231" s="102"/>
      <c r="DU231" s="102"/>
      <c r="DV231" s="102"/>
      <c r="DW231" s="102"/>
      <c r="DX231" s="102"/>
      <c r="DY231" s="102"/>
      <c r="DZ231" s="102"/>
      <c r="EA231" s="102"/>
      <c r="EB231" s="102"/>
      <c r="EC231" s="102"/>
      <c r="ED231" s="102"/>
      <c r="EE231" s="102"/>
      <c r="EF231" s="102"/>
      <c r="EG231" s="102"/>
      <c r="EH231" s="102"/>
      <c r="EI231" s="102"/>
      <c r="EJ231" s="102"/>
      <c r="EK231" s="102"/>
      <c r="EL231" s="102"/>
      <c r="EM231" s="102"/>
      <c r="EN231" s="102"/>
      <c r="EO231" s="102"/>
      <c r="EP231" s="102"/>
      <c r="EQ231" s="102"/>
      <c r="ER231" s="102"/>
      <c r="ES231" s="102"/>
      <c r="ET231" s="102"/>
      <c r="EU231" s="102"/>
      <c r="EV231" s="102"/>
      <c r="EW231" s="102"/>
      <c r="EX231" s="102"/>
      <c r="EY231" s="102"/>
      <c r="EZ231" s="102"/>
      <c r="FA231" s="102"/>
      <c r="FB231" s="102"/>
      <c r="FC231" s="102"/>
      <c r="FD231" s="102"/>
      <c r="FE231" s="102"/>
      <c r="FF231" s="102"/>
      <c r="FG231" s="102"/>
      <c r="FH231" s="102"/>
      <c r="FI231" s="102"/>
      <c r="FJ231" s="102"/>
      <c r="FK231" s="102"/>
      <c r="FL231" s="102"/>
      <c r="FM231" s="102"/>
      <c r="FN231" s="102"/>
      <c r="FO231" s="102"/>
      <c r="FP231" s="102"/>
      <c r="FQ231" s="102"/>
      <c r="FR231" s="102"/>
      <c r="FS231" s="102"/>
      <c r="FT231" s="102"/>
      <c r="FU231" s="102"/>
      <c r="FV231" s="102"/>
      <c r="FW231" s="102"/>
      <c r="FX231" s="102"/>
      <c r="FY231" s="102"/>
      <c r="FZ231" s="102"/>
      <c r="GA231" s="102"/>
      <c r="GB231" s="102"/>
      <c r="GC231" s="102"/>
      <c r="GD231" s="102"/>
      <c r="GE231" s="102"/>
      <c r="GF231" s="102"/>
      <c r="GG231" s="102"/>
      <c r="GH231" s="102"/>
      <c r="GI231" s="102"/>
      <c r="GJ231" s="102"/>
      <c r="GK231" s="102"/>
      <c r="GL231" s="102"/>
      <c r="GM231" s="102"/>
      <c r="GN231" s="102"/>
      <c r="GO231" s="102"/>
      <c r="GP231" s="102"/>
      <c r="GQ231" s="102"/>
      <c r="GR231" s="102"/>
      <c r="GS231" s="102"/>
      <c r="GT231" s="102"/>
      <c r="GU231" s="102"/>
      <c r="GV231" s="102"/>
      <c r="GW231" s="102"/>
      <c r="GX231" s="102"/>
      <c r="GY231" s="102"/>
      <c r="GZ231" s="102"/>
      <c r="HA231" s="102"/>
      <c r="HB231" s="102"/>
      <c r="HC231" s="102"/>
      <c r="HD231" s="102"/>
      <c r="HE231" s="102"/>
      <c r="HF231" s="102"/>
      <c r="HG231" s="102"/>
      <c r="HH231" s="102"/>
      <c r="HI231" s="102"/>
      <c r="HJ231" s="102"/>
      <c r="HK231" s="102"/>
      <c r="HL231" s="102"/>
      <c r="HM231" s="102"/>
      <c r="HN231" s="102"/>
      <c r="HO231" s="102"/>
      <c r="HP231" s="102"/>
      <c r="HQ231" s="102"/>
      <c r="HR231" s="102"/>
      <c r="HS231" s="102"/>
      <c r="HT231" s="102"/>
      <c r="HU231" s="102"/>
      <c r="HV231" s="102"/>
      <c r="HW231" s="102"/>
      <c r="HX231" s="102"/>
      <c r="HY231" s="102"/>
      <c r="HZ231" s="102"/>
      <c r="IA231" s="102"/>
      <c r="IB231" s="102"/>
      <c r="IC231" s="102"/>
      <c r="ID231" s="102"/>
      <c r="IE231" s="102"/>
      <c r="IF231" s="102"/>
      <c r="IG231" s="102"/>
      <c r="IH231" s="102"/>
      <c r="II231" s="102"/>
      <c r="IJ231" s="102"/>
      <c r="IK231" s="102"/>
      <c r="IL231" s="102"/>
      <c r="IM231" s="102"/>
      <c r="IN231" s="102"/>
      <c r="IO231" s="102"/>
      <c r="IP231" s="102"/>
      <c r="IQ231" s="102"/>
      <c r="IR231" s="102"/>
      <c r="IS231" s="102"/>
      <c r="IT231" s="102"/>
      <c r="IU231" s="102"/>
      <c r="IV231" s="102"/>
      <c r="IW231" s="102"/>
      <c r="IX231" s="102"/>
      <c r="IY231" s="102"/>
      <c r="IZ231" s="102"/>
      <c r="JA231" s="102"/>
    </row>
    <row r="232" spans="1:261" ht="12.75" customHeight="1">
      <c r="A232" s="268"/>
      <c r="B232" s="272"/>
      <c r="C232" s="273"/>
      <c r="D232" s="273"/>
      <c r="E232" s="273"/>
      <c r="F232" s="273"/>
      <c r="G232" s="273"/>
      <c r="H232" s="273"/>
      <c r="I232" s="274"/>
      <c r="J232" s="260"/>
      <c r="K232" s="31" t="s">
        <v>54</v>
      </c>
      <c r="L232" s="31" t="s">
        <v>55</v>
      </c>
      <c r="M232" s="31" t="s">
        <v>56</v>
      </c>
      <c r="N232" s="31" t="s">
        <v>57</v>
      </c>
      <c r="O232" s="31" t="s">
        <v>58</v>
      </c>
      <c r="P232" s="31" t="s">
        <v>32</v>
      </c>
      <c r="Q232" s="31" t="s">
        <v>59</v>
      </c>
      <c r="R232" s="31" t="s">
        <v>60</v>
      </c>
      <c r="S232" s="31" t="s">
        <v>54</v>
      </c>
      <c r="T232" s="31" t="s">
        <v>61</v>
      </c>
      <c r="U232" s="260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  <c r="CW232" s="102"/>
      <c r="CX232" s="102"/>
      <c r="CY232" s="102"/>
      <c r="CZ232" s="102"/>
      <c r="DA232" s="102"/>
      <c r="DB232" s="102"/>
      <c r="DC232" s="102"/>
      <c r="DD232" s="102"/>
      <c r="DE232" s="102"/>
      <c r="DF232" s="102"/>
      <c r="DG232" s="102"/>
      <c r="DH232" s="102"/>
      <c r="DI232" s="102"/>
      <c r="DJ232" s="102"/>
      <c r="DK232" s="102"/>
      <c r="DL232" s="102"/>
      <c r="DM232" s="102"/>
      <c r="DN232" s="102"/>
      <c r="DO232" s="102"/>
      <c r="DP232" s="102"/>
      <c r="DQ232" s="102"/>
      <c r="DR232" s="102"/>
      <c r="DS232" s="102"/>
      <c r="DT232" s="102"/>
      <c r="DU232" s="102"/>
      <c r="DV232" s="102"/>
      <c r="DW232" s="102"/>
      <c r="DX232" s="102"/>
      <c r="DY232" s="102"/>
      <c r="DZ232" s="102"/>
      <c r="EA232" s="102"/>
      <c r="EB232" s="102"/>
      <c r="EC232" s="102"/>
      <c r="ED232" s="102"/>
      <c r="EE232" s="102"/>
      <c r="EF232" s="102"/>
      <c r="EG232" s="102"/>
      <c r="EH232" s="102"/>
      <c r="EI232" s="102"/>
      <c r="EJ232" s="102"/>
      <c r="EK232" s="102"/>
      <c r="EL232" s="102"/>
      <c r="EM232" s="102"/>
      <c r="EN232" s="102"/>
      <c r="EO232" s="102"/>
      <c r="EP232" s="102"/>
      <c r="EQ232" s="102"/>
      <c r="ER232" s="102"/>
      <c r="ES232" s="102"/>
      <c r="ET232" s="102"/>
      <c r="EU232" s="102"/>
      <c r="EV232" s="102"/>
      <c r="EW232" s="102"/>
      <c r="EX232" s="102"/>
      <c r="EY232" s="102"/>
      <c r="EZ232" s="102"/>
      <c r="FA232" s="102"/>
      <c r="FB232" s="102"/>
      <c r="FC232" s="102"/>
      <c r="FD232" s="102"/>
      <c r="FE232" s="102"/>
      <c r="FF232" s="102"/>
      <c r="FG232" s="102"/>
      <c r="FH232" s="102"/>
      <c r="FI232" s="102"/>
      <c r="FJ232" s="102"/>
      <c r="FK232" s="102"/>
      <c r="FL232" s="102"/>
      <c r="FM232" s="102"/>
      <c r="FN232" s="102"/>
      <c r="FO232" s="102"/>
      <c r="FP232" s="102"/>
      <c r="FQ232" s="102"/>
      <c r="FR232" s="102"/>
      <c r="FS232" s="102"/>
      <c r="FT232" s="102"/>
      <c r="FU232" s="102"/>
      <c r="FV232" s="102"/>
      <c r="FW232" s="102"/>
      <c r="FX232" s="102"/>
      <c r="FY232" s="102"/>
      <c r="FZ232" s="102"/>
      <c r="GA232" s="102"/>
      <c r="GB232" s="102"/>
      <c r="GC232" s="102"/>
      <c r="GD232" s="102"/>
      <c r="GE232" s="102"/>
      <c r="GF232" s="102"/>
      <c r="GG232" s="102"/>
      <c r="GH232" s="102"/>
      <c r="GI232" s="102"/>
      <c r="GJ232" s="102"/>
      <c r="GK232" s="102"/>
      <c r="GL232" s="102"/>
      <c r="GM232" s="102"/>
      <c r="GN232" s="102"/>
      <c r="GO232" s="102"/>
      <c r="GP232" s="102"/>
      <c r="GQ232" s="102"/>
      <c r="GR232" s="102"/>
      <c r="GS232" s="102"/>
      <c r="GT232" s="102"/>
      <c r="GU232" s="102"/>
      <c r="GV232" s="102"/>
      <c r="GW232" s="102"/>
      <c r="GX232" s="102"/>
      <c r="GY232" s="102"/>
      <c r="GZ232" s="102"/>
      <c r="HA232" s="102"/>
      <c r="HB232" s="102"/>
      <c r="HC232" s="102"/>
      <c r="HD232" s="102"/>
      <c r="HE232" s="102"/>
      <c r="HF232" s="102"/>
      <c r="HG232" s="102"/>
      <c r="HH232" s="102"/>
      <c r="HI232" s="102"/>
      <c r="HJ232" s="102"/>
      <c r="HK232" s="102"/>
      <c r="HL232" s="102"/>
      <c r="HM232" s="102"/>
      <c r="HN232" s="102"/>
      <c r="HO232" s="102"/>
      <c r="HP232" s="102"/>
      <c r="HQ232" s="102"/>
      <c r="HR232" s="102"/>
      <c r="HS232" s="102"/>
      <c r="HT232" s="102"/>
      <c r="HU232" s="102"/>
      <c r="HV232" s="102"/>
      <c r="HW232" s="102"/>
      <c r="HX232" s="102"/>
      <c r="HY232" s="102"/>
      <c r="HZ232" s="102"/>
      <c r="IA232" s="102"/>
      <c r="IB232" s="102"/>
      <c r="IC232" s="102"/>
      <c r="ID232" s="102"/>
      <c r="IE232" s="102"/>
      <c r="IF232" s="102"/>
      <c r="IG232" s="102"/>
      <c r="IH232" s="102"/>
      <c r="II232" s="102"/>
      <c r="IJ232" s="102"/>
      <c r="IK232" s="102"/>
      <c r="IL232" s="102"/>
      <c r="IM232" s="102"/>
      <c r="IN232" s="102"/>
      <c r="IO232" s="102"/>
      <c r="IP232" s="102"/>
      <c r="IQ232" s="102"/>
      <c r="IR232" s="102"/>
      <c r="IS232" s="102"/>
      <c r="IT232" s="102"/>
      <c r="IU232" s="102"/>
      <c r="IV232" s="102"/>
      <c r="IW232" s="102"/>
      <c r="IX232" s="102"/>
      <c r="IY232" s="102"/>
      <c r="IZ232" s="102"/>
      <c r="JA232" s="102"/>
    </row>
    <row r="233" spans="1:261" ht="12.75" customHeight="1">
      <c r="A233" s="145" t="s">
        <v>190</v>
      </c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146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  <c r="CW233" s="102"/>
      <c r="CX233" s="102"/>
      <c r="CY233" s="102"/>
      <c r="CZ233" s="102"/>
      <c r="DA233" s="102"/>
      <c r="DB233" s="102"/>
      <c r="DC233" s="102"/>
      <c r="DD233" s="102"/>
      <c r="DE233" s="102"/>
      <c r="DF233" s="102"/>
      <c r="DG233" s="102"/>
      <c r="DH233" s="102"/>
      <c r="DI233" s="102"/>
      <c r="DJ233" s="102"/>
      <c r="DK233" s="102"/>
      <c r="DL233" s="102"/>
      <c r="DM233" s="102"/>
      <c r="DN233" s="102"/>
      <c r="DO233" s="102"/>
      <c r="DP233" s="102"/>
      <c r="DQ233" s="102"/>
      <c r="DR233" s="102"/>
      <c r="DS233" s="102"/>
      <c r="DT233" s="102"/>
      <c r="DU233" s="102"/>
      <c r="DV233" s="102"/>
      <c r="DW233" s="102"/>
      <c r="DX233" s="102"/>
      <c r="DY233" s="102"/>
      <c r="DZ233" s="102"/>
      <c r="EA233" s="102"/>
      <c r="EB233" s="102"/>
      <c r="EC233" s="102"/>
      <c r="ED233" s="102"/>
      <c r="EE233" s="102"/>
      <c r="EF233" s="102"/>
      <c r="EG233" s="102"/>
      <c r="EH233" s="102"/>
      <c r="EI233" s="102"/>
      <c r="EJ233" s="102"/>
      <c r="EK233" s="102"/>
      <c r="EL233" s="102"/>
      <c r="EM233" s="102"/>
      <c r="EN233" s="102"/>
      <c r="EO233" s="102"/>
      <c r="EP233" s="102"/>
      <c r="EQ233" s="102"/>
      <c r="ER233" s="102"/>
      <c r="ES233" s="102"/>
      <c r="ET233" s="102"/>
      <c r="EU233" s="102"/>
      <c r="EV233" s="102"/>
      <c r="EW233" s="102"/>
      <c r="EX233" s="102"/>
      <c r="EY233" s="102"/>
      <c r="EZ233" s="102"/>
      <c r="FA233" s="102"/>
      <c r="FB233" s="102"/>
      <c r="FC233" s="102"/>
      <c r="FD233" s="102"/>
      <c r="FE233" s="102"/>
      <c r="FF233" s="102"/>
      <c r="FG233" s="102"/>
      <c r="FH233" s="102"/>
      <c r="FI233" s="102"/>
      <c r="FJ233" s="102"/>
      <c r="FK233" s="102"/>
      <c r="FL233" s="102"/>
      <c r="FM233" s="102"/>
      <c r="FN233" s="102"/>
      <c r="FO233" s="102"/>
      <c r="FP233" s="102"/>
      <c r="FQ233" s="102"/>
      <c r="FR233" s="102"/>
      <c r="FS233" s="102"/>
      <c r="FT233" s="102"/>
      <c r="FU233" s="102"/>
      <c r="FV233" s="102"/>
      <c r="FW233" s="102"/>
      <c r="FX233" s="102"/>
      <c r="FY233" s="102"/>
      <c r="FZ233" s="102"/>
      <c r="GA233" s="102"/>
      <c r="GB233" s="102"/>
      <c r="GC233" s="102"/>
      <c r="GD233" s="102"/>
      <c r="GE233" s="102"/>
      <c r="GF233" s="102"/>
      <c r="GG233" s="102"/>
      <c r="GH233" s="102"/>
      <c r="GI233" s="102"/>
      <c r="GJ233" s="102"/>
      <c r="GK233" s="102"/>
      <c r="GL233" s="102"/>
      <c r="GM233" s="102"/>
      <c r="GN233" s="102"/>
      <c r="GO233" s="102"/>
      <c r="GP233" s="102"/>
      <c r="GQ233" s="102"/>
      <c r="GR233" s="102"/>
      <c r="GS233" s="102"/>
      <c r="GT233" s="102"/>
      <c r="GU233" s="102"/>
      <c r="GV233" s="102"/>
      <c r="GW233" s="102"/>
      <c r="GX233" s="102"/>
      <c r="GY233" s="102"/>
      <c r="GZ233" s="102"/>
      <c r="HA233" s="102"/>
      <c r="HB233" s="102"/>
      <c r="HC233" s="102"/>
      <c r="HD233" s="102"/>
      <c r="HE233" s="102"/>
      <c r="HF233" s="102"/>
      <c r="HG233" s="102"/>
      <c r="HH233" s="102"/>
      <c r="HI233" s="102"/>
      <c r="HJ233" s="102"/>
      <c r="HK233" s="102"/>
      <c r="HL233" s="102"/>
      <c r="HM233" s="102"/>
      <c r="HN233" s="102"/>
      <c r="HO233" s="102"/>
      <c r="HP233" s="102"/>
      <c r="HQ233" s="102"/>
      <c r="HR233" s="102"/>
      <c r="HS233" s="102"/>
      <c r="HT233" s="102"/>
      <c r="HU233" s="102"/>
      <c r="HV233" s="102"/>
      <c r="HW233" s="102"/>
      <c r="HX233" s="102"/>
      <c r="HY233" s="102"/>
      <c r="HZ233" s="102"/>
      <c r="IA233" s="102"/>
      <c r="IB233" s="102"/>
      <c r="IC233" s="102"/>
      <c r="ID233" s="102"/>
      <c r="IE233" s="102"/>
      <c r="IF233" s="102"/>
      <c r="IG233" s="102"/>
      <c r="IH233" s="102"/>
      <c r="II233" s="102"/>
      <c r="IJ233" s="102"/>
      <c r="IK233" s="102"/>
      <c r="IL233" s="102"/>
      <c r="IM233" s="102"/>
      <c r="IN233" s="102"/>
      <c r="IO233" s="102"/>
      <c r="IP233" s="102"/>
      <c r="IQ233" s="102"/>
      <c r="IR233" s="102"/>
      <c r="IS233" s="102"/>
      <c r="IT233" s="102"/>
      <c r="IU233" s="102"/>
      <c r="IV233" s="102"/>
      <c r="IW233" s="102"/>
      <c r="IX233" s="102"/>
      <c r="IY233" s="102"/>
      <c r="IZ233" s="102"/>
      <c r="JA233" s="102"/>
    </row>
    <row r="234" spans="1:261">
      <c r="A234" s="33" t="str">
        <f t="shared" ref="A234:A242" si="46">IF(ISNA(INDEX($A$37:$T$183,MATCH($B234,$B$37:$B$183,0),1)),"",INDEX($A$37:$T$183,MATCH($B234,$B$37:$B$183,0),1))</f>
        <v>YLU0011</v>
      </c>
      <c r="B234" s="181" t="s">
        <v>73</v>
      </c>
      <c r="C234" s="182"/>
      <c r="D234" s="182"/>
      <c r="E234" s="182"/>
      <c r="F234" s="182"/>
      <c r="G234" s="182"/>
      <c r="H234" s="182"/>
      <c r="I234" s="183"/>
      <c r="J234" s="19">
        <f t="shared" ref="J234:J242" si="47">IF(ISNA(INDEX($A$37:$T$183,MATCH($B234,$B$37:$B$183,0),10)),"",INDEX($A$37:$T$183,MATCH($B234,$B$37:$B$183,0),10))</f>
        <v>0</v>
      </c>
      <c r="K234" s="19">
        <f t="shared" ref="K234:K242" si="48">IF(ISNA(INDEX($A$37:$T$183,MATCH($B234,$B$37:$B$183,0),11)),"",INDEX($A$37:$T$183,MATCH($B234,$B$37:$B$183,0),11))</f>
        <v>0</v>
      </c>
      <c r="L234" s="19">
        <f t="shared" ref="L234:L242" si="49">IF(ISNA(INDEX($A$37:$T$183,MATCH($B234,$B$37:$B$183,0),12)),"",INDEX($A$37:$T$183,MATCH($B234,$B$37:$B$183,0),12))</f>
        <v>2</v>
      </c>
      <c r="M234" s="19">
        <f t="shared" ref="M234:M242" si="50">IF(ISNA(INDEX($A$37:$T$183,MATCH($B234,$B$37:$B$183,0),13)),"",INDEX($A$37:$T$183,MATCH($B234,$B$37:$B$183,0),13))</f>
        <v>0</v>
      </c>
      <c r="N234" s="19">
        <f t="shared" ref="N234:N242" si="51">IF(ISNA(INDEX($A$36:$U$157,MATCH($B234,$B$36:$B$157,0),14)),"",INDEX($A$36:$U$157,MATCH($B234,$B$36:$B$157,0),14))</f>
        <v>0</v>
      </c>
      <c r="O234" s="19">
        <f t="shared" ref="O234:O242" si="52">IF(ISNA(INDEX($A$36:$U$157,MATCH($B234,$B$36:$B$157,0),15)),"",INDEX($A$36:$U$157,MATCH($B234,$B$36:$B$157,0),15))</f>
        <v>2</v>
      </c>
      <c r="P234" s="19">
        <f t="shared" ref="P234:P242" si="53">IF(ISNA(INDEX($A$36:$U$157,MATCH($B234,$B$36:$B$157,0),16)),"",INDEX($A$36:$U$157,MATCH($B234,$B$36:$B$157,0),16))</f>
        <v>0</v>
      </c>
      <c r="Q234" s="19">
        <f t="shared" ref="Q234:Q242" si="54">IF(ISNA(INDEX($A$36:$U$157,MATCH($B234,$B$36:$B$157,0),17)),"",INDEX($A$36:$U$157,MATCH($B234,$B$36:$B$157,0),17))</f>
        <v>2</v>
      </c>
      <c r="R234" s="30">
        <f t="shared" ref="R234:R242" si="55">IF(ISNA(INDEX($A$36:$U$157,MATCH($B234,$B$36:$B$157,0),18)),"",INDEX($A$36:$U$157,MATCH($B234,$B$36:$B$157,0),18))</f>
        <v>0</v>
      </c>
      <c r="S234" s="30" t="str">
        <f t="shared" ref="S234:S242" si="56">IF(ISNA(INDEX($A$36:$U$157,MATCH($B234,$B$36:$B$157,0),19)),"",INDEX($A$36:$U$157,MATCH($B234,$B$36:$B$157,0),19))</f>
        <v>C</v>
      </c>
      <c r="T234" s="30">
        <f t="shared" ref="T234:T242" si="57">IF(ISNA(INDEX($A$36:$U$157,MATCH($B234,$B$36:$B$157,0),20)),"",INDEX($A$36:$U$157,MATCH($B234,$B$36:$B$157,0),20))</f>
        <v>0</v>
      </c>
      <c r="U234" s="18" t="s">
        <v>44</v>
      </c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  <c r="CW234" s="102"/>
      <c r="CX234" s="102"/>
      <c r="CY234" s="102"/>
      <c r="CZ234" s="102"/>
      <c r="DA234" s="102"/>
      <c r="DB234" s="102"/>
      <c r="DC234" s="102"/>
      <c r="DD234" s="102"/>
      <c r="DE234" s="102"/>
      <c r="DF234" s="102"/>
      <c r="DG234" s="102"/>
      <c r="DH234" s="102"/>
      <c r="DI234" s="102"/>
      <c r="DJ234" s="102"/>
      <c r="DK234" s="102"/>
      <c r="DL234" s="102"/>
      <c r="DM234" s="102"/>
      <c r="DN234" s="102"/>
      <c r="DO234" s="102"/>
      <c r="DP234" s="102"/>
      <c r="DQ234" s="102"/>
      <c r="DR234" s="102"/>
      <c r="DS234" s="102"/>
      <c r="DT234" s="102"/>
      <c r="DU234" s="102"/>
      <c r="DV234" s="102"/>
      <c r="DW234" s="102"/>
      <c r="DX234" s="102"/>
      <c r="DY234" s="102"/>
      <c r="DZ234" s="102"/>
      <c r="EA234" s="102"/>
      <c r="EB234" s="102"/>
      <c r="EC234" s="102"/>
      <c r="ED234" s="102"/>
      <c r="EE234" s="102"/>
      <c r="EF234" s="102"/>
      <c r="EG234" s="102"/>
      <c r="EH234" s="102"/>
      <c r="EI234" s="102"/>
      <c r="EJ234" s="102"/>
      <c r="EK234" s="102"/>
      <c r="EL234" s="102"/>
      <c r="EM234" s="102"/>
      <c r="EN234" s="102"/>
      <c r="EO234" s="102"/>
      <c r="EP234" s="102"/>
      <c r="EQ234" s="102"/>
      <c r="ER234" s="102"/>
      <c r="ES234" s="102"/>
      <c r="ET234" s="102"/>
      <c r="EU234" s="102"/>
      <c r="EV234" s="102"/>
      <c r="EW234" s="102"/>
      <c r="EX234" s="102"/>
      <c r="EY234" s="102"/>
      <c r="EZ234" s="102"/>
      <c r="FA234" s="102"/>
      <c r="FB234" s="102"/>
      <c r="FC234" s="102"/>
      <c r="FD234" s="102"/>
      <c r="FE234" s="102"/>
      <c r="FF234" s="102"/>
      <c r="FG234" s="102"/>
      <c r="FH234" s="102"/>
      <c r="FI234" s="102"/>
      <c r="FJ234" s="102"/>
      <c r="FK234" s="102"/>
      <c r="FL234" s="102"/>
      <c r="FM234" s="102"/>
      <c r="FN234" s="102"/>
      <c r="FO234" s="102"/>
      <c r="FP234" s="102"/>
      <c r="FQ234" s="102"/>
      <c r="FR234" s="102"/>
      <c r="FS234" s="102"/>
      <c r="FT234" s="102"/>
      <c r="FU234" s="102"/>
      <c r="FV234" s="102"/>
      <c r="FW234" s="102"/>
      <c r="FX234" s="102"/>
      <c r="FY234" s="102"/>
      <c r="FZ234" s="102"/>
      <c r="GA234" s="102"/>
      <c r="GB234" s="102"/>
      <c r="GC234" s="102"/>
      <c r="GD234" s="102"/>
      <c r="GE234" s="102"/>
      <c r="GF234" s="102"/>
      <c r="GG234" s="102"/>
      <c r="GH234" s="102"/>
      <c r="GI234" s="102"/>
      <c r="GJ234" s="102"/>
      <c r="GK234" s="102"/>
      <c r="GL234" s="102"/>
      <c r="GM234" s="102"/>
      <c r="GN234" s="102"/>
      <c r="GO234" s="102"/>
      <c r="GP234" s="102"/>
      <c r="GQ234" s="102"/>
      <c r="GR234" s="102"/>
      <c r="GS234" s="102"/>
      <c r="GT234" s="102"/>
      <c r="GU234" s="102"/>
      <c r="GV234" s="102"/>
      <c r="GW234" s="102"/>
      <c r="GX234" s="102"/>
      <c r="GY234" s="102"/>
      <c r="GZ234" s="102"/>
      <c r="HA234" s="102"/>
      <c r="HB234" s="102"/>
      <c r="HC234" s="102"/>
      <c r="HD234" s="102"/>
      <c r="HE234" s="102"/>
      <c r="HF234" s="102"/>
      <c r="HG234" s="102"/>
      <c r="HH234" s="102"/>
      <c r="HI234" s="102"/>
      <c r="HJ234" s="102"/>
      <c r="HK234" s="102"/>
      <c r="HL234" s="102"/>
      <c r="HM234" s="102"/>
      <c r="HN234" s="102"/>
      <c r="HO234" s="102"/>
      <c r="HP234" s="102"/>
      <c r="HQ234" s="102"/>
      <c r="HR234" s="102"/>
      <c r="HS234" s="102"/>
      <c r="HT234" s="102"/>
      <c r="HU234" s="102"/>
      <c r="HV234" s="102"/>
      <c r="HW234" s="102"/>
      <c r="HX234" s="102"/>
      <c r="HY234" s="102"/>
      <c r="HZ234" s="102"/>
      <c r="IA234" s="102"/>
      <c r="IB234" s="102"/>
      <c r="IC234" s="102"/>
      <c r="ID234" s="102"/>
      <c r="IE234" s="102"/>
      <c r="IF234" s="102"/>
      <c r="IG234" s="102"/>
      <c r="IH234" s="102"/>
      <c r="II234" s="102"/>
      <c r="IJ234" s="102"/>
      <c r="IK234" s="102"/>
      <c r="IL234" s="102"/>
      <c r="IM234" s="102"/>
      <c r="IN234" s="102"/>
      <c r="IO234" s="102"/>
      <c r="IP234" s="102"/>
      <c r="IQ234" s="102"/>
      <c r="IR234" s="102"/>
      <c r="IS234" s="102"/>
      <c r="IT234" s="102"/>
      <c r="IU234" s="102"/>
      <c r="IV234" s="102"/>
      <c r="IW234" s="102"/>
      <c r="IX234" s="102"/>
      <c r="IY234" s="102"/>
      <c r="IZ234" s="102"/>
      <c r="JA234" s="102"/>
    </row>
    <row r="235" spans="1:261">
      <c r="A235" s="33" t="str">
        <f t="shared" si="46"/>
        <v>MLX2201</v>
      </c>
      <c r="B235" s="181" t="s">
        <v>113</v>
      </c>
      <c r="C235" s="182"/>
      <c r="D235" s="182"/>
      <c r="E235" s="182"/>
      <c r="F235" s="182"/>
      <c r="G235" s="182"/>
      <c r="H235" s="182"/>
      <c r="I235" s="183"/>
      <c r="J235" s="19">
        <f t="shared" si="47"/>
        <v>4</v>
      </c>
      <c r="K235" s="19">
        <f t="shared" si="48"/>
        <v>2</v>
      </c>
      <c r="L235" s="19">
        <f t="shared" si="49"/>
        <v>1</v>
      </c>
      <c r="M235" s="19">
        <f t="shared" si="50"/>
        <v>0</v>
      </c>
      <c r="N235" s="19">
        <f t="shared" si="51"/>
        <v>0</v>
      </c>
      <c r="O235" s="19">
        <f t="shared" si="52"/>
        <v>3</v>
      </c>
      <c r="P235" s="19">
        <f t="shared" si="53"/>
        <v>4</v>
      </c>
      <c r="Q235" s="19">
        <f t="shared" si="54"/>
        <v>7</v>
      </c>
      <c r="R235" s="30">
        <f t="shared" si="55"/>
        <v>0</v>
      </c>
      <c r="S235" s="30">
        <f t="shared" si="56"/>
        <v>0</v>
      </c>
      <c r="T235" s="30" t="str">
        <f t="shared" si="57"/>
        <v>VP</v>
      </c>
      <c r="U235" s="60" t="s">
        <v>44</v>
      </c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/>
      <c r="DY235" s="102"/>
      <c r="DZ235" s="102"/>
      <c r="EA235" s="102"/>
      <c r="EB235" s="102"/>
      <c r="EC235" s="102"/>
      <c r="ED235" s="102"/>
      <c r="EE235" s="102"/>
      <c r="EF235" s="102"/>
      <c r="EG235" s="102"/>
      <c r="EH235" s="102"/>
      <c r="EI235" s="102"/>
      <c r="EJ235" s="102"/>
      <c r="EK235" s="102"/>
      <c r="EL235" s="102"/>
      <c r="EM235" s="102"/>
      <c r="EN235" s="102"/>
      <c r="EO235" s="102"/>
      <c r="EP235" s="102"/>
      <c r="EQ235" s="102"/>
      <c r="ER235" s="102"/>
      <c r="ES235" s="102"/>
      <c r="ET235" s="102"/>
      <c r="EU235" s="102"/>
      <c r="EV235" s="102"/>
      <c r="EW235" s="102"/>
      <c r="EX235" s="102"/>
      <c r="EY235" s="102"/>
      <c r="EZ235" s="102"/>
      <c r="FA235" s="102"/>
      <c r="FB235" s="102"/>
      <c r="FC235" s="102"/>
      <c r="FD235" s="102"/>
      <c r="FE235" s="102"/>
      <c r="FF235" s="102"/>
      <c r="FG235" s="102"/>
      <c r="FH235" s="102"/>
      <c r="FI235" s="102"/>
      <c r="FJ235" s="102"/>
      <c r="FK235" s="102"/>
      <c r="FL235" s="102"/>
      <c r="FM235" s="102"/>
      <c r="FN235" s="102"/>
      <c r="FO235" s="102"/>
      <c r="FP235" s="102"/>
      <c r="FQ235" s="102"/>
      <c r="FR235" s="102"/>
      <c r="FS235" s="102"/>
      <c r="FT235" s="102"/>
      <c r="FU235" s="102"/>
      <c r="FV235" s="102"/>
      <c r="FW235" s="102"/>
      <c r="FX235" s="102"/>
      <c r="FY235" s="102"/>
      <c r="FZ235" s="102"/>
      <c r="GA235" s="102"/>
      <c r="GB235" s="102"/>
      <c r="GC235" s="102"/>
      <c r="GD235" s="102"/>
      <c r="GE235" s="102"/>
      <c r="GF235" s="102"/>
      <c r="GG235" s="102"/>
      <c r="GH235" s="102"/>
      <c r="GI235" s="102"/>
      <c r="GJ235" s="102"/>
      <c r="GK235" s="102"/>
      <c r="GL235" s="102"/>
      <c r="GM235" s="102"/>
      <c r="GN235" s="102"/>
      <c r="GO235" s="102"/>
      <c r="GP235" s="102"/>
      <c r="GQ235" s="102"/>
      <c r="GR235" s="102"/>
      <c r="GS235" s="102"/>
      <c r="GT235" s="102"/>
      <c r="GU235" s="102"/>
      <c r="GV235" s="102"/>
      <c r="GW235" s="102"/>
      <c r="GX235" s="102"/>
      <c r="GY235" s="102"/>
      <c r="GZ235" s="102"/>
      <c r="HA235" s="102"/>
      <c r="HB235" s="102"/>
      <c r="HC235" s="102"/>
      <c r="HD235" s="102"/>
      <c r="HE235" s="102"/>
      <c r="HF235" s="102"/>
      <c r="HG235" s="102"/>
      <c r="HH235" s="102"/>
      <c r="HI235" s="102"/>
      <c r="HJ235" s="102"/>
      <c r="HK235" s="102"/>
      <c r="HL235" s="102"/>
      <c r="HM235" s="102"/>
      <c r="HN235" s="102"/>
      <c r="HO235" s="102"/>
      <c r="HP235" s="102"/>
      <c r="HQ235" s="102"/>
      <c r="HR235" s="102"/>
      <c r="HS235" s="102"/>
      <c r="HT235" s="102"/>
      <c r="HU235" s="102"/>
      <c r="HV235" s="102"/>
      <c r="HW235" s="102"/>
      <c r="HX235" s="102"/>
      <c r="HY235" s="102"/>
      <c r="HZ235" s="102"/>
      <c r="IA235" s="102"/>
      <c r="IB235" s="102"/>
      <c r="IC235" s="102"/>
      <c r="ID235" s="102"/>
      <c r="IE235" s="102"/>
      <c r="IF235" s="102"/>
      <c r="IG235" s="102"/>
      <c r="IH235" s="102"/>
      <c r="II235" s="102"/>
      <c r="IJ235" s="102"/>
      <c r="IK235" s="102"/>
      <c r="IL235" s="102"/>
      <c r="IM235" s="102"/>
      <c r="IN235" s="102"/>
      <c r="IO235" s="102"/>
      <c r="IP235" s="102"/>
      <c r="IQ235" s="102"/>
      <c r="IR235" s="102"/>
      <c r="IS235" s="102"/>
      <c r="IT235" s="102"/>
      <c r="IU235" s="102"/>
      <c r="IV235" s="102"/>
      <c r="IW235" s="102"/>
      <c r="IX235" s="102"/>
      <c r="IY235" s="102"/>
      <c r="IZ235" s="102"/>
      <c r="JA235" s="102"/>
    </row>
    <row r="236" spans="1:261">
      <c r="A236" s="33" t="str">
        <f t="shared" si="46"/>
        <v>MLM0023</v>
      </c>
      <c r="B236" s="181" t="s">
        <v>65</v>
      </c>
      <c r="C236" s="182"/>
      <c r="D236" s="182"/>
      <c r="E236" s="182"/>
      <c r="F236" s="182"/>
      <c r="G236" s="182"/>
      <c r="H236" s="182"/>
      <c r="I236" s="183"/>
      <c r="J236" s="19">
        <f t="shared" si="47"/>
        <v>6</v>
      </c>
      <c r="K236" s="19">
        <f t="shared" si="48"/>
        <v>2</v>
      </c>
      <c r="L236" s="19">
        <f t="shared" si="49"/>
        <v>2</v>
      </c>
      <c r="M236" s="19">
        <f t="shared" si="50"/>
        <v>0</v>
      </c>
      <c r="N236" s="19">
        <f t="shared" si="51"/>
        <v>0</v>
      </c>
      <c r="O236" s="19">
        <f t="shared" si="52"/>
        <v>4</v>
      </c>
      <c r="P236" s="19">
        <f t="shared" si="53"/>
        <v>7</v>
      </c>
      <c r="Q236" s="19">
        <f t="shared" si="54"/>
        <v>11</v>
      </c>
      <c r="R236" s="30">
        <f t="shared" si="55"/>
        <v>0</v>
      </c>
      <c r="S236" s="30">
        <f t="shared" si="56"/>
        <v>0</v>
      </c>
      <c r="T236" s="30" t="str">
        <f t="shared" si="57"/>
        <v>VP</v>
      </c>
      <c r="U236" s="60" t="s">
        <v>44</v>
      </c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/>
      <c r="DY236" s="102"/>
      <c r="DZ236" s="102"/>
      <c r="EA236" s="102"/>
      <c r="EB236" s="102"/>
      <c r="EC236" s="102"/>
      <c r="ED236" s="102"/>
      <c r="EE236" s="102"/>
      <c r="EF236" s="102"/>
      <c r="EG236" s="102"/>
      <c r="EH236" s="102"/>
      <c r="EI236" s="102"/>
      <c r="EJ236" s="102"/>
      <c r="EK236" s="102"/>
      <c r="EL236" s="102"/>
      <c r="EM236" s="102"/>
      <c r="EN236" s="102"/>
      <c r="EO236" s="102"/>
      <c r="EP236" s="102"/>
      <c r="EQ236" s="102"/>
      <c r="ER236" s="102"/>
      <c r="ES236" s="102"/>
      <c r="ET236" s="102"/>
      <c r="EU236" s="102"/>
      <c r="EV236" s="102"/>
      <c r="EW236" s="102"/>
      <c r="EX236" s="102"/>
      <c r="EY236" s="102"/>
      <c r="EZ236" s="102"/>
      <c r="FA236" s="102"/>
      <c r="FB236" s="102"/>
      <c r="FC236" s="102"/>
      <c r="FD236" s="102"/>
      <c r="FE236" s="102"/>
      <c r="FF236" s="102"/>
      <c r="FG236" s="102"/>
      <c r="FH236" s="102"/>
      <c r="FI236" s="102"/>
      <c r="FJ236" s="102"/>
      <c r="FK236" s="102"/>
      <c r="FL236" s="102"/>
      <c r="FM236" s="102"/>
      <c r="FN236" s="102"/>
      <c r="FO236" s="102"/>
      <c r="FP236" s="102"/>
      <c r="FQ236" s="102"/>
      <c r="FR236" s="102"/>
      <c r="FS236" s="102"/>
      <c r="FT236" s="102"/>
      <c r="FU236" s="102"/>
      <c r="FV236" s="102"/>
      <c r="FW236" s="102"/>
      <c r="FX236" s="102"/>
      <c r="FY236" s="102"/>
      <c r="FZ236" s="102"/>
      <c r="GA236" s="102"/>
      <c r="GB236" s="102"/>
      <c r="GC236" s="102"/>
      <c r="GD236" s="102"/>
      <c r="GE236" s="102"/>
      <c r="GF236" s="102"/>
      <c r="GG236" s="102"/>
      <c r="GH236" s="102"/>
      <c r="GI236" s="102"/>
      <c r="GJ236" s="102"/>
      <c r="GK236" s="102"/>
      <c r="GL236" s="102"/>
      <c r="GM236" s="102"/>
      <c r="GN236" s="102"/>
      <c r="GO236" s="102"/>
      <c r="GP236" s="102"/>
      <c r="GQ236" s="102"/>
      <c r="GR236" s="102"/>
      <c r="GS236" s="102"/>
      <c r="GT236" s="102"/>
      <c r="GU236" s="102"/>
      <c r="GV236" s="102"/>
      <c r="GW236" s="102"/>
      <c r="GX236" s="102"/>
      <c r="GY236" s="102"/>
      <c r="GZ236" s="102"/>
      <c r="HA236" s="102"/>
      <c r="HB236" s="102"/>
      <c r="HC236" s="102"/>
      <c r="HD236" s="102"/>
      <c r="HE236" s="102"/>
      <c r="HF236" s="102"/>
      <c r="HG236" s="102"/>
      <c r="HH236" s="102"/>
      <c r="HI236" s="102"/>
      <c r="HJ236" s="102"/>
      <c r="HK236" s="102"/>
      <c r="HL236" s="102"/>
      <c r="HM236" s="102"/>
      <c r="HN236" s="102"/>
      <c r="HO236" s="102"/>
      <c r="HP236" s="102"/>
      <c r="HQ236" s="102"/>
      <c r="HR236" s="102"/>
      <c r="HS236" s="102"/>
      <c r="HT236" s="102"/>
      <c r="HU236" s="102"/>
      <c r="HV236" s="102"/>
      <c r="HW236" s="102"/>
      <c r="HX236" s="102"/>
      <c r="HY236" s="102"/>
      <c r="HZ236" s="102"/>
      <c r="IA236" s="102"/>
      <c r="IB236" s="102"/>
      <c r="IC236" s="102"/>
      <c r="ID236" s="102"/>
      <c r="IE236" s="102"/>
      <c r="IF236" s="102"/>
      <c r="IG236" s="102"/>
      <c r="IH236" s="102"/>
      <c r="II236" s="102"/>
      <c r="IJ236" s="102"/>
      <c r="IK236" s="102"/>
      <c r="IL236" s="102"/>
      <c r="IM236" s="102"/>
      <c r="IN236" s="102"/>
      <c r="IO236" s="102"/>
      <c r="IP236" s="102"/>
      <c r="IQ236" s="102"/>
      <c r="IR236" s="102"/>
      <c r="IS236" s="102"/>
      <c r="IT236" s="102"/>
      <c r="IU236" s="102"/>
      <c r="IV236" s="102"/>
      <c r="IW236" s="102"/>
      <c r="IX236" s="102"/>
      <c r="IY236" s="102"/>
      <c r="IZ236" s="102"/>
      <c r="JA236" s="102"/>
    </row>
    <row r="237" spans="1:261">
      <c r="A237" s="33" t="str">
        <f t="shared" si="46"/>
        <v>MLE2008</v>
      </c>
      <c r="B237" s="181" t="s">
        <v>182</v>
      </c>
      <c r="C237" s="182"/>
      <c r="D237" s="182"/>
      <c r="E237" s="182"/>
      <c r="F237" s="182"/>
      <c r="G237" s="182"/>
      <c r="H237" s="182"/>
      <c r="I237" s="183"/>
      <c r="J237" s="19">
        <f t="shared" si="47"/>
        <v>3</v>
      </c>
      <c r="K237" s="19">
        <f t="shared" si="48"/>
        <v>0</v>
      </c>
      <c r="L237" s="19">
        <f t="shared" si="49"/>
        <v>2</v>
      </c>
      <c r="M237" s="19">
        <f t="shared" si="50"/>
        <v>0</v>
      </c>
      <c r="N237" s="19">
        <f t="shared" si="51"/>
        <v>1</v>
      </c>
      <c r="O237" s="19">
        <f t="shared" si="52"/>
        <v>3</v>
      </c>
      <c r="P237" s="19">
        <f t="shared" si="53"/>
        <v>2</v>
      </c>
      <c r="Q237" s="19">
        <f t="shared" si="54"/>
        <v>5</v>
      </c>
      <c r="R237" s="30">
        <f t="shared" si="55"/>
        <v>0</v>
      </c>
      <c r="S237" s="30" t="str">
        <f t="shared" si="56"/>
        <v>C</v>
      </c>
      <c r="T237" s="30">
        <f t="shared" si="57"/>
        <v>0</v>
      </c>
      <c r="U237" s="18" t="s">
        <v>44</v>
      </c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2"/>
      <c r="DD237" s="102"/>
      <c r="DE237" s="102"/>
      <c r="DF237" s="102"/>
      <c r="DG237" s="102"/>
      <c r="DH237" s="102"/>
      <c r="DI237" s="102"/>
      <c r="DJ237" s="102"/>
      <c r="DK237" s="102"/>
      <c r="DL237" s="102"/>
      <c r="DM237" s="102"/>
      <c r="DN237" s="102"/>
      <c r="DO237" s="102"/>
      <c r="DP237" s="102"/>
      <c r="DQ237" s="102"/>
      <c r="DR237" s="102"/>
      <c r="DS237" s="102"/>
      <c r="DT237" s="102"/>
      <c r="DU237" s="102"/>
      <c r="DV237" s="102"/>
      <c r="DW237" s="102"/>
      <c r="DX237" s="102"/>
      <c r="DY237" s="102"/>
      <c r="DZ237" s="102"/>
      <c r="EA237" s="102"/>
      <c r="EB237" s="102"/>
      <c r="EC237" s="102"/>
      <c r="ED237" s="102"/>
      <c r="EE237" s="102"/>
      <c r="EF237" s="102"/>
      <c r="EG237" s="102"/>
      <c r="EH237" s="102"/>
      <c r="EI237" s="102"/>
      <c r="EJ237" s="102"/>
      <c r="EK237" s="102"/>
      <c r="EL237" s="102"/>
      <c r="EM237" s="102"/>
      <c r="EN237" s="102"/>
      <c r="EO237" s="102"/>
      <c r="EP237" s="102"/>
      <c r="EQ237" s="102"/>
      <c r="ER237" s="102"/>
      <c r="ES237" s="102"/>
      <c r="ET237" s="102"/>
      <c r="EU237" s="102"/>
      <c r="EV237" s="102"/>
      <c r="EW237" s="102"/>
      <c r="EX237" s="102"/>
      <c r="EY237" s="102"/>
      <c r="EZ237" s="102"/>
      <c r="FA237" s="102"/>
      <c r="FB237" s="102"/>
      <c r="FC237" s="102"/>
      <c r="FD237" s="102"/>
      <c r="FE237" s="102"/>
      <c r="FF237" s="102"/>
      <c r="FG237" s="102"/>
      <c r="FH237" s="102"/>
      <c r="FI237" s="102"/>
      <c r="FJ237" s="102"/>
      <c r="FK237" s="102"/>
      <c r="FL237" s="102"/>
      <c r="FM237" s="102"/>
      <c r="FN237" s="102"/>
      <c r="FO237" s="102"/>
      <c r="FP237" s="102"/>
      <c r="FQ237" s="102"/>
      <c r="FR237" s="102"/>
      <c r="FS237" s="102"/>
      <c r="FT237" s="102"/>
      <c r="FU237" s="102"/>
      <c r="FV237" s="102"/>
      <c r="FW237" s="102"/>
      <c r="FX237" s="102"/>
      <c r="FY237" s="102"/>
      <c r="FZ237" s="102"/>
      <c r="GA237" s="102"/>
      <c r="GB237" s="102"/>
      <c r="GC237" s="102"/>
      <c r="GD237" s="102"/>
      <c r="GE237" s="102"/>
      <c r="GF237" s="102"/>
      <c r="GG237" s="102"/>
      <c r="GH237" s="102"/>
      <c r="GI237" s="102"/>
      <c r="GJ237" s="102"/>
      <c r="GK237" s="102"/>
      <c r="GL237" s="102"/>
      <c r="GM237" s="102"/>
      <c r="GN237" s="102"/>
      <c r="GO237" s="102"/>
      <c r="GP237" s="102"/>
      <c r="GQ237" s="102"/>
      <c r="GR237" s="102"/>
      <c r="GS237" s="102"/>
      <c r="GT237" s="102"/>
      <c r="GU237" s="102"/>
      <c r="GV237" s="102"/>
      <c r="GW237" s="102"/>
      <c r="GX237" s="102"/>
      <c r="GY237" s="102"/>
      <c r="GZ237" s="102"/>
      <c r="HA237" s="102"/>
      <c r="HB237" s="102"/>
      <c r="HC237" s="102"/>
      <c r="HD237" s="102"/>
      <c r="HE237" s="102"/>
      <c r="HF237" s="102"/>
      <c r="HG237" s="102"/>
      <c r="HH237" s="102"/>
      <c r="HI237" s="102"/>
      <c r="HJ237" s="102"/>
      <c r="HK237" s="102"/>
      <c r="HL237" s="102"/>
      <c r="HM237" s="102"/>
      <c r="HN237" s="102"/>
      <c r="HO237" s="102"/>
      <c r="HP237" s="102"/>
      <c r="HQ237" s="102"/>
      <c r="HR237" s="102"/>
      <c r="HS237" s="102"/>
      <c r="HT237" s="102"/>
      <c r="HU237" s="102"/>
      <c r="HV237" s="102"/>
      <c r="HW237" s="102"/>
      <c r="HX237" s="102"/>
      <c r="HY237" s="102"/>
      <c r="HZ237" s="102"/>
      <c r="IA237" s="102"/>
      <c r="IB237" s="102"/>
      <c r="IC237" s="102"/>
      <c r="ID237" s="102"/>
      <c r="IE237" s="102"/>
      <c r="IF237" s="102"/>
      <c r="IG237" s="102"/>
      <c r="IH237" s="102"/>
      <c r="II237" s="102"/>
      <c r="IJ237" s="102"/>
      <c r="IK237" s="102"/>
      <c r="IL237" s="102"/>
      <c r="IM237" s="102"/>
      <c r="IN237" s="102"/>
      <c r="IO237" s="102"/>
      <c r="IP237" s="102"/>
      <c r="IQ237" s="102"/>
      <c r="IR237" s="102"/>
      <c r="IS237" s="102"/>
      <c r="IT237" s="102"/>
      <c r="IU237" s="102"/>
      <c r="IV237" s="102"/>
      <c r="IW237" s="102"/>
      <c r="IX237" s="102"/>
      <c r="IY237" s="102"/>
      <c r="IZ237" s="102"/>
      <c r="JA237" s="102"/>
    </row>
    <row r="238" spans="1:261" ht="10.5" customHeight="1">
      <c r="A238" s="33" t="str">
        <f t="shared" si="46"/>
        <v>MLX2081</v>
      </c>
      <c r="B238" s="181" t="s">
        <v>102</v>
      </c>
      <c r="C238" s="182"/>
      <c r="D238" s="182"/>
      <c r="E238" s="182"/>
      <c r="F238" s="182"/>
      <c r="G238" s="182"/>
      <c r="H238" s="182"/>
      <c r="I238" s="183"/>
      <c r="J238" s="19">
        <f t="shared" si="47"/>
        <v>3</v>
      </c>
      <c r="K238" s="19">
        <f t="shared" si="48"/>
        <v>0</v>
      </c>
      <c r="L238" s="19">
        <f t="shared" si="49"/>
        <v>2</v>
      </c>
      <c r="M238" s="19">
        <f t="shared" si="50"/>
        <v>0</v>
      </c>
      <c r="N238" s="19">
        <f t="shared" si="51"/>
        <v>0</v>
      </c>
      <c r="O238" s="19">
        <f t="shared" si="52"/>
        <v>2</v>
      </c>
      <c r="P238" s="19">
        <f t="shared" si="53"/>
        <v>3</v>
      </c>
      <c r="Q238" s="19">
        <f t="shared" si="54"/>
        <v>5</v>
      </c>
      <c r="R238" s="30">
        <f t="shared" si="55"/>
        <v>0</v>
      </c>
      <c r="S238" s="30" t="str">
        <f t="shared" si="56"/>
        <v>C</v>
      </c>
      <c r="T238" s="30">
        <f t="shared" si="57"/>
        <v>0</v>
      </c>
      <c r="U238" s="18" t="s">
        <v>44</v>
      </c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  <c r="CW238" s="102"/>
      <c r="CX238" s="102"/>
      <c r="CY238" s="102"/>
      <c r="CZ238" s="102"/>
      <c r="DA238" s="102"/>
      <c r="DB238" s="102"/>
      <c r="DC238" s="102"/>
      <c r="DD238" s="102"/>
      <c r="DE238" s="102"/>
      <c r="DF238" s="102"/>
      <c r="DG238" s="102"/>
      <c r="DH238" s="102"/>
      <c r="DI238" s="102"/>
      <c r="DJ238" s="102"/>
      <c r="DK238" s="102"/>
      <c r="DL238" s="102"/>
      <c r="DM238" s="102"/>
      <c r="DN238" s="102"/>
      <c r="DO238" s="102"/>
      <c r="DP238" s="102"/>
      <c r="DQ238" s="102"/>
      <c r="DR238" s="102"/>
      <c r="DS238" s="102"/>
      <c r="DT238" s="102"/>
      <c r="DU238" s="102"/>
      <c r="DV238" s="102"/>
      <c r="DW238" s="102"/>
      <c r="DX238" s="102"/>
      <c r="DY238" s="102"/>
      <c r="DZ238" s="102"/>
      <c r="EA238" s="102"/>
      <c r="EB238" s="102"/>
      <c r="EC238" s="102"/>
      <c r="ED238" s="102"/>
      <c r="EE238" s="102"/>
      <c r="EF238" s="102"/>
      <c r="EG238" s="102"/>
      <c r="EH238" s="102"/>
      <c r="EI238" s="102"/>
      <c r="EJ238" s="102"/>
      <c r="EK238" s="102"/>
      <c r="EL238" s="102"/>
      <c r="EM238" s="102"/>
      <c r="EN238" s="102"/>
      <c r="EO238" s="102"/>
      <c r="EP238" s="102"/>
      <c r="EQ238" s="102"/>
      <c r="ER238" s="102"/>
      <c r="ES238" s="102"/>
      <c r="ET238" s="102"/>
      <c r="EU238" s="102"/>
      <c r="EV238" s="102"/>
      <c r="EW238" s="102"/>
      <c r="EX238" s="102"/>
      <c r="EY238" s="102"/>
      <c r="EZ238" s="102"/>
      <c r="FA238" s="102"/>
      <c r="FB238" s="102"/>
      <c r="FC238" s="102"/>
      <c r="FD238" s="102"/>
      <c r="FE238" s="102"/>
      <c r="FF238" s="102"/>
      <c r="FG238" s="102"/>
      <c r="FH238" s="102"/>
      <c r="FI238" s="102"/>
      <c r="FJ238" s="102"/>
      <c r="FK238" s="102"/>
      <c r="FL238" s="102"/>
      <c r="FM238" s="102"/>
      <c r="FN238" s="102"/>
      <c r="FO238" s="102"/>
      <c r="FP238" s="102"/>
      <c r="FQ238" s="102"/>
      <c r="FR238" s="102"/>
      <c r="FS238" s="102"/>
      <c r="FT238" s="102"/>
      <c r="FU238" s="102"/>
      <c r="FV238" s="102"/>
      <c r="FW238" s="102"/>
      <c r="FX238" s="102"/>
      <c r="FY238" s="102"/>
      <c r="FZ238" s="102"/>
      <c r="GA238" s="102"/>
      <c r="GB238" s="102"/>
      <c r="GC238" s="102"/>
      <c r="GD238" s="102"/>
      <c r="GE238" s="102"/>
      <c r="GF238" s="102"/>
      <c r="GG238" s="102"/>
      <c r="GH238" s="102"/>
      <c r="GI238" s="102"/>
      <c r="GJ238" s="102"/>
      <c r="GK238" s="102"/>
      <c r="GL238" s="102"/>
      <c r="GM238" s="102"/>
      <c r="GN238" s="102"/>
      <c r="GO238" s="102"/>
      <c r="GP238" s="102"/>
      <c r="GQ238" s="102"/>
      <c r="GR238" s="102"/>
      <c r="GS238" s="102"/>
      <c r="GT238" s="102"/>
      <c r="GU238" s="102"/>
      <c r="GV238" s="102"/>
      <c r="GW238" s="102"/>
      <c r="GX238" s="102"/>
      <c r="GY238" s="102"/>
      <c r="GZ238" s="102"/>
      <c r="HA238" s="102"/>
      <c r="HB238" s="102"/>
      <c r="HC238" s="102"/>
      <c r="HD238" s="102"/>
      <c r="HE238" s="102"/>
      <c r="HF238" s="102"/>
      <c r="HG238" s="102"/>
      <c r="HH238" s="102"/>
      <c r="HI238" s="102"/>
      <c r="HJ238" s="102"/>
      <c r="HK238" s="102"/>
      <c r="HL238" s="102"/>
      <c r="HM238" s="102"/>
      <c r="HN238" s="102"/>
      <c r="HO238" s="102"/>
      <c r="HP238" s="102"/>
      <c r="HQ238" s="102"/>
      <c r="HR238" s="102"/>
      <c r="HS238" s="102"/>
      <c r="HT238" s="102"/>
      <c r="HU238" s="102"/>
      <c r="HV238" s="102"/>
      <c r="HW238" s="102"/>
      <c r="HX238" s="102"/>
      <c r="HY238" s="102"/>
      <c r="HZ238" s="102"/>
      <c r="IA238" s="102"/>
      <c r="IB238" s="102"/>
      <c r="IC238" s="102"/>
      <c r="ID238" s="102"/>
      <c r="IE238" s="102"/>
      <c r="IF238" s="102"/>
      <c r="IG238" s="102"/>
      <c r="IH238" s="102"/>
      <c r="II238" s="102"/>
      <c r="IJ238" s="102"/>
      <c r="IK238" s="102"/>
      <c r="IL238" s="102"/>
      <c r="IM238" s="102"/>
      <c r="IN238" s="102"/>
      <c r="IO238" s="102"/>
      <c r="IP238" s="102"/>
      <c r="IQ238" s="102"/>
      <c r="IR238" s="102"/>
      <c r="IS238" s="102"/>
      <c r="IT238" s="102"/>
      <c r="IU238" s="102"/>
      <c r="IV238" s="102"/>
      <c r="IW238" s="102"/>
      <c r="IX238" s="102"/>
      <c r="IY238" s="102"/>
      <c r="IZ238" s="102"/>
      <c r="JA238" s="102"/>
    </row>
    <row r="239" spans="1:261">
      <c r="A239" s="33" t="str">
        <f t="shared" si="46"/>
        <v>MLM7005</v>
      </c>
      <c r="B239" s="181" t="s">
        <v>271</v>
      </c>
      <c r="C239" s="182"/>
      <c r="D239" s="182"/>
      <c r="E239" s="182"/>
      <c r="F239" s="182"/>
      <c r="G239" s="182"/>
      <c r="H239" s="182"/>
      <c r="I239" s="183"/>
      <c r="J239" s="19">
        <f t="shared" si="47"/>
        <v>3</v>
      </c>
      <c r="K239" s="19">
        <f t="shared" si="48"/>
        <v>2</v>
      </c>
      <c r="L239" s="19">
        <f t="shared" si="49"/>
        <v>0</v>
      </c>
      <c r="M239" s="19">
        <f t="shared" si="50"/>
        <v>0</v>
      </c>
      <c r="N239" s="19">
        <f t="shared" si="51"/>
        <v>1</v>
      </c>
      <c r="O239" s="19">
        <f t="shared" si="52"/>
        <v>3</v>
      </c>
      <c r="P239" s="19">
        <f t="shared" si="53"/>
        <v>2</v>
      </c>
      <c r="Q239" s="19">
        <f t="shared" si="54"/>
        <v>5</v>
      </c>
      <c r="R239" s="30">
        <f t="shared" si="55"/>
        <v>0</v>
      </c>
      <c r="S239" s="30" t="str">
        <f t="shared" si="56"/>
        <v>C</v>
      </c>
      <c r="T239" s="30">
        <f t="shared" si="57"/>
        <v>0</v>
      </c>
      <c r="U239" s="18" t="s">
        <v>44</v>
      </c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  <c r="CW239" s="102"/>
      <c r="CX239" s="102"/>
      <c r="CY239" s="102"/>
      <c r="CZ239" s="102"/>
      <c r="DA239" s="102"/>
      <c r="DB239" s="102"/>
      <c r="DC239" s="102"/>
      <c r="DD239" s="102"/>
      <c r="DE239" s="102"/>
      <c r="DF239" s="102"/>
      <c r="DG239" s="102"/>
      <c r="DH239" s="102"/>
      <c r="DI239" s="102"/>
      <c r="DJ239" s="102"/>
      <c r="DK239" s="102"/>
      <c r="DL239" s="102"/>
      <c r="DM239" s="102"/>
      <c r="DN239" s="102"/>
      <c r="DO239" s="102"/>
      <c r="DP239" s="102"/>
      <c r="DQ239" s="102"/>
      <c r="DR239" s="102"/>
      <c r="DS239" s="102"/>
      <c r="DT239" s="102"/>
      <c r="DU239" s="102"/>
      <c r="DV239" s="102"/>
      <c r="DW239" s="102"/>
      <c r="DX239" s="102"/>
      <c r="DY239" s="102"/>
      <c r="DZ239" s="102"/>
      <c r="EA239" s="102"/>
      <c r="EB239" s="102"/>
      <c r="EC239" s="102"/>
      <c r="ED239" s="102"/>
      <c r="EE239" s="102"/>
      <c r="EF239" s="102"/>
      <c r="EG239" s="102"/>
      <c r="EH239" s="102"/>
      <c r="EI239" s="102"/>
      <c r="EJ239" s="102"/>
      <c r="EK239" s="102"/>
      <c r="EL239" s="102"/>
      <c r="EM239" s="102"/>
      <c r="EN239" s="102"/>
      <c r="EO239" s="102"/>
      <c r="EP239" s="102"/>
      <c r="EQ239" s="102"/>
      <c r="ER239" s="102"/>
      <c r="ES239" s="102"/>
      <c r="ET239" s="102"/>
      <c r="EU239" s="102"/>
      <c r="EV239" s="102"/>
      <c r="EW239" s="102"/>
      <c r="EX239" s="102"/>
      <c r="EY239" s="102"/>
      <c r="EZ239" s="102"/>
      <c r="FA239" s="102"/>
      <c r="FB239" s="102"/>
      <c r="FC239" s="102"/>
      <c r="FD239" s="102"/>
      <c r="FE239" s="102"/>
      <c r="FF239" s="102"/>
      <c r="FG239" s="102"/>
      <c r="FH239" s="102"/>
      <c r="FI239" s="102"/>
      <c r="FJ239" s="102"/>
      <c r="FK239" s="102"/>
      <c r="FL239" s="102"/>
      <c r="FM239" s="102"/>
      <c r="FN239" s="102"/>
      <c r="FO239" s="102"/>
      <c r="FP239" s="102"/>
      <c r="FQ239" s="102"/>
      <c r="FR239" s="102"/>
      <c r="FS239" s="102"/>
      <c r="FT239" s="102"/>
      <c r="FU239" s="102"/>
      <c r="FV239" s="102"/>
      <c r="FW239" s="102"/>
      <c r="FX239" s="102"/>
      <c r="FY239" s="102"/>
      <c r="FZ239" s="102"/>
      <c r="GA239" s="102"/>
      <c r="GB239" s="102"/>
      <c r="GC239" s="102"/>
      <c r="GD239" s="102"/>
      <c r="GE239" s="102"/>
      <c r="GF239" s="102"/>
      <c r="GG239" s="102"/>
      <c r="GH239" s="102"/>
      <c r="GI239" s="102"/>
      <c r="GJ239" s="102"/>
      <c r="GK239" s="102"/>
      <c r="GL239" s="102"/>
      <c r="GM239" s="102"/>
      <c r="GN239" s="102"/>
      <c r="GO239" s="102"/>
      <c r="GP239" s="102"/>
      <c r="GQ239" s="102"/>
      <c r="GR239" s="102"/>
      <c r="GS239" s="102"/>
      <c r="GT239" s="102"/>
      <c r="GU239" s="102"/>
      <c r="GV239" s="102"/>
      <c r="GW239" s="102"/>
      <c r="GX239" s="102"/>
      <c r="GY239" s="102"/>
      <c r="GZ239" s="102"/>
      <c r="HA239" s="102"/>
      <c r="HB239" s="102"/>
      <c r="HC239" s="102"/>
      <c r="HD239" s="102"/>
      <c r="HE239" s="102"/>
      <c r="HF239" s="102"/>
      <c r="HG239" s="102"/>
      <c r="HH239" s="102"/>
      <c r="HI239" s="102"/>
      <c r="HJ239" s="102"/>
      <c r="HK239" s="102"/>
      <c r="HL239" s="102"/>
      <c r="HM239" s="102"/>
      <c r="HN239" s="102"/>
      <c r="HO239" s="102"/>
      <c r="HP239" s="102"/>
      <c r="HQ239" s="102"/>
      <c r="HR239" s="102"/>
      <c r="HS239" s="102"/>
      <c r="HT239" s="102"/>
      <c r="HU239" s="102"/>
      <c r="HV239" s="102"/>
      <c r="HW239" s="102"/>
      <c r="HX239" s="102"/>
      <c r="HY239" s="102"/>
      <c r="HZ239" s="102"/>
      <c r="IA239" s="102"/>
      <c r="IB239" s="102"/>
      <c r="IC239" s="102"/>
      <c r="ID239" s="102"/>
      <c r="IE239" s="102"/>
      <c r="IF239" s="102"/>
      <c r="IG239" s="102"/>
      <c r="IH239" s="102"/>
      <c r="II239" s="102"/>
      <c r="IJ239" s="102"/>
      <c r="IK239" s="102"/>
      <c r="IL239" s="102"/>
      <c r="IM239" s="102"/>
      <c r="IN239" s="102"/>
      <c r="IO239" s="102"/>
      <c r="IP239" s="102"/>
      <c r="IQ239" s="102"/>
      <c r="IR239" s="102"/>
      <c r="IS239" s="102"/>
      <c r="IT239" s="102"/>
      <c r="IU239" s="102"/>
      <c r="IV239" s="102"/>
      <c r="IW239" s="102"/>
      <c r="IX239" s="102"/>
      <c r="IY239" s="102"/>
      <c r="IZ239" s="102"/>
      <c r="JA239" s="102"/>
    </row>
    <row r="240" spans="1:261">
      <c r="A240" s="33" t="str">
        <f t="shared" si="46"/>
        <v>YLU0012</v>
      </c>
      <c r="B240" s="181" t="s">
        <v>89</v>
      </c>
      <c r="C240" s="182"/>
      <c r="D240" s="182"/>
      <c r="E240" s="182"/>
      <c r="F240" s="182"/>
      <c r="G240" s="182"/>
      <c r="H240" s="182"/>
      <c r="I240" s="183"/>
      <c r="J240" s="19">
        <f t="shared" si="47"/>
        <v>0</v>
      </c>
      <c r="K240" s="19">
        <f t="shared" si="48"/>
        <v>0</v>
      </c>
      <c r="L240" s="19">
        <f t="shared" si="49"/>
        <v>2</v>
      </c>
      <c r="M240" s="19">
        <f t="shared" si="50"/>
        <v>0</v>
      </c>
      <c r="N240" s="19">
        <f t="shared" si="51"/>
        <v>0</v>
      </c>
      <c r="O240" s="19">
        <f t="shared" si="52"/>
        <v>2</v>
      </c>
      <c r="P240" s="19">
        <f t="shared" si="53"/>
        <v>0</v>
      </c>
      <c r="Q240" s="19">
        <f t="shared" si="54"/>
        <v>2</v>
      </c>
      <c r="R240" s="30">
        <f t="shared" si="55"/>
        <v>0</v>
      </c>
      <c r="S240" s="30" t="str">
        <f t="shared" si="56"/>
        <v>C</v>
      </c>
      <c r="T240" s="30">
        <f t="shared" si="57"/>
        <v>0</v>
      </c>
      <c r="U240" s="18" t="s">
        <v>44</v>
      </c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2"/>
      <c r="DN240" s="102"/>
      <c r="DO240" s="102"/>
      <c r="DP240" s="102"/>
      <c r="DQ240" s="102"/>
      <c r="DR240" s="102"/>
      <c r="DS240" s="102"/>
      <c r="DT240" s="102"/>
      <c r="DU240" s="102"/>
      <c r="DV240" s="102"/>
      <c r="DW240" s="102"/>
      <c r="DX240" s="102"/>
      <c r="DY240" s="102"/>
      <c r="DZ240" s="102"/>
      <c r="EA240" s="102"/>
      <c r="EB240" s="102"/>
      <c r="EC240" s="102"/>
      <c r="ED240" s="102"/>
      <c r="EE240" s="102"/>
      <c r="EF240" s="102"/>
      <c r="EG240" s="102"/>
      <c r="EH240" s="102"/>
      <c r="EI240" s="102"/>
      <c r="EJ240" s="102"/>
      <c r="EK240" s="102"/>
      <c r="EL240" s="102"/>
      <c r="EM240" s="102"/>
      <c r="EN240" s="102"/>
      <c r="EO240" s="102"/>
      <c r="EP240" s="102"/>
      <c r="EQ240" s="102"/>
      <c r="ER240" s="102"/>
      <c r="ES240" s="102"/>
      <c r="ET240" s="102"/>
      <c r="EU240" s="102"/>
      <c r="EV240" s="102"/>
      <c r="EW240" s="102"/>
      <c r="EX240" s="102"/>
      <c r="EY240" s="102"/>
      <c r="EZ240" s="102"/>
      <c r="FA240" s="102"/>
      <c r="FB240" s="102"/>
      <c r="FC240" s="102"/>
      <c r="FD240" s="102"/>
      <c r="FE240" s="102"/>
      <c r="FF240" s="102"/>
      <c r="FG240" s="102"/>
      <c r="FH240" s="102"/>
      <c r="FI240" s="102"/>
      <c r="FJ240" s="102"/>
      <c r="FK240" s="102"/>
      <c r="FL240" s="102"/>
      <c r="FM240" s="102"/>
      <c r="FN240" s="102"/>
      <c r="FO240" s="102"/>
      <c r="FP240" s="102"/>
      <c r="FQ240" s="102"/>
      <c r="FR240" s="102"/>
      <c r="FS240" s="102"/>
      <c r="FT240" s="102"/>
      <c r="FU240" s="102"/>
      <c r="FV240" s="102"/>
      <c r="FW240" s="102"/>
      <c r="FX240" s="102"/>
      <c r="FY240" s="102"/>
      <c r="FZ240" s="102"/>
      <c r="GA240" s="102"/>
      <c r="GB240" s="102"/>
      <c r="GC240" s="102"/>
      <c r="GD240" s="102"/>
      <c r="GE240" s="102"/>
      <c r="GF240" s="102"/>
      <c r="GG240" s="102"/>
      <c r="GH240" s="102"/>
      <c r="GI240" s="102"/>
      <c r="GJ240" s="102"/>
      <c r="GK240" s="102"/>
      <c r="GL240" s="102"/>
      <c r="GM240" s="102"/>
      <c r="GN240" s="102"/>
      <c r="GO240" s="102"/>
      <c r="GP240" s="102"/>
      <c r="GQ240" s="102"/>
      <c r="GR240" s="102"/>
      <c r="GS240" s="102"/>
      <c r="GT240" s="102"/>
      <c r="GU240" s="102"/>
      <c r="GV240" s="102"/>
      <c r="GW240" s="102"/>
      <c r="GX240" s="102"/>
      <c r="GY240" s="102"/>
      <c r="GZ240" s="102"/>
      <c r="HA240" s="102"/>
      <c r="HB240" s="102"/>
      <c r="HC240" s="102"/>
      <c r="HD240" s="102"/>
      <c r="HE240" s="102"/>
      <c r="HF240" s="102"/>
      <c r="HG240" s="102"/>
      <c r="HH240" s="102"/>
      <c r="HI240" s="102"/>
      <c r="HJ240" s="102"/>
      <c r="HK240" s="102"/>
      <c r="HL240" s="102"/>
      <c r="HM240" s="102"/>
      <c r="HN240" s="102"/>
      <c r="HO240" s="102"/>
      <c r="HP240" s="102"/>
      <c r="HQ240" s="102"/>
      <c r="HR240" s="102"/>
      <c r="HS240" s="102"/>
      <c r="HT240" s="102"/>
      <c r="HU240" s="102"/>
      <c r="HV240" s="102"/>
      <c r="HW240" s="102"/>
      <c r="HX240" s="102"/>
      <c r="HY240" s="102"/>
      <c r="HZ240" s="102"/>
      <c r="IA240" s="102"/>
      <c r="IB240" s="102"/>
      <c r="IC240" s="102"/>
      <c r="ID240" s="102"/>
      <c r="IE240" s="102"/>
      <c r="IF240" s="102"/>
      <c r="IG240" s="102"/>
      <c r="IH240" s="102"/>
      <c r="II240" s="102"/>
      <c r="IJ240" s="102"/>
      <c r="IK240" s="102"/>
      <c r="IL240" s="102"/>
      <c r="IM240" s="102"/>
      <c r="IN240" s="102"/>
      <c r="IO240" s="102"/>
      <c r="IP240" s="102"/>
      <c r="IQ240" s="102"/>
      <c r="IR240" s="102"/>
      <c r="IS240" s="102"/>
      <c r="IT240" s="102"/>
      <c r="IU240" s="102"/>
      <c r="IV240" s="102"/>
      <c r="IW240" s="102"/>
      <c r="IX240" s="102"/>
      <c r="IY240" s="102"/>
      <c r="IZ240" s="102"/>
      <c r="JA240" s="102"/>
    </row>
    <row r="241" spans="1:261">
      <c r="A241" s="33" t="str">
        <f t="shared" si="46"/>
        <v>MLX2082</v>
      </c>
      <c r="B241" s="181" t="s">
        <v>115</v>
      </c>
      <c r="C241" s="182"/>
      <c r="D241" s="182"/>
      <c r="E241" s="182"/>
      <c r="F241" s="182"/>
      <c r="G241" s="182"/>
      <c r="H241" s="182"/>
      <c r="I241" s="183"/>
      <c r="J241" s="19">
        <f t="shared" si="47"/>
        <v>3</v>
      </c>
      <c r="K241" s="19">
        <f t="shared" si="48"/>
        <v>0</v>
      </c>
      <c r="L241" s="19">
        <f t="shared" si="49"/>
        <v>2</v>
      </c>
      <c r="M241" s="19">
        <f t="shared" si="50"/>
        <v>0</v>
      </c>
      <c r="N241" s="19">
        <f t="shared" si="51"/>
        <v>0</v>
      </c>
      <c r="O241" s="19">
        <f t="shared" si="52"/>
        <v>2</v>
      </c>
      <c r="P241" s="19">
        <f t="shared" si="53"/>
        <v>3</v>
      </c>
      <c r="Q241" s="19">
        <f t="shared" si="54"/>
        <v>5</v>
      </c>
      <c r="R241" s="30">
        <f t="shared" si="55"/>
        <v>0</v>
      </c>
      <c r="S241" s="30" t="str">
        <f t="shared" si="56"/>
        <v>C</v>
      </c>
      <c r="T241" s="30">
        <f t="shared" si="57"/>
        <v>0</v>
      </c>
      <c r="U241" s="18" t="s">
        <v>44</v>
      </c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/>
      <c r="DY241" s="102"/>
      <c r="DZ241" s="102"/>
      <c r="EA241" s="102"/>
      <c r="EB241" s="102"/>
      <c r="EC241" s="102"/>
      <c r="ED241" s="102"/>
      <c r="EE241" s="102"/>
      <c r="EF241" s="102"/>
      <c r="EG241" s="102"/>
      <c r="EH241" s="102"/>
      <c r="EI241" s="102"/>
      <c r="EJ241" s="102"/>
      <c r="EK241" s="102"/>
      <c r="EL241" s="102"/>
      <c r="EM241" s="102"/>
      <c r="EN241" s="102"/>
      <c r="EO241" s="102"/>
      <c r="EP241" s="102"/>
      <c r="EQ241" s="102"/>
      <c r="ER241" s="102"/>
      <c r="ES241" s="102"/>
      <c r="ET241" s="102"/>
      <c r="EU241" s="102"/>
      <c r="EV241" s="102"/>
      <c r="EW241" s="102"/>
      <c r="EX241" s="102"/>
      <c r="EY241" s="102"/>
      <c r="EZ241" s="102"/>
      <c r="FA241" s="102"/>
      <c r="FB241" s="102"/>
      <c r="FC241" s="102"/>
      <c r="FD241" s="102"/>
      <c r="FE241" s="102"/>
      <c r="FF241" s="102"/>
      <c r="FG241" s="102"/>
      <c r="FH241" s="102"/>
      <c r="FI241" s="102"/>
      <c r="FJ241" s="102"/>
      <c r="FK241" s="102"/>
      <c r="FL241" s="102"/>
      <c r="FM241" s="102"/>
      <c r="FN241" s="102"/>
      <c r="FO241" s="102"/>
      <c r="FP241" s="102"/>
      <c r="FQ241" s="102"/>
      <c r="FR241" s="102"/>
      <c r="FS241" s="102"/>
      <c r="FT241" s="102"/>
      <c r="FU241" s="102"/>
      <c r="FV241" s="102"/>
      <c r="FW241" s="102"/>
      <c r="FX241" s="102"/>
      <c r="FY241" s="102"/>
      <c r="FZ241" s="102"/>
      <c r="GA241" s="102"/>
      <c r="GB241" s="102"/>
      <c r="GC241" s="102"/>
      <c r="GD241" s="102"/>
      <c r="GE241" s="102"/>
      <c r="GF241" s="102"/>
      <c r="GG241" s="102"/>
      <c r="GH241" s="102"/>
      <c r="GI241" s="102"/>
      <c r="GJ241" s="102"/>
      <c r="GK241" s="102"/>
      <c r="GL241" s="102"/>
      <c r="GM241" s="102"/>
      <c r="GN241" s="102"/>
      <c r="GO241" s="102"/>
      <c r="GP241" s="102"/>
      <c r="GQ241" s="102"/>
      <c r="GR241" s="102"/>
      <c r="GS241" s="102"/>
      <c r="GT241" s="102"/>
      <c r="GU241" s="102"/>
      <c r="GV241" s="102"/>
      <c r="GW241" s="102"/>
      <c r="GX241" s="102"/>
      <c r="GY241" s="102"/>
      <c r="GZ241" s="102"/>
      <c r="HA241" s="102"/>
      <c r="HB241" s="102"/>
      <c r="HC241" s="102"/>
      <c r="HD241" s="102"/>
      <c r="HE241" s="102"/>
      <c r="HF241" s="102"/>
      <c r="HG241" s="102"/>
      <c r="HH241" s="102"/>
      <c r="HI241" s="102"/>
      <c r="HJ241" s="102"/>
      <c r="HK241" s="102"/>
      <c r="HL241" s="102"/>
      <c r="HM241" s="102"/>
      <c r="HN241" s="102"/>
      <c r="HO241" s="102"/>
      <c r="HP241" s="102"/>
      <c r="HQ241" s="102"/>
      <c r="HR241" s="102"/>
      <c r="HS241" s="102"/>
      <c r="HT241" s="102"/>
      <c r="HU241" s="102"/>
      <c r="HV241" s="102"/>
      <c r="HW241" s="102"/>
      <c r="HX241" s="102"/>
      <c r="HY241" s="102"/>
      <c r="HZ241" s="102"/>
      <c r="IA241" s="102"/>
      <c r="IB241" s="102"/>
      <c r="IC241" s="102"/>
      <c r="ID241" s="102"/>
      <c r="IE241" s="102"/>
      <c r="IF241" s="102"/>
      <c r="IG241" s="102"/>
      <c r="IH241" s="102"/>
      <c r="II241" s="102"/>
      <c r="IJ241" s="102"/>
      <c r="IK241" s="102"/>
      <c r="IL241" s="102"/>
      <c r="IM241" s="102"/>
      <c r="IN241" s="102"/>
      <c r="IO241" s="102"/>
      <c r="IP241" s="102"/>
      <c r="IQ241" s="102"/>
      <c r="IR241" s="102"/>
      <c r="IS241" s="102"/>
      <c r="IT241" s="102"/>
      <c r="IU241" s="102"/>
      <c r="IV241" s="102"/>
      <c r="IW241" s="102"/>
      <c r="IX241" s="102"/>
      <c r="IY241" s="102"/>
      <c r="IZ241" s="102"/>
      <c r="JA241" s="102"/>
    </row>
    <row r="242" spans="1:261">
      <c r="A242" s="33" t="str">
        <f t="shared" si="46"/>
        <v>MLR2003</v>
      </c>
      <c r="B242" s="181" t="s">
        <v>187</v>
      </c>
      <c r="C242" s="182"/>
      <c r="D242" s="182"/>
      <c r="E242" s="182"/>
      <c r="F242" s="182"/>
      <c r="G242" s="182"/>
      <c r="H242" s="182"/>
      <c r="I242" s="183"/>
      <c r="J242" s="19">
        <f t="shared" si="47"/>
        <v>3</v>
      </c>
      <c r="K242" s="19">
        <f t="shared" si="48"/>
        <v>1</v>
      </c>
      <c r="L242" s="19">
        <f t="shared" si="49"/>
        <v>0</v>
      </c>
      <c r="M242" s="19">
        <f t="shared" si="50"/>
        <v>1</v>
      </c>
      <c r="N242" s="19">
        <f t="shared" si="51"/>
        <v>0</v>
      </c>
      <c r="O242" s="19">
        <f t="shared" si="52"/>
        <v>2</v>
      </c>
      <c r="P242" s="19">
        <f t="shared" si="53"/>
        <v>3</v>
      </c>
      <c r="Q242" s="19">
        <f t="shared" si="54"/>
        <v>5</v>
      </c>
      <c r="R242" s="30">
        <f t="shared" si="55"/>
        <v>0</v>
      </c>
      <c r="S242" s="30" t="str">
        <f t="shared" si="56"/>
        <v>C</v>
      </c>
      <c r="T242" s="30">
        <f t="shared" si="57"/>
        <v>0</v>
      </c>
      <c r="U242" s="18" t="s">
        <v>44</v>
      </c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/>
      <c r="DY242" s="102"/>
      <c r="DZ242" s="102"/>
      <c r="EA242" s="102"/>
      <c r="EB242" s="102"/>
      <c r="EC242" s="102"/>
      <c r="ED242" s="102"/>
      <c r="EE242" s="102"/>
      <c r="EF242" s="102"/>
      <c r="EG242" s="102"/>
      <c r="EH242" s="102"/>
      <c r="EI242" s="102"/>
      <c r="EJ242" s="102"/>
      <c r="EK242" s="102"/>
      <c r="EL242" s="102"/>
      <c r="EM242" s="102"/>
      <c r="EN242" s="102"/>
      <c r="EO242" s="102"/>
      <c r="EP242" s="102"/>
      <c r="EQ242" s="102"/>
      <c r="ER242" s="102"/>
      <c r="ES242" s="102"/>
      <c r="ET242" s="102"/>
      <c r="EU242" s="102"/>
      <c r="EV242" s="102"/>
      <c r="EW242" s="102"/>
      <c r="EX242" s="102"/>
      <c r="EY242" s="102"/>
      <c r="EZ242" s="102"/>
      <c r="FA242" s="102"/>
      <c r="FB242" s="102"/>
      <c r="FC242" s="102"/>
      <c r="FD242" s="102"/>
      <c r="FE242" s="102"/>
      <c r="FF242" s="102"/>
      <c r="FG242" s="102"/>
      <c r="FH242" s="102"/>
      <c r="FI242" s="102"/>
      <c r="FJ242" s="102"/>
      <c r="FK242" s="102"/>
      <c r="FL242" s="102"/>
      <c r="FM242" s="102"/>
      <c r="FN242" s="102"/>
      <c r="FO242" s="102"/>
      <c r="FP242" s="102"/>
      <c r="FQ242" s="102"/>
      <c r="FR242" s="102"/>
      <c r="FS242" s="102"/>
      <c r="FT242" s="102"/>
      <c r="FU242" s="102"/>
      <c r="FV242" s="102"/>
      <c r="FW242" s="102"/>
      <c r="FX242" s="102"/>
      <c r="FY242" s="102"/>
      <c r="FZ242" s="102"/>
      <c r="GA242" s="102"/>
      <c r="GB242" s="102"/>
      <c r="GC242" s="102"/>
      <c r="GD242" s="102"/>
      <c r="GE242" s="102"/>
      <c r="GF242" s="102"/>
      <c r="GG242" s="102"/>
      <c r="GH242" s="102"/>
      <c r="GI242" s="102"/>
      <c r="GJ242" s="102"/>
      <c r="GK242" s="102"/>
      <c r="GL242" s="102"/>
      <c r="GM242" s="102"/>
      <c r="GN242" s="102"/>
      <c r="GO242" s="102"/>
      <c r="GP242" s="102"/>
      <c r="GQ242" s="102"/>
      <c r="GR242" s="102"/>
      <c r="GS242" s="102"/>
      <c r="GT242" s="102"/>
      <c r="GU242" s="102"/>
      <c r="GV242" s="102"/>
      <c r="GW242" s="102"/>
      <c r="GX242" s="102"/>
      <c r="GY242" s="102"/>
      <c r="GZ242" s="102"/>
      <c r="HA242" s="102"/>
      <c r="HB242" s="102"/>
      <c r="HC242" s="102"/>
      <c r="HD242" s="102"/>
      <c r="HE242" s="102"/>
      <c r="HF242" s="102"/>
      <c r="HG242" s="102"/>
      <c r="HH242" s="102"/>
      <c r="HI242" s="102"/>
      <c r="HJ242" s="102"/>
      <c r="HK242" s="102"/>
      <c r="HL242" s="102"/>
      <c r="HM242" s="102"/>
      <c r="HN242" s="102"/>
      <c r="HO242" s="102"/>
      <c r="HP242" s="102"/>
      <c r="HQ242" s="102"/>
      <c r="HR242" s="102"/>
      <c r="HS242" s="102"/>
      <c r="HT242" s="102"/>
      <c r="HU242" s="102"/>
      <c r="HV242" s="102"/>
      <c r="HW242" s="102"/>
      <c r="HX242" s="102"/>
      <c r="HY242" s="102"/>
      <c r="HZ242" s="102"/>
      <c r="IA242" s="102"/>
      <c r="IB242" s="102"/>
      <c r="IC242" s="102"/>
      <c r="ID242" s="102"/>
      <c r="IE242" s="102"/>
      <c r="IF242" s="102"/>
      <c r="IG242" s="102"/>
      <c r="IH242" s="102"/>
      <c r="II242" s="102"/>
      <c r="IJ242" s="102"/>
      <c r="IK242" s="102"/>
      <c r="IL242" s="102"/>
      <c r="IM242" s="102"/>
      <c r="IN242" s="102"/>
      <c r="IO242" s="102"/>
      <c r="IP242" s="102"/>
      <c r="IQ242" s="102"/>
      <c r="IR242" s="102"/>
      <c r="IS242" s="102"/>
      <c r="IT242" s="102"/>
      <c r="IU242" s="102"/>
      <c r="IV242" s="102"/>
      <c r="IW242" s="102"/>
      <c r="IX242" s="102"/>
      <c r="IY242" s="102"/>
      <c r="IZ242" s="102"/>
      <c r="JA242" s="102"/>
    </row>
    <row r="243" spans="1:261">
      <c r="A243" s="22" t="s">
        <v>74</v>
      </c>
      <c r="B243" s="184"/>
      <c r="C243" s="185"/>
      <c r="D243" s="185"/>
      <c r="E243" s="185"/>
      <c r="F243" s="185"/>
      <c r="G243" s="185"/>
      <c r="H243" s="185"/>
      <c r="I243" s="186"/>
      <c r="J243" s="24">
        <f t="shared" ref="J243:Q243" si="58">SUM(J234:J242)</f>
        <v>25</v>
      </c>
      <c r="K243" s="24">
        <f t="shared" si="58"/>
        <v>7</v>
      </c>
      <c r="L243" s="24">
        <f t="shared" si="58"/>
        <v>13</v>
      </c>
      <c r="M243" s="24">
        <f t="shared" si="58"/>
        <v>1</v>
      </c>
      <c r="N243" s="24">
        <f t="shared" si="58"/>
        <v>2</v>
      </c>
      <c r="O243" s="24">
        <f t="shared" si="58"/>
        <v>23</v>
      </c>
      <c r="P243" s="24">
        <f t="shared" si="58"/>
        <v>24</v>
      </c>
      <c r="Q243" s="24">
        <f t="shared" si="58"/>
        <v>47</v>
      </c>
      <c r="R243" s="22">
        <f>COUNTIF(R234:R242,"E")</f>
        <v>0</v>
      </c>
      <c r="S243" s="22">
        <f>COUNTIF(S234:S242,"C")</f>
        <v>7</v>
      </c>
      <c r="T243" s="22">
        <f>COUNTIF(T234:T242,"VP")</f>
        <v>2</v>
      </c>
      <c r="U243" s="18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/>
      <c r="DY243" s="102"/>
      <c r="DZ243" s="102"/>
      <c r="EA243" s="102"/>
      <c r="EB243" s="102"/>
      <c r="EC243" s="102"/>
      <c r="ED243" s="102"/>
      <c r="EE243" s="102"/>
      <c r="EF243" s="102"/>
      <c r="EG243" s="102"/>
      <c r="EH243" s="102"/>
      <c r="EI243" s="102"/>
      <c r="EJ243" s="102"/>
      <c r="EK243" s="102"/>
      <c r="EL243" s="102"/>
      <c r="EM243" s="102"/>
      <c r="EN243" s="102"/>
      <c r="EO243" s="102"/>
      <c r="EP243" s="102"/>
      <c r="EQ243" s="102"/>
      <c r="ER243" s="102"/>
      <c r="ES243" s="102"/>
      <c r="ET243" s="102"/>
      <c r="EU243" s="102"/>
      <c r="EV243" s="102"/>
      <c r="EW243" s="102"/>
      <c r="EX243" s="102"/>
      <c r="EY243" s="102"/>
      <c r="EZ243" s="102"/>
      <c r="FA243" s="102"/>
      <c r="FB243" s="102"/>
      <c r="FC243" s="102"/>
      <c r="FD243" s="102"/>
      <c r="FE243" s="102"/>
      <c r="FF243" s="102"/>
      <c r="FG243" s="102"/>
      <c r="FH243" s="102"/>
      <c r="FI243" s="102"/>
      <c r="FJ243" s="102"/>
      <c r="FK243" s="102"/>
      <c r="FL243" s="102"/>
      <c r="FM243" s="102"/>
      <c r="FN243" s="102"/>
      <c r="FO243" s="102"/>
      <c r="FP243" s="102"/>
      <c r="FQ243" s="102"/>
      <c r="FR243" s="102"/>
      <c r="FS243" s="102"/>
      <c r="FT243" s="102"/>
      <c r="FU243" s="102"/>
      <c r="FV243" s="102"/>
      <c r="FW243" s="102"/>
      <c r="FX243" s="102"/>
      <c r="FY243" s="102"/>
      <c r="FZ243" s="102"/>
      <c r="GA243" s="102"/>
      <c r="GB243" s="102"/>
      <c r="GC243" s="102"/>
      <c r="GD243" s="102"/>
      <c r="GE243" s="102"/>
      <c r="GF243" s="102"/>
      <c r="GG243" s="102"/>
      <c r="GH243" s="102"/>
      <c r="GI243" s="102"/>
      <c r="GJ243" s="102"/>
      <c r="GK243" s="102"/>
      <c r="GL243" s="102"/>
      <c r="GM243" s="102"/>
      <c r="GN243" s="102"/>
      <c r="GO243" s="102"/>
      <c r="GP243" s="102"/>
      <c r="GQ243" s="102"/>
      <c r="GR243" s="102"/>
      <c r="GS243" s="102"/>
      <c r="GT243" s="102"/>
      <c r="GU243" s="102"/>
      <c r="GV243" s="102"/>
      <c r="GW243" s="102"/>
      <c r="GX243" s="102"/>
      <c r="GY243" s="102"/>
      <c r="GZ243" s="102"/>
      <c r="HA243" s="102"/>
      <c r="HB243" s="102"/>
      <c r="HC243" s="102"/>
      <c r="HD243" s="102"/>
      <c r="HE243" s="102"/>
      <c r="HF243" s="102"/>
      <c r="HG243" s="102"/>
      <c r="HH243" s="102"/>
      <c r="HI243" s="102"/>
      <c r="HJ243" s="102"/>
      <c r="HK243" s="102"/>
      <c r="HL243" s="102"/>
      <c r="HM243" s="102"/>
      <c r="HN243" s="102"/>
      <c r="HO243" s="102"/>
      <c r="HP243" s="102"/>
      <c r="HQ243" s="102"/>
      <c r="HR243" s="102"/>
      <c r="HS243" s="102"/>
      <c r="HT243" s="102"/>
      <c r="HU243" s="102"/>
      <c r="HV243" s="102"/>
      <c r="HW243" s="102"/>
      <c r="HX243" s="102"/>
      <c r="HY243" s="102"/>
      <c r="HZ243" s="102"/>
      <c r="IA243" s="102"/>
      <c r="IB243" s="102"/>
      <c r="IC243" s="102"/>
      <c r="ID243" s="102"/>
      <c r="IE243" s="102"/>
      <c r="IF243" s="102"/>
      <c r="IG243" s="102"/>
      <c r="IH243" s="102"/>
      <c r="II243" s="102"/>
      <c r="IJ243" s="102"/>
      <c r="IK243" s="102"/>
      <c r="IL243" s="102"/>
      <c r="IM243" s="102"/>
      <c r="IN243" s="102"/>
      <c r="IO243" s="102"/>
      <c r="IP243" s="102"/>
      <c r="IQ243" s="102"/>
      <c r="IR243" s="102"/>
      <c r="IS243" s="102"/>
      <c r="IT243" s="102"/>
      <c r="IU243" s="102"/>
      <c r="IV243" s="102"/>
      <c r="IW243" s="102"/>
      <c r="IX243" s="102"/>
      <c r="IY243" s="102"/>
      <c r="IZ243" s="102"/>
      <c r="JA243" s="102"/>
    </row>
    <row r="244" spans="1:261">
      <c r="A244" s="145" t="s">
        <v>194</v>
      </c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146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  <c r="CW244" s="102"/>
      <c r="CX244" s="102"/>
      <c r="CY244" s="102"/>
      <c r="CZ244" s="102"/>
      <c r="DA244" s="102"/>
      <c r="DB244" s="102"/>
      <c r="DC244" s="102"/>
      <c r="DD244" s="102"/>
      <c r="DE244" s="102"/>
      <c r="DF244" s="102"/>
      <c r="DG244" s="102"/>
      <c r="DH244" s="102"/>
      <c r="DI244" s="102"/>
      <c r="DJ244" s="102"/>
      <c r="DK244" s="102"/>
      <c r="DL244" s="102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/>
      <c r="DY244" s="102"/>
      <c r="DZ244" s="102"/>
      <c r="EA244" s="102"/>
      <c r="EB244" s="102"/>
      <c r="EC244" s="102"/>
      <c r="ED244" s="102"/>
      <c r="EE244" s="102"/>
      <c r="EF244" s="102"/>
      <c r="EG244" s="102"/>
      <c r="EH244" s="102"/>
      <c r="EI244" s="102"/>
      <c r="EJ244" s="102"/>
      <c r="EK244" s="102"/>
      <c r="EL244" s="102"/>
      <c r="EM244" s="102"/>
      <c r="EN244" s="102"/>
      <c r="EO244" s="102"/>
      <c r="EP244" s="102"/>
      <c r="EQ244" s="102"/>
      <c r="ER244" s="102"/>
      <c r="ES244" s="102"/>
      <c r="ET244" s="102"/>
      <c r="EU244" s="102"/>
      <c r="EV244" s="102"/>
      <c r="EW244" s="102"/>
      <c r="EX244" s="102"/>
      <c r="EY244" s="102"/>
      <c r="EZ244" s="102"/>
      <c r="FA244" s="102"/>
      <c r="FB244" s="102"/>
      <c r="FC244" s="102"/>
      <c r="FD244" s="102"/>
      <c r="FE244" s="102"/>
      <c r="FF244" s="102"/>
      <c r="FG244" s="102"/>
      <c r="FH244" s="102"/>
      <c r="FI244" s="102"/>
      <c r="FJ244" s="102"/>
      <c r="FK244" s="102"/>
      <c r="FL244" s="102"/>
      <c r="FM244" s="102"/>
      <c r="FN244" s="102"/>
      <c r="FO244" s="102"/>
      <c r="FP244" s="102"/>
      <c r="FQ244" s="102"/>
      <c r="FR244" s="102"/>
      <c r="FS244" s="102"/>
      <c r="FT244" s="102"/>
      <c r="FU244" s="102"/>
      <c r="FV244" s="102"/>
      <c r="FW244" s="102"/>
      <c r="FX244" s="102"/>
      <c r="FY244" s="102"/>
      <c r="FZ244" s="102"/>
      <c r="GA244" s="102"/>
      <c r="GB244" s="102"/>
      <c r="GC244" s="102"/>
      <c r="GD244" s="102"/>
      <c r="GE244" s="102"/>
      <c r="GF244" s="102"/>
      <c r="GG244" s="102"/>
      <c r="GH244" s="102"/>
      <c r="GI244" s="102"/>
      <c r="GJ244" s="102"/>
      <c r="GK244" s="102"/>
      <c r="GL244" s="102"/>
      <c r="GM244" s="102"/>
      <c r="GN244" s="102"/>
      <c r="GO244" s="102"/>
      <c r="GP244" s="102"/>
      <c r="GQ244" s="102"/>
      <c r="GR244" s="102"/>
      <c r="GS244" s="102"/>
      <c r="GT244" s="102"/>
      <c r="GU244" s="102"/>
      <c r="GV244" s="102"/>
      <c r="GW244" s="102"/>
      <c r="GX244" s="102"/>
      <c r="GY244" s="102"/>
      <c r="GZ244" s="102"/>
      <c r="HA244" s="102"/>
      <c r="HB244" s="102"/>
      <c r="HC244" s="102"/>
      <c r="HD244" s="102"/>
      <c r="HE244" s="102"/>
      <c r="HF244" s="102"/>
      <c r="HG244" s="102"/>
      <c r="HH244" s="102"/>
      <c r="HI244" s="102"/>
      <c r="HJ244" s="102"/>
      <c r="HK244" s="102"/>
      <c r="HL244" s="102"/>
      <c r="HM244" s="102"/>
      <c r="HN244" s="102"/>
      <c r="HO244" s="102"/>
      <c r="HP244" s="102"/>
      <c r="HQ244" s="102"/>
      <c r="HR244" s="102"/>
      <c r="HS244" s="102"/>
      <c r="HT244" s="102"/>
      <c r="HU244" s="102"/>
      <c r="HV244" s="102"/>
      <c r="HW244" s="102"/>
      <c r="HX244" s="102"/>
      <c r="HY244" s="102"/>
      <c r="HZ244" s="102"/>
      <c r="IA244" s="102"/>
      <c r="IB244" s="102"/>
      <c r="IC244" s="102"/>
      <c r="ID244" s="102"/>
      <c r="IE244" s="102"/>
      <c r="IF244" s="102"/>
      <c r="IG244" s="102"/>
      <c r="IH244" s="102"/>
      <c r="II244" s="102"/>
      <c r="IJ244" s="102"/>
      <c r="IK244" s="102"/>
      <c r="IL244" s="102"/>
      <c r="IM244" s="102"/>
      <c r="IN244" s="102"/>
      <c r="IO244" s="102"/>
      <c r="IP244" s="102"/>
      <c r="IQ244" s="102"/>
      <c r="IR244" s="102"/>
      <c r="IS244" s="102"/>
      <c r="IT244" s="102"/>
      <c r="IU244" s="102"/>
      <c r="IV244" s="102"/>
      <c r="IW244" s="102"/>
      <c r="IX244" s="102"/>
      <c r="IY244" s="102"/>
      <c r="IZ244" s="102"/>
      <c r="JA244" s="102"/>
    </row>
    <row r="245" spans="1:261">
      <c r="A245" s="86" t="s">
        <v>293</v>
      </c>
      <c r="B245" s="181" t="s">
        <v>137</v>
      </c>
      <c r="C245" s="182"/>
      <c r="D245" s="182"/>
      <c r="E245" s="182"/>
      <c r="F245" s="182"/>
      <c r="G245" s="182"/>
      <c r="H245" s="182"/>
      <c r="I245" s="183"/>
      <c r="J245" s="87">
        <v>3</v>
      </c>
      <c r="K245" s="87">
        <v>2</v>
      </c>
      <c r="L245" s="87">
        <v>0</v>
      </c>
      <c r="M245" s="87">
        <v>0</v>
      </c>
      <c r="N245" s="88">
        <v>0</v>
      </c>
      <c r="O245" s="89">
        <f>K245+L245+M245+N245</f>
        <v>2</v>
      </c>
      <c r="P245" s="90">
        <f>Q245-O245</f>
        <v>4</v>
      </c>
      <c r="Q245" s="90">
        <f>ROUND(PRODUCT(J245,25)/12,0)</f>
        <v>6</v>
      </c>
      <c r="R245" s="91"/>
      <c r="S245" s="87" t="s">
        <v>54</v>
      </c>
      <c r="T245" s="92"/>
      <c r="U245" s="60" t="s">
        <v>44</v>
      </c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  <c r="CW245" s="102"/>
      <c r="CX245" s="102"/>
      <c r="CY245" s="102"/>
      <c r="CZ245" s="102"/>
      <c r="DA245" s="102"/>
      <c r="DB245" s="102"/>
      <c r="DC245" s="102"/>
      <c r="DD245" s="102"/>
      <c r="DE245" s="102"/>
      <c r="DF245" s="102"/>
      <c r="DG245" s="102"/>
      <c r="DH245" s="102"/>
      <c r="DI245" s="102"/>
      <c r="DJ245" s="102"/>
      <c r="DK245" s="102"/>
      <c r="DL245" s="102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/>
      <c r="DY245" s="102"/>
      <c r="DZ245" s="102"/>
      <c r="EA245" s="102"/>
      <c r="EB245" s="102"/>
      <c r="EC245" s="102"/>
      <c r="ED245" s="102"/>
      <c r="EE245" s="102"/>
      <c r="EF245" s="102"/>
      <c r="EG245" s="102"/>
      <c r="EH245" s="102"/>
      <c r="EI245" s="102"/>
      <c r="EJ245" s="102"/>
      <c r="EK245" s="102"/>
      <c r="EL245" s="102"/>
      <c r="EM245" s="102"/>
      <c r="EN245" s="102"/>
      <c r="EO245" s="102"/>
      <c r="EP245" s="102"/>
      <c r="EQ245" s="102"/>
      <c r="ER245" s="102"/>
      <c r="ES245" s="102"/>
      <c r="ET245" s="102"/>
      <c r="EU245" s="102"/>
      <c r="EV245" s="102"/>
      <c r="EW245" s="102"/>
      <c r="EX245" s="102"/>
      <c r="EY245" s="102"/>
      <c r="EZ245" s="102"/>
      <c r="FA245" s="102"/>
      <c r="FB245" s="102"/>
      <c r="FC245" s="102"/>
      <c r="FD245" s="102"/>
      <c r="FE245" s="102"/>
      <c r="FF245" s="102"/>
      <c r="FG245" s="102"/>
      <c r="FH245" s="102"/>
      <c r="FI245" s="102"/>
      <c r="FJ245" s="102"/>
      <c r="FK245" s="102"/>
      <c r="FL245" s="102"/>
      <c r="FM245" s="102"/>
      <c r="FN245" s="102"/>
      <c r="FO245" s="102"/>
      <c r="FP245" s="102"/>
      <c r="FQ245" s="102"/>
      <c r="FR245" s="102"/>
      <c r="FS245" s="102"/>
      <c r="FT245" s="102"/>
      <c r="FU245" s="102"/>
      <c r="FV245" s="102"/>
      <c r="FW245" s="102"/>
      <c r="FX245" s="102"/>
      <c r="FY245" s="102"/>
      <c r="FZ245" s="102"/>
      <c r="GA245" s="102"/>
      <c r="GB245" s="102"/>
      <c r="GC245" s="102"/>
      <c r="GD245" s="102"/>
      <c r="GE245" s="102"/>
      <c r="GF245" s="102"/>
      <c r="GG245" s="102"/>
      <c r="GH245" s="102"/>
      <c r="GI245" s="102"/>
      <c r="GJ245" s="102"/>
      <c r="GK245" s="102"/>
      <c r="GL245" s="102"/>
      <c r="GM245" s="102"/>
      <c r="GN245" s="102"/>
      <c r="GO245" s="102"/>
      <c r="GP245" s="102"/>
      <c r="GQ245" s="102"/>
      <c r="GR245" s="102"/>
      <c r="GS245" s="102"/>
      <c r="GT245" s="102"/>
      <c r="GU245" s="102"/>
      <c r="GV245" s="102"/>
      <c r="GW245" s="102"/>
      <c r="GX245" s="102"/>
      <c r="GY245" s="102"/>
      <c r="GZ245" s="102"/>
      <c r="HA245" s="102"/>
      <c r="HB245" s="102"/>
      <c r="HC245" s="102"/>
      <c r="HD245" s="102"/>
      <c r="HE245" s="102"/>
      <c r="HF245" s="102"/>
      <c r="HG245" s="102"/>
      <c r="HH245" s="102"/>
      <c r="HI245" s="102"/>
      <c r="HJ245" s="102"/>
      <c r="HK245" s="102"/>
      <c r="HL245" s="102"/>
      <c r="HM245" s="102"/>
      <c r="HN245" s="102"/>
      <c r="HO245" s="102"/>
      <c r="HP245" s="102"/>
      <c r="HQ245" s="102"/>
      <c r="HR245" s="102"/>
      <c r="HS245" s="102"/>
      <c r="HT245" s="102"/>
      <c r="HU245" s="102"/>
      <c r="HV245" s="102"/>
      <c r="HW245" s="102"/>
      <c r="HX245" s="102"/>
      <c r="HY245" s="102"/>
      <c r="HZ245" s="102"/>
      <c r="IA245" s="102"/>
      <c r="IB245" s="102"/>
      <c r="IC245" s="102"/>
      <c r="ID245" s="102"/>
      <c r="IE245" s="102"/>
      <c r="IF245" s="102"/>
      <c r="IG245" s="102"/>
      <c r="IH245" s="102"/>
      <c r="II245" s="102"/>
      <c r="IJ245" s="102"/>
      <c r="IK245" s="102"/>
      <c r="IL245" s="102"/>
      <c r="IM245" s="102"/>
      <c r="IN245" s="102"/>
      <c r="IO245" s="102"/>
      <c r="IP245" s="102"/>
      <c r="IQ245" s="102"/>
      <c r="IR245" s="102"/>
      <c r="IS245" s="102"/>
      <c r="IT245" s="102"/>
      <c r="IU245" s="102"/>
      <c r="IV245" s="102"/>
      <c r="IW245" s="102"/>
      <c r="IX245" s="102"/>
      <c r="IY245" s="102"/>
      <c r="IZ245" s="102"/>
      <c r="JA245" s="102"/>
    </row>
    <row r="246" spans="1:261" ht="27.75" customHeight="1">
      <c r="A246" s="33" t="str">
        <f>IF(ISNA(INDEX($A$37:$T$183,MATCH($B246,$B$37:$B$183,0),1)),"",INDEX($A$37:$T$183,MATCH($B246,$B$37:$B$183,0),1))</f>
        <v>MLX2205</v>
      </c>
      <c r="B246" s="181" t="s">
        <v>139</v>
      </c>
      <c r="C246" s="182"/>
      <c r="D246" s="182"/>
      <c r="E246" s="182"/>
      <c r="F246" s="182"/>
      <c r="G246" s="182"/>
      <c r="H246" s="182"/>
      <c r="I246" s="183"/>
      <c r="J246" s="19">
        <f>IF(ISNA(INDEX($A$37:$T$183,MATCH($B246,$B$37:$B$183,0),10)),"",INDEX($A$37:$T$183,MATCH($B246,$B$37:$B$183,0),10))</f>
        <v>3</v>
      </c>
      <c r="K246" s="19">
        <f>IF(ISNA(INDEX($A$37:$T$183,MATCH($B246,$B$37:$B$183,0),11)),"",INDEX($A$37:$T$183,MATCH($B246,$B$37:$B$183,0),11))</f>
        <v>2</v>
      </c>
      <c r="L246" s="19">
        <f>IF(ISNA(INDEX($A$37:$T$183,MATCH($B246,$B$37:$B$183,0),12)),"",INDEX($A$37:$T$183,MATCH($B246,$B$37:$B$183,0),12))</f>
        <v>0</v>
      </c>
      <c r="M246" s="19">
        <f>IF(ISNA(INDEX($A$37:$T$183,MATCH($B246,$B$37:$B$183,0),13)),"",INDEX($A$37:$T$183,MATCH($B246,$B$37:$B$183,0),13))</f>
        <v>0</v>
      </c>
      <c r="N246" s="19">
        <f>IF(ISNA(INDEX($A$36:$U$157,MATCH($B246,$B$36:$B$157,0),14)),"",INDEX($A$36:$U$157,MATCH($B246,$B$36:$B$157,0),14))</f>
        <v>0</v>
      </c>
      <c r="O246" s="19">
        <f>IF(ISNA(INDEX($A$36:$U$157,MATCH($B246,$B$36:$B$157,0),15)),"",INDEX($A$36:$U$157,MATCH($B246,$B$36:$B$157,0),15))</f>
        <v>2</v>
      </c>
      <c r="P246" s="19">
        <f>IF(ISNA(INDEX($A$36:$U$157,MATCH($B246,$B$36:$B$157,0),16)),"",INDEX($A$36:$U$157,MATCH($B246,$B$36:$B$157,0),16))</f>
        <v>4</v>
      </c>
      <c r="Q246" s="19">
        <f>IF(ISNA(INDEX($A$36:$U$157,MATCH($B246,$B$36:$B$157,0),17)),"",INDEX($A$36:$U$157,MATCH($B246,$B$36:$B$157,0),17))</f>
        <v>6</v>
      </c>
      <c r="R246" s="30">
        <f>IF(ISNA(INDEX($A$36:$U$157,MATCH($B246,$B$36:$B$157,0),18)),"",INDEX($A$36:$U$157,MATCH($B246,$B$36:$B$157,0),18))</f>
        <v>0</v>
      </c>
      <c r="S246" s="30" t="str">
        <f>IF(ISNA(INDEX($A$36:$U$157,MATCH($B246,$B$36:$B$157,0),19)),"",INDEX($A$36:$U$157,MATCH($B246,$B$36:$B$157,0),19))</f>
        <v>C</v>
      </c>
      <c r="T246" s="30">
        <f>IF(ISNA(INDEX($A$36:$U$157,MATCH($B246,$B$36:$B$157,0),20)),"",INDEX($A$36:$U$157,MATCH($B246,$B$36:$B$157,0),20))</f>
        <v>0</v>
      </c>
      <c r="U246" s="18" t="s">
        <v>44</v>
      </c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  <c r="CW246" s="102"/>
      <c r="CX246" s="102"/>
      <c r="CY246" s="102"/>
      <c r="CZ246" s="102"/>
      <c r="DA246" s="102"/>
      <c r="DB246" s="102"/>
      <c r="DC246" s="102"/>
      <c r="DD246" s="102"/>
      <c r="DE246" s="102"/>
      <c r="DF246" s="102"/>
      <c r="DG246" s="102"/>
      <c r="DH246" s="102"/>
      <c r="DI246" s="102"/>
      <c r="DJ246" s="102"/>
      <c r="DK246" s="102"/>
      <c r="DL246" s="102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/>
      <c r="DY246" s="102"/>
      <c r="DZ246" s="102"/>
      <c r="EA246" s="102"/>
      <c r="EB246" s="102"/>
      <c r="EC246" s="102"/>
      <c r="ED246" s="102"/>
      <c r="EE246" s="102"/>
      <c r="EF246" s="102"/>
      <c r="EG246" s="102"/>
      <c r="EH246" s="102"/>
      <c r="EI246" s="102"/>
      <c r="EJ246" s="102"/>
      <c r="EK246" s="102"/>
      <c r="EL246" s="102"/>
      <c r="EM246" s="102"/>
      <c r="EN246" s="102"/>
      <c r="EO246" s="102"/>
      <c r="EP246" s="102"/>
      <c r="EQ246" s="102"/>
      <c r="ER246" s="102"/>
      <c r="ES246" s="102"/>
      <c r="ET246" s="102"/>
      <c r="EU246" s="102"/>
      <c r="EV246" s="102"/>
      <c r="EW246" s="102"/>
      <c r="EX246" s="102"/>
      <c r="EY246" s="102"/>
      <c r="EZ246" s="102"/>
      <c r="FA246" s="102"/>
      <c r="FB246" s="102"/>
      <c r="FC246" s="102"/>
      <c r="FD246" s="102"/>
      <c r="FE246" s="102"/>
      <c r="FF246" s="102"/>
      <c r="FG246" s="102"/>
      <c r="FH246" s="102"/>
      <c r="FI246" s="102"/>
      <c r="FJ246" s="102"/>
      <c r="FK246" s="102"/>
      <c r="FL246" s="102"/>
      <c r="FM246" s="102"/>
      <c r="FN246" s="102"/>
      <c r="FO246" s="102"/>
      <c r="FP246" s="102"/>
      <c r="FQ246" s="102"/>
      <c r="FR246" s="102"/>
      <c r="FS246" s="102"/>
      <c r="FT246" s="102"/>
      <c r="FU246" s="102"/>
      <c r="FV246" s="102"/>
      <c r="FW246" s="102"/>
      <c r="FX246" s="102"/>
      <c r="FY246" s="102"/>
      <c r="FZ246" s="102"/>
      <c r="GA246" s="102"/>
      <c r="GB246" s="102"/>
      <c r="GC246" s="102"/>
      <c r="GD246" s="102"/>
      <c r="GE246" s="102"/>
      <c r="GF246" s="102"/>
      <c r="GG246" s="102"/>
      <c r="GH246" s="102"/>
      <c r="GI246" s="102"/>
      <c r="GJ246" s="102"/>
      <c r="GK246" s="102"/>
      <c r="GL246" s="102"/>
      <c r="GM246" s="102"/>
      <c r="GN246" s="102"/>
      <c r="GO246" s="102"/>
      <c r="GP246" s="102"/>
      <c r="GQ246" s="102"/>
      <c r="GR246" s="102"/>
      <c r="GS246" s="102"/>
      <c r="GT246" s="102"/>
      <c r="GU246" s="102"/>
      <c r="GV246" s="102"/>
      <c r="GW246" s="102"/>
      <c r="GX246" s="102"/>
      <c r="GY246" s="102"/>
      <c r="GZ246" s="102"/>
      <c r="HA246" s="102"/>
      <c r="HB246" s="102"/>
      <c r="HC246" s="102"/>
      <c r="HD246" s="102"/>
      <c r="HE246" s="102"/>
      <c r="HF246" s="102"/>
      <c r="HG246" s="102"/>
      <c r="HH246" s="102"/>
      <c r="HI246" s="102"/>
      <c r="HJ246" s="102"/>
      <c r="HK246" s="102"/>
      <c r="HL246" s="102"/>
      <c r="HM246" s="102"/>
      <c r="HN246" s="102"/>
      <c r="HO246" s="102"/>
      <c r="HP246" s="102"/>
      <c r="HQ246" s="102"/>
      <c r="HR246" s="102"/>
      <c r="HS246" s="102"/>
      <c r="HT246" s="102"/>
      <c r="HU246" s="102"/>
      <c r="HV246" s="102"/>
      <c r="HW246" s="102"/>
      <c r="HX246" s="102"/>
      <c r="HY246" s="102"/>
      <c r="HZ246" s="102"/>
      <c r="IA246" s="102"/>
      <c r="IB246" s="102"/>
      <c r="IC246" s="102"/>
      <c r="ID246" s="102"/>
      <c r="IE246" s="102"/>
      <c r="IF246" s="102"/>
      <c r="IG246" s="102"/>
      <c r="IH246" s="102"/>
      <c r="II246" s="102"/>
      <c r="IJ246" s="102"/>
      <c r="IK246" s="102"/>
      <c r="IL246" s="102"/>
      <c r="IM246" s="102"/>
      <c r="IN246" s="102"/>
      <c r="IO246" s="102"/>
      <c r="IP246" s="102"/>
      <c r="IQ246" s="102"/>
      <c r="IR246" s="102"/>
      <c r="IS246" s="102"/>
      <c r="IT246" s="102"/>
      <c r="IU246" s="102"/>
      <c r="IV246" s="102"/>
      <c r="IW246" s="102"/>
      <c r="IX246" s="102"/>
      <c r="IY246" s="102"/>
      <c r="IZ246" s="102"/>
      <c r="JA246" s="102"/>
    </row>
    <row r="247" spans="1:261" ht="15.75" customHeight="1">
      <c r="A247" s="22" t="s">
        <v>74</v>
      </c>
      <c r="B247" s="145"/>
      <c r="C247" s="216"/>
      <c r="D247" s="216"/>
      <c r="E247" s="216"/>
      <c r="F247" s="216"/>
      <c r="G247" s="216"/>
      <c r="H247" s="216"/>
      <c r="I247" s="146"/>
      <c r="J247" s="24">
        <f t="shared" ref="J247:Q247" si="59">SUM(J246)</f>
        <v>3</v>
      </c>
      <c r="K247" s="24">
        <f t="shared" si="59"/>
        <v>2</v>
      </c>
      <c r="L247" s="24">
        <f t="shared" si="59"/>
        <v>0</v>
      </c>
      <c r="M247" s="24">
        <f t="shared" si="59"/>
        <v>0</v>
      </c>
      <c r="N247" s="24">
        <f t="shared" si="59"/>
        <v>0</v>
      </c>
      <c r="O247" s="24">
        <f t="shared" si="59"/>
        <v>2</v>
      </c>
      <c r="P247" s="24">
        <f t="shared" si="59"/>
        <v>4</v>
      </c>
      <c r="Q247" s="24">
        <f t="shared" si="59"/>
        <v>6</v>
      </c>
      <c r="R247" s="22">
        <f>COUNTIF(R246,"E")</f>
        <v>0</v>
      </c>
      <c r="S247" s="22">
        <f>COUNTIF(S246,"C")</f>
        <v>1</v>
      </c>
      <c r="T247" s="22">
        <f>COUNTIF(T246,"VP")</f>
        <v>0</v>
      </c>
      <c r="U247" s="23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  <c r="CW247" s="102"/>
      <c r="CX247" s="102"/>
      <c r="CY247" s="102"/>
      <c r="CZ247" s="102"/>
      <c r="DA247" s="102"/>
      <c r="DB247" s="102"/>
      <c r="DC247" s="102"/>
      <c r="DD247" s="102"/>
      <c r="DE247" s="102"/>
      <c r="DF247" s="102"/>
      <c r="DG247" s="102"/>
      <c r="DH247" s="102"/>
      <c r="DI247" s="102"/>
      <c r="DJ247" s="102"/>
      <c r="DK247" s="102"/>
      <c r="DL247" s="102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/>
      <c r="DY247" s="102"/>
      <c r="DZ247" s="102"/>
      <c r="EA247" s="102"/>
      <c r="EB247" s="102"/>
      <c r="EC247" s="102"/>
      <c r="ED247" s="102"/>
      <c r="EE247" s="102"/>
      <c r="EF247" s="102"/>
      <c r="EG247" s="102"/>
      <c r="EH247" s="102"/>
      <c r="EI247" s="102"/>
      <c r="EJ247" s="102"/>
      <c r="EK247" s="102"/>
      <c r="EL247" s="102"/>
      <c r="EM247" s="102"/>
      <c r="EN247" s="102"/>
      <c r="EO247" s="102"/>
      <c r="EP247" s="102"/>
      <c r="EQ247" s="102"/>
      <c r="ER247" s="102"/>
      <c r="ES247" s="102"/>
      <c r="ET247" s="102"/>
      <c r="EU247" s="102"/>
      <c r="EV247" s="102"/>
      <c r="EW247" s="102"/>
      <c r="EX247" s="102"/>
      <c r="EY247" s="102"/>
      <c r="EZ247" s="102"/>
      <c r="FA247" s="102"/>
      <c r="FB247" s="102"/>
      <c r="FC247" s="102"/>
      <c r="FD247" s="102"/>
      <c r="FE247" s="102"/>
      <c r="FF247" s="102"/>
      <c r="FG247" s="102"/>
      <c r="FH247" s="102"/>
      <c r="FI247" s="102"/>
      <c r="FJ247" s="102"/>
      <c r="FK247" s="102"/>
      <c r="FL247" s="102"/>
      <c r="FM247" s="102"/>
      <c r="FN247" s="102"/>
      <c r="FO247" s="102"/>
      <c r="FP247" s="102"/>
      <c r="FQ247" s="102"/>
      <c r="FR247" s="102"/>
      <c r="FS247" s="102"/>
      <c r="FT247" s="102"/>
      <c r="FU247" s="102"/>
      <c r="FV247" s="102"/>
      <c r="FW247" s="102"/>
      <c r="FX247" s="102"/>
      <c r="FY247" s="102"/>
      <c r="FZ247" s="102"/>
      <c r="GA247" s="102"/>
      <c r="GB247" s="102"/>
      <c r="GC247" s="102"/>
      <c r="GD247" s="102"/>
      <c r="GE247" s="102"/>
      <c r="GF247" s="102"/>
      <c r="GG247" s="102"/>
      <c r="GH247" s="102"/>
      <c r="GI247" s="102"/>
      <c r="GJ247" s="102"/>
      <c r="GK247" s="102"/>
      <c r="GL247" s="102"/>
      <c r="GM247" s="102"/>
      <c r="GN247" s="102"/>
      <c r="GO247" s="102"/>
      <c r="GP247" s="102"/>
      <c r="GQ247" s="102"/>
      <c r="GR247" s="102"/>
      <c r="GS247" s="102"/>
      <c r="GT247" s="102"/>
      <c r="GU247" s="102"/>
      <c r="GV247" s="102"/>
      <c r="GW247" s="102"/>
      <c r="GX247" s="102"/>
      <c r="GY247" s="102"/>
      <c r="GZ247" s="102"/>
      <c r="HA247" s="102"/>
      <c r="HB247" s="102"/>
      <c r="HC247" s="102"/>
      <c r="HD247" s="102"/>
      <c r="HE247" s="102"/>
      <c r="HF247" s="102"/>
      <c r="HG247" s="102"/>
      <c r="HH247" s="102"/>
      <c r="HI247" s="102"/>
      <c r="HJ247" s="102"/>
      <c r="HK247" s="102"/>
      <c r="HL247" s="102"/>
      <c r="HM247" s="102"/>
      <c r="HN247" s="102"/>
      <c r="HO247" s="102"/>
      <c r="HP247" s="102"/>
      <c r="HQ247" s="102"/>
      <c r="HR247" s="102"/>
      <c r="HS247" s="102"/>
      <c r="HT247" s="102"/>
      <c r="HU247" s="102"/>
      <c r="HV247" s="102"/>
      <c r="HW247" s="102"/>
      <c r="HX247" s="102"/>
      <c r="HY247" s="102"/>
      <c r="HZ247" s="102"/>
      <c r="IA247" s="102"/>
      <c r="IB247" s="102"/>
      <c r="IC247" s="102"/>
      <c r="ID247" s="102"/>
      <c r="IE247" s="102"/>
      <c r="IF247" s="102"/>
      <c r="IG247" s="102"/>
      <c r="IH247" s="102"/>
      <c r="II247" s="102"/>
      <c r="IJ247" s="102"/>
      <c r="IK247" s="102"/>
      <c r="IL247" s="102"/>
      <c r="IM247" s="102"/>
      <c r="IN247" s="102"/>
      <c r="IO247" s="102"/>
      <c r="IP247" s="102"/>
      <c r="IQ247" s="102"/>
      <c r="IR247" s="102"/>
      <c r="IS247" s="102"/>
      <c r="IT247" s="102"/>
      <c r="IU247" s="102"/>
      <c r="IV247" s="102"/>
      <c r="IW247" s="102"/>
      <c r="IX247" s="102"/>
      <c r="IY247" s="102"/>
      <c r="IZ247" s="102"/>
      <c r="JA247" s="102"/>
    </row>
    <row r="248" spans="1:261">
      <c r="A248" s="187" t="s">
        <v>172</v>
      </c>
      <c r="B248" s="188"/>
      <c r="C248" s="188"/>
      <c r="D248" s="188"/>
      <c r="E248" s="188"/>
      <c r="F248" s="188"/>
      <c r="G248" s="188"/>
      <c r="H248" s="188"/>
      <c r="I248" s="189"/>
      <c r="J248" s="24">
        <f t="shared" ref="J248:T248" si="60">SUM(J243,J247)</f>
        <v>28</v>
      </c>
      <c r="K248" s="24">
        <f t="shared" si="60"/>
        <v>9</v>
      </c>
      <c r="L248" s="24">
        <f t="shared" si="60"/>
        <v>13</v>
      </c>
      <c r="M248" s="24">
        <f t="shared" si="60"/>
        <v>1</v>
      </c>
      <c r="N248" s="24">
        <f t="shared" si="60"/>
        <v>2</v>
      </c>
      <c r="O248" s="24">
        <f t="shared" si="60"/>
        <v>25</v>
      </c>
      <c r="P248" s="24">
        <f t="shared" si="60"/>
        <v>28</v>
      </c>
      <c r="Q248" s="24">
        <f t="shared" si="60"/>
        <v>53</v>
      </c>
      <c r="R248" s="24">
        <f t="shared" si="60"/>
        <v>0</v>
      </c>
      <c r="S248" s="24">
        <f t="shared" si="60"/>
        <v>8</v>
      </c>
      <c r="T248" s="24">
        <f t="shared" si="60"/>
        <v>2</v>
      </c>
      <c r="U248" s="50">
        <f>(COUNTIF($A$234:$U$246,"DC"))/(COUNTIF($A$178:$U$201,"DF")+COUNTIF($A$210:$U$224,"DS")+COUNTIF($A$234:$U$246,"DC"))</f>
        <v>0.22916666666666666</v>
      </c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2"/>
      <c r="DG248" s="102"/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/>
      <c r="DY248" s="102"/>
      <c r="DZ248" s="102"/>
      <c r="EA248" s="102"/>
      <c r="EB248" s="102"/>
      <c r="EC248" s="102"/>
      <c r="ED248" s="102"/>
      <c r="EE248" s="102"/>
      <c r="EF248" s="102"/>
      <c r="EG248" s="102"/>
      <c r="EH248" s="102"/>
      <c r="EI248" s="102"/>
      <c r="EJ248" s="102"/>
      <c r="EK248" s="102"/>
      <c r="EL248" s="102"/>
      <c r="EM248" s="102"/>
      <c r="EN248" s="102"/>
      <c r="EO248" s="102"/>
      <c r="EP248" s="102"/>
      <c r="EQ248" s="102"/>
      <c r="ER248" s="102"/>
      <c r="ES248" s="102"/>
      <c r="ET248" s="102"/>
      <c r="EU248" s="102"/>
      <c r="EV248" s="102"/>
      <c r="EW248" s="102"/>
      <c r="EX248" s="102"/>
      <c r="EY248" s="102"/>
      <c r="EZ248" s="102"/>
      <c r="FA248" s="102"/>
      <c r="FB248" s="102"/>
      <c r="FC248" s="102"/>
      <c r="FD248" s="102"/>
      <c r="FE248" s="102"/>
      <c r="FF248" s="102"/>
      <c r="FG248" s="102"/>
      <c r="FH248" s="102"/>
      <c r="FI248" s="102"/>
      <c r="FJ248" s="102"/>
      <c r="FK248" s="102"/>
      <c r="FL248" s="102"/>
      <c r="FM248" s="102"/>
      <c r="FN248" s="102"/>
      <c r="FO248" s="102"/>
      <c r="FP248" s="102"/>
      <c r="FQ248" s="102"/>
      <c r="FR248" s="102"/>
      <c r="FS248" s="102"/>
      <c r="FT248" s="102"/>
      <c r="FU248" s="102"/>
      <c r="FV248" s="102"/>
      <c r="FW248" s="102"/>
      <c r="FX248" s="102"/>
      <c r="FY248" s="102"/>
      <c r="FZ248" s="102"/>
      <c r="GA248" s="102"/>
      <c r="GB248" s="102"/>
      <c r="GC248" s="102"/>
      <c r="GD248" s="102"/>
      <c r="GE248" s="102"/>
      <c r="GF248" s="102"/>
      <c r="GG248" s="102"/>
      <c r="GH248" s="102"/>
      <c r="GI248" s="102"/>
      <c r="GJ248" s="102"/>
      <c r="GK248" s="102"/>
      <c r="GL248" s="102"/>
      <c r="GM248" s="102"/>
      <c r="GN248" s="102"/>
      <c r="GO248" s="102"/>
      <c r="GP248" s="102"/>
      <c r="GQ248" s="102"/>
      <c r="GR248" s="102"/>
      <c r="GS248" s="102"/>
      <c r="GT248" s="102"/>
      <c r="GU248" s="102"/>
      <c r="GV248" s="102"/>
      <c r="GW248" s="102"/>
      <c r="GX248" s="102"/>
      <c r="GY248" s="102"/>
      <c r="GZ248" s="102"/>
      <c r="HA248" s="102"/>
      <c r="HB248" s="102"/>
      <c r="HC248" s="102"/>
      <c r="HD248" s="102"/>
      <c r="HE248" s="102"/>
      <c r="HF248" s="102"/>
      <c r="HG248" s="102"/>
      <c r="HH248" s="102"/>
      <c r="HI248" s="102"/>
      <c r="HJ248" s="102"/>
      <c r="HK248" s="102"/>
      <c r="HL248" s="102"/>
      <c r="HM248" s="102"/>
      <c r="HN248" s="102"/>
      <c r="HO248" s="102"/>
      <c r="HP248" s="102"/>
      <c r="HQ248" s="102"/>
      <c r="HR248" s="102"/>
      <c r="HS248" s="102"/>
      <c r="HT248" s="102"/>
      <c r="HU248" s="102"/>
      <c r="HV248" s="102"/>
      <c r="HW248" s="102"/>
      <c r="HX248" s="102"/>
      <c r="HY248" s="102"/>
      <c r="HZ248" s="102"/>
      <c r="IA248" s="102"/>
      <c r="IB248" s="102"/>
      <c r="IC248" s="102"/>
      <c r="ID248" s="102"/>
      <c r="IE248" s="102"/>
      <c r="IF248" s="102"/>
      <c r="IG248" s="102"/>
      <c r="IH248" s="102"/>
      <c r="II248" s="102"/>
      <c r="IJ248" s="102"/>
      <c r="IK248" s="102"/>
      <c r="IL248" s="102"/>
      <c r="IM248" s="102"/>
      <c r="IN248" s="102"/>
      <c r="IO248" s="102"/>
      <c r="IP248" s="102"/>
      <c r="IQ248" s="102"/>
      <c r="IR248" s="102"/>
      <c r="IS248" s="102"/>
      <c r="IT248" s="102"/>
      <c r="IU248" s="102"/>
      <c r="IV248" s="102"/>
      <c r="IW248" s="102"/>
      <c r="IX248" s="102"/>
      <c r="IY248" s="102"/>
      <c r="IZ248" s="102"/>
      <c r="JA248" s="102"/>
    </row>
    <row r="249" spans="1:261">
      <c r="A249" s="190" t="s">
        <v>173</v>
      </c>
      <c r="B249" s="191"/>
      <c r="C249" s="191"/>
      <c r="D249" s="191"/>
      <c r="E249" s="191"/>
      <c r="F249" s="191"/>
      <c r="G249" s="191"/>
      <c r="H249" s="191"/>
      <c r="I249" s="191"/>
      <c r="J249" s="192"/>
      <c r="K249" s="24">
        <f t="shared" ref="K249:Q249" si="61">K243*14+K247*12</f>
        <v>122</v>
      </c>
      <c r="L249" s="24">
        <f t="shared" si="61"/>
        <v>182</v>
      </c>
      <c r="M249" s="24">
        <f t="shared" si="61"/>
        <v>14</v>
      </c>
      <c r="N249" s="24">
        <f t="shared" si="61"/>
        <v>28</v>
      </c>
      <c r="O249" s="24">
        <f t="shared" si="61"/>
        <v>346</v>
      </c>
      <c r="P249" s="24">
        <f t="shared" si="61"/>
        <v>384</v>
      </c>
      <c r="Q249" s="24">
        <f t="shared" si="61"/>
        <v>730</v>
      </c>
      <c r="R249" s="196"/>
      <c r="S249" s="197"/>
      <c r="T249" s="197"/>
      <c r="U249" s="198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  <c r="CW249" s="102"/>
      <c r="CX249" s="102"/>
      <c r="CY249" s="102"/>
      <c r="CZ249" s="102"/>
      <c r="DA249" s="102"/>
      <c r="DB249" s="102"/>
      <c r="DC249" s="102"/>
      <c r="DD249" s="102"/>
      <c r="DE249" s="102"/>
      <c r="DF249" s="102"/>
      <c r="DG249" s="102"/>
      <c r="DH249" s="102"/>
      <c r="DI249" s="102"/>
      <c r="DJ249" s="102"/>
      <c r="DK249" s="102"/>
      <c r="DL249" s="102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/>
      <c r="DY249" s="102"/>
      <c r="DZ249" s="102"/>
      <c r="EA249" s="102"/>
      <c r="EB249" s="102"/>
      <c r="EC249" s="102"/>
      <c r="ED249" s="102"/>
      <c r="EE249" s="102"/>
      <c r="EF249" s="102"/>
      <c r="EG249" s="102"/>
      <c r="EH249" s="102"/>
      <c r="EI249" s="102"/>
      <c r="EJ249" s="102"/>
      <c r="EK249" s="102"/>
      <c r="EL249" s="102"/>
      <c r="EM249" s="102"/>
      <c r="EN249" s="102"/>
      <c r="EO249" s="102"/>
      <c r="EP249" s="102"/>
      <c r="EQ249" s="102"/>
      <c r="ER249" s="102"/>
      <c r="ES249" s="102"/>
      <c r="ET249" s="102"/>
      <c r="EU249" s="102"/>
      <c r="EV249" s="102"/>
      <c r="EW249" s="102"/>
      <c r="EX249" s="102"/>
      <c r="EY249" s="102"/>
      <c r="EZ249" s="102"/>
      <c r="FA249" s="102"/>
      <c r="FB249" s="102"/>
      <c r="FC249" s="102"/>
      <c r="FD249" s="102"/>
      <c r="FE249" s="102"/>
      <c r="FF249" s="102"/>
      <c r="FG249" s="102"/>
      <c r="FH249" s="102"/>
      <c r="FI249" s="102"/>
      <c r="FJ249" s="102"/>
      <c r="FK249" s="102"/>
      <c r="FL249" s="102"/>
      <c r="FM249" s="102"/>
      <c r="FN249" s="102"/>
      <c r="FO249" s="102"/>
      <c r="FP249" s="102"/>
      <c r="FQ249" s="102"/>
      <c r="FR249" s="102"/>
      <c r="FS249" s="102"/>
      <c r="FT249" s="102"/>
      <c r="FU249" s="102"/>
      <c r="FV249" s="102"/>
      <c r="FW249" s="102"/>
      <c r="FX249" s="102"/>
      <c r="FY249" s="102"/>
      <c r="FZ249" s="102"/>
      <c r="GA249" s="102"/>
      <c r="GB249" s="102"/>
      <c r="GC249" s="102"/>
      <c r="GD249" s="102"/>
      <c r="GE249" s="102"/>
      <c r="GF249" s="102"/>
      <c r="GG249" s="102"/>
      <c r="GH249" s="102"/>
      <c r="GI249" s="102"/>
      <c r="GJ249" s="102"/>
      <c r="GK249" s="102"/>
      <c r="GL249" s="102"/>
      <c r="GM249" s="102"/>
      <c r="GN249" s="102"/>
      <c r="GO249" s="102"/>
      <c r="GP249" s="102"/>
      <c r="GQ249" s="102"/>
      <c r="GR249" s="102"/>
      <c r="GS249" s="102"/>
      <c r="GT249" s="102"/>
      <c r="GU249" s="102"/>
      <c r="GV249" s="102"/>
      <c r="GW249" s="102"/>
      <c r="GX249" s="102"/>
      <c r="GY249" s="102"/>
      <c r="GZ249" s="102"/>
      <c r="HA249" s="102"/>
      <c r="HB249" s="102"/>
      <c r="HC249" s="102"/>
      <c r="HD249" s="102"/>
      <c r="HE249" s="102"/>
      <c r="HF249" s="102"/>
      <c r="HG249" s="102"/>
      <c r="HH249" s="102"/>
      <c r="HI249" s="102"/>
      <c r="HJ249" s="102"/>
      <c r="HK249" s="102"/>
      <c r="HL249" s="102"/>
      <c r="HM249" s="102"/>
      <c r="HN249" s="102"/>
      <c r="HO249" s="102"/>
      <c r="HP249" s="102"/>
      <c r="HQ249" s="102"/>
      <c r="HR249" s="102"/>
      <c r="HS249" s="102"/>
      <c r="HT249" s="102"/>
      <c r="HU249" s="102"/>
      <c r="HV249" s="102"/>
      <c r="HW249" s="102"/>
      <c r="HX249" s="102"/>
      <c r="HY249" s="102"/>
      <c r="HZ249" s="102"/>
      <c r="IA249" s="102"/>
      <c r="IB249" s="102"/>
      <c r="IC249" s="102"/>
      <c r="ID249" s="102"/>
      <c r="IE249" s="102"/>
      <c r="IF249" s="102"/>
      <c r="IG249" s="102"/>
      <c r="IH249" s="102"/>
      <c r="II249" s="102"/>
      <c r="IJ249" s="102"/>
      <c r="IK249" s="102"/>
      <c r="IL249" s="102"/>
      <c r="IM249" s="102"/>
      <c r="IN249" s="102"/>
      <c r="IO249" s="102"/>
      <c r="IP249" s="102"/>
      <c r="IQ249" s="102"/>
      <c r="IR249" s="102"/>
      <c r="IS249" s="102"/>
      <c r="IT249" s="102"/>
      <c r="IU249" s="102"/>
      <c r="IV249" s="102"/>
      <c r="IW249" s="102"/>
      <c r="IX249" s="102"/>
      <c r="IY249" s="102"/>
      <c r="IZ249" s="102"/>
      <c r="JA249" s="102"/>
    </row>
    <row r="250" spans="1:261">
      <c r="A250" s="193"/>
      <c r="B250" s="194"/>
      <c r="C250" s="194"/>
      <c r="D250" s="194"/>
      <c r="E250" s="194"/>
      <c r="F250" s="194"/>
      <c r="G250" s="194"/>
      <c r="H250" s="194"/>
      <c r="I250" s="194"/>
      <c r="J250" s="195"/>
      <c r="K250" s="202">
        <f>SUM(K249:N249)</f>
        <v>346</v>
      </c>
      <c r="L250" s="203"/>
      <c r="M250" s="203"/>
      <c r="N250" s="204"/>
      <c r="O250" s="205">
        <f>Q249</f>
        <v>730</v>
      </c>
      <c r="P250" s="206"/>
      <c r="Q250" s="207"/>
      <c r="R250" s="199"/>
      <c r="S250" s="200"/>
      <c r="T250" s="200"/>
      <c r="U250" s="201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  <c r="CW250" s="102"/>
      <c r="CX250" s="102"/>
      <c r="CY250" s="102"/>
      <c r="CZ250" s="102"/>
      <c r="DA250" s="102"/>
      <c r="DB250" s="102"/>
      <c r="DC250" s="102"/>
      <c r="DD250" s="102"/>
      <c r="DE250" s="102"/>
      <c r="DF250" s="102"/>
      <c r="DG250" s="102"/>
      <c r="DH250" s="102"/>
      <c r="DI250" s="102"/>
      <c r="DJ250" s="102"/>
      <c r="DK250" s="102"/>
      <c r="DL250" s="102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/>
      <c r="DY250" s="102"/>
      <c r="DZ250" s="102"/>
      <c r="EA250" s="102"/>
      <c r="EB250" s="102"/>
      <c r="EC250" s="102"/>
      <c r="ED250" s="102"/>
      <c r="EE250" s="102"/>
      <c r="EF250" s="102"/>
      <c r="EG250" s="102"/>
      <c r="EH250" s="102"/>
      <c r="EI250" s="102"/>
      <c r="EJ250" s="102"/>
      <c r="EK250" s="102"/>
      <c r="EL250" s="102"/>
      <c r="EM250" s="102"/>
      <c r="EN250" s="102"/>
      <c r="EO250" s="102"/>
      <c r="EP250" s="102"/>
      <c r="EQ250" s="102"/>
      <c r="ER250" s="102"/>
      <c r="ES250" s="102"/>
      <c r="ET250" s="102"/>
      <c r="EU250" s="102"/>
      <c r="EV250" s="102"/>
      <c r="EW250" s="102"/>
      <c r="EX250" s="102"/>
      <c r="EY250" s="102"/>
      <c r="EZ250" s="102"/>
      <c r="FA250" s="102"/>
      <c r="FB250" s="102"/>
      <c r="FC250" s="102"/>
      <c r="FD250" s="102"/>
      <c r="FE250" s="102"/>
      <c r="FF250" s="102"/>
      <c r="FG250" s="102"/>
      <c r="FH250" s="102"/>
      <c r="FI250" s="102"/>
      <c r="FJ250" s="102"/>
      <c r="FK250" s="102"/>
      <c r="FL250" s="102"/>
      <c r="FM250" s="102"/>
      <c r="FN250" s="102"/>
      <c r="FO250" s="102"/>
      <c r="FP250" s="102"/>
      <c r="FQ250" s="102"/>
      <c r="FR250" s="102"/>
      <c r="FS250" s="102"/>
      <c r="FT250" s="102"/>
      <c r="FU250" s="102"/>
      <c r="FV250" s="102"/>
      <c r="FW250" s="102"/>
      <c r="FX250" s="102"/>
      <c r="FY250" s="102"/>
      <c r="FZ250" s="102"/>
      <c r="GA250" s="102"/>
      <c r="GB250" s="102"/>
      <c r="GC250" s="102"/>
      <c r="GD250" s="102"/>
      <c r="GE250" s="102"/>
      <c r="GF250" s="102"/>
      <c r="GG250" s="102"/>
      <c r="GH250" s="102"/>
      <c r="GI250" s="102"/>
      <c r="GJ250" s="102"/>
      <c r="GK250" s="102"/>
      <c r="GL250" s="102"/>
      <c r="GM250" s="102"/>
      <c r="GN250" s="102"/>
      <c r="GO250" s="102"/>
      <c r="GP250" s="102"/>
      <c r="GQ250" s="102"/>
      <c r="GR250" s="102"/>
      <c r="GS250" s="102"/>
      <c r="GT250" s="102"/>
      <c r="GU250" s="102"/>
      <c r="GV250" s="102"/>
      <c r="GW250" s="102"/>
      <c r="GX250" s="102"/>
      <c r="GY250" s="102"/>
      <c r="GZ250" s="102"/>
      <c r="HA250" s="102"/>
      <c r="HB250" s="102"/>
      <c r="HC250" s="102"/>
      <c r="HD250" s="102"/>
      <c r="HE250" s="102"/>
      <c r="HF250" s="102"/>
      <c r="HG250" s="102"/>
      <c r="HH250" s="102"/>
      <c r="HI250" s="102"/>
      <c r="HJ250" s="102"/>
      <c r="HK250" s="102"/>
      <c r="HL250" s="102"/>
      <c r="HM250" s="102"/>
      <c r="HN250" s="102"/>
      <c r="HO250" s="102"/>
      <c r="HP250" s="102"/>
      <c r="HQ250" s="102"/>
      <c r="HR250" s="102"/>
      <c r="HS250" s="102"/>
      <c r="HT250" s="102"/>
      <c r="HU250" s="102"/>
      <c r="HV250" s="102"/>
      <c r="HW250" s="102"/>
      <c r="HX250" s="102"/>
      <c r="HY250" s="102"/>
      <c r="HZ250" s="102"/>
      <c r="IA250" s="102"/>
      <c r="IB250" s="102"/>
      <c r="IC250" s="102"/>
      <c r="ID250" s="102"/>
      <c r="IE250" s="102"/>
      <c r="IF250" s="102"/>
      <c r="IG250" s="102"/>
      <c r="IH250" s="102"/>
      <c r="II250" s="102"/>
      <c r="IJ250" s="102"/>
      <c r="IK250" s="102"/>
      <c r="IL250" s="102"/>
      <c r="IM250" s="102"/>
      <c r="IN250" s="102"/>
      <c r="IO250" s="102"/>
      <c r="IP250" s="102"/>
      <c r="IQ250" s="102"/>
      <c r="IR250" s="102"/>
      <c r="IS250" s="102"/>
      <c r="IT250" s="102"/>
      <c r="IU250" s="102"/>
      <c r="IV250" s="102"/>
      <c r="IW250" s="102"/>
      <c r="IX250" s="102"/>
      <c r="IY250" s="102"/>
      <c r="IZ250" s="102"/>
      <c r="JA250" s="102"/>
    </row>
    <row r="251" spans="1:26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4"/>
      <c r="L251" s="64"/>
      <c r="M251" s="64"/>
      <c r="N251" s="64"/>
      <c r="O251" s="65"/>
      <c r="P251" s="65"/>
      <c r="Q251" s="65"/>
      <c r="R251" s="66"/>
      <c r="S251" s="66"/>
      <c r="T251" s="66"/>
      <c r="U251" s="66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2"/>
      <c r="DJ251" s="102"/>
      <c r="DK251" s="102"/>
      <c r="DL251" s="102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  <c r="EN251" s="102"/>
      <c r="EO251" s="102"/>
      <c r="EP251" s="102"/>
      <c r="EQ251" s="102"/>
      <c r="ER251" s="102"/>
      <c r="ES251" s="102"/>
      <c r="ET251" s="102"/>
      <c r="EU251" s="102"/>
      <c r="EV251" s="102"/>
      <c r="EW251" s="102"/>
      <c r="EX251" s="102"/>
      <c r="EY251" s="102"/>
      <c r="EZ251" s="102"/>
      <c r="FA251" s="102"/>
      <c r="FB251" s="102"/>
      <c r="FC251" s="102"/>
      <c r="FD251" s="102"/>
      <c r="FE251" s="102"/>
      <c r="FF251" s="102"/>
      <c r="FG251" s="102"/>
      <c r="FH251" s="102"/>
      <c r="FI251" s="102"/>
      <c r="FJ251" s="102"/>
      <c r="FK251" s="102"/>
      <c r="FL251" s="102"/>
      <c r="FM251" s="102"/>
      <c r="FN251" s="102"/>
      <c r="FO251" s="102"/>
      <c r="FP251" s="102"/>
      <c r="FQ251" s="102"/>
      <c r="FR251" s="102"/>
      <c r="FS251" s="102"/>
      <c r="FT251" s="102"/>
      <c r="FU251" s="102"/>
      <c r="FV251" s="102"/>
      <c r="FW251" s="102"/>
      <c r="FX251" s="102"/>
      <c r="FY251" s="102"/>
      <c r="FZ251" s="102"/>
      <c r="GA251" s="102"/>
      <c r="GB251" s="102"/>
      <c r="GC251" s="102"/>
      <c r="GD251" s="102"/>
      <c r="GE251" s="102"/>
      <c r="GF251" s="102"/>
      <c r="GG251" s="102"/>
      <c r="GH251" s="102"/>
      <c r="GI251" s="102"/>
      <c r="GJ251" s="102"/>
      <c r="GK251" s="102"/>
      <c r="GL251" s="102"/>
      <c r="GM251" s="102"/>
      <c r="GN251" s="102"/>
      <c r="GO251" s="102"/>
      <c r="GP251" s="102"/>
      <c r="GQ251" s="102"/>
      <c r="GR251" s="102"/>
      <c r="GS251" s="102"/>
      <c r="GT251" s="102"/>
      <c r="GU251" s="102"/>
      <c r="GV251" s="102"/>
      <c r="GW251" s="102"/>
      <c r="GX251" s="102"/>
      <c r="GY251" s="102"/>
      <c r="GZ251" s="102"/>
      <c r="HA251" s="102"/>
      <c r="HB251" s="102"/>
      <c r="HC251" s="102"/>
      <c r="HD251" s="102"/>
      <c r="HE251" s="102"/>
      <c r="HF251" s="102"/>
      <c r="HG251" s="102"/>
      <c r="HH251" s="102"/>
      <c r="HI251" s="102"/>
      <c r="HJ251" s="102"/>
      <c r="HK251" s="102"/>
      <c r="HL251" s="102"/>
      <c r="HM251" s="102"/>
      <c r="HN251" s="102"/>
      <c r="HO251" s="102"/>
      <c r="HP251" s="102"/>
      <c r="HQ251" s="102"/>
      <c r="HR251" s="102"/>
      <c r="HS251" s="102"/>
      <c r="HT251" s="102"/>
      <c r="HU251" s="102"/>
      <c r="HV251" s="102"/>
      <c r="HW251" s="102"/>
      <c r="HX251" s="102"/>
      <c r="HY251" s="102"/>
      <c r="HZ251" s="102"/>
      <c r="IA251" s="102"/>
      <c r="IB251" s="102"/>
      <c r="IC251" s="102"/>
      <c r="ID251" s="102"/>
      <c r="IE251" s="102"/>
      <c r="IF251" s="102"/>
      <c r="IG251" s="102"/>
      <c r="IH251" s="102"/>
      <c r="II251" s="102"/>
      <c r="IJ251" s="102"/>
      <c r="IK251" s="102"/>
      <c r="IL251" s="102"/>
      <c r="IM251" s="102"/>
      <c r="IN251" s="102"/>
      <c r="IO251" s="102"/>
      <c r="IP251" s="102"/>
      <c r="IQ251" s="102"/>
      <c r="IR251" s="102"/>
      <c r="IS251" s="102"/>
      <c r="IT251" s="102"/>
      <c r="IU251" s="102"/>
      <c r="IV251" s="102"/>
      <c r="IW251" s="102"/>
      <c r="IX251" s="102"/>
      <c r="IY251" s="102"/>
      <c r="IZ251" s="102"/>
      <c r="JA251" s="102"/>
    </row>
    <row r="252" spans="1:261" ht="27" customHeight="1">
      <c r="A252" s="209" t="s">
        <v>174</v>
      </c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1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/>
      <c r="DY252" s="102"/>
      <c r="DZ252" s="102"/>
      <c r="EA252" s="102"/>
      <c r="EB252" s="102"/>
      <c r="EC252" s="102"/>
      <c r="ED252" s="102"/>
      <c r="EE252" s="102"/>
      <c r="EF252" s="102"/>
      <c r="EG252" s="102"/>
      <c r="EH252" s="102"/>
      <c r="EI252" s="102"/>
      <c r="EJ252" s="102"/>
      <c r="EK252" s="102"/>
      <c r="EL252" s="102"/>
      <c r="EM252" s="102"/>
      <c r="EN252" s="102"/>
      <c r="EO252" s="102"/>
      <c r="EP252" s="102"/>
      <c r="EQ252" s="102"/>
      <c r="ER252" s="102"/>
      <c r="ES252" s="102"/>
      <c r="ET252" s="102"/>
      <c r="EU252" s="102"/>
      <c r="EV252" s="102"/>
      <c r="EW252" s="102"/>
      <c r="EX252" s="102"/>
      <c r="EY252" s="102"/>
      <c r="EZ252" s="102"/>
      <c r="FA252" s="102"/>
      <c r="FB252" s="102"/>
      <c r="FC252" s="102"/>
      <c r="FD252" s="102"/>
      <c r="FE252" s="102"/>
      <c r="FF252" s="102"/>
      <c r="FG252" s="102"/>
      <c r="FH252" s="102"/>
      <c r="FI252" s="102"/>
      <c r="FJ252" s="102"/>
      <c r="FK252" s="102"/>
      <c r="FL252" s="102"/>
      <c r="FM252" s="102"/>
      <c r="FN252" s="102"/>
      <c r="FO252" s="102"/>
      <c r="FP252" s="102"/>
      <c r="FQ252" s="102"/>
      <c r="FR252" s="102"/>
      <c r="FS252" s="102"/>
      <c r="FT252" s="102"/>
      <c r="FU252" s="102"/>
      <c r="FV252" s="102"/>
      <c r="FW252" s="102"/>
      <c r="FX252" s="102"/>
      <c r="FY252" s="102"/>
      <c r="FZ252" s="102"/>
      <c r="GA252" s="102"/>
      <c r="GB252" s="102"/>
      <c r="GC252" s="102"/>
      <c r="GD252" s="102"/>
      <c r="GE252" s="102"/>
      <c r="GF252" s="102"/>
      <c r="GG252" s="102"/>
      <c r="GH252" s="102"/>
      <c r="GI252" s="102"/>
      <c r="GJ252" s="102"/>
      <c r="GK252" s="102"/>
      <c r="GL252" s="102"/>
      <c r="GM252" s="102"/>
      <c r="GN252" s="102"/>
      <c r="GO252" s="102"/>
      <c r="GP252" s="102"/>
      <c r="GQ252" s="102"/>
      <c r="GR252" s="102"/>
      <c r="GS252" s="102"/>
      <c r="GT252" s="102"/>
      <c r="GU252" s="102"/>
      <c r="GV252" s="102"/>
      <c r="GW252" s="102"/>
      <c r="GX252" s="102"/>
      <c r="GY252" s="102"/>
      <c r="GZ252" s="102"/>
      <c r="HA252" s="102"/>
      <c r="HB252" s="102"/>
      <c r="HC252" s="102"/>
      <c r="HD252" s="102"/>
      <c r="HE252" s="102"/>
      <c r="HF252" s="102"/>
      <c r="HG252" s="102"/>
      <c r="HH252" s="102"/>
      <c r="HI252" s="102"/>
      <c r="HJ252" s="102"/>
      <c r="HK252" s="102"/>
      <c r="HL252" s="102"/>
      <c r="HM252" s="102"/>
      <c r="HN252" s="102"/>
      <c r="HO252" s="102"/>
      <c r="HP252" s="102"/>
      <c r="HQ252" s="102"/>
      <c r="HR252" s="102"/>
      <c r="HS252" s="102"/>
      <c r="HT252" s="102"/>
      <c r="HU252" s="102"/>
      <c r="HV252" s="102"/>
      <c r="HW252" s="102"/>
      <c r="HX252" s="102"/>
      <c r="HY252" s="102"/>
      <c r="HZ252" s="102"/>
      <c r="IA252" s="102"/>
      <c r="IB252" s="102"/>
      <c r="IC252" s="102"/>
      <c r="ID252" s="102"/>
      <c r="IE252" s="102"/>
      <c r="IF252" s="102"/>
      <c r="IG252" s="102"/>
      <c r="IH252" s="102"/>
      <c r="II252" s="102"/>
      <c r="IJ252" s="102"/>
      <c r="IK252" s="102"/>
      <c r="IL252" s="102"/>
      <c r="IM252" s="102"/>
      <c r="IN252" s="102"/>
      <c r="IO252" s="102"/>
      <c r="IP252" s="102"/>
      <c r="IQ252" s="102"/>
      <c r="IR252" s="102"/>
      <c r="IS252" s="102"/>
      <c r="IT252" s="102"/>
      <c r="IU252" s="102"/>
      <c r="IV252" s="102"/>
      <c r="IW252" s="102"/>
      <c r="IX252" s="102"/>
      <c r="IY252" s="102"/>
      <c r="IZ252" s="102"/>
      <c r="JA252" s="102"/>
    </row>
    <row r="253" spans="1:261" ht="24.75" customHeight="1">
      <c r="A253" s="153" t="s">
        <v>47</v>
      </c>
      <c r="B253" s="155" t="s">
        <v>48</v>
      </c>
      <c r="C253" s="156"/>
      <c r="D253" s="156"/>
      <c r="E253" s="156"/>
      <c r="F253" s="156"/>
      <c r="G253" s="156"/>
      <c r="H253" s="156"/>
      <c r="I253" s="157"/>
      <c r="J253" s="161" t="s">
        <v>49</v>
      </c>
      <c r="K253" s="212" t="s">
        <v>50</v>
      </c>
      <c r="L253" s="213"/>
      <c r="M253" s="213"/>
      <c r="N253" s="214"/>
      <c r="O253" s="212" t="s">
        <v>51</v>
      </c>
      <c r="P253" s="213"/>
      <c r="Q253" s="214"/>
      <c r="R253" s="212" t="s">
        <v>52</v>
      </c>
      <c r="S253" s="213"/>
      <c r="T253" s="214"/>
      <c r="U253" s="161" t="s">
        <v>53</v>
      </c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/>
      <c r="DZ253" s="102"/>
      <c r="EA253" s="102"/>
      <c r="EB253" s="102"/>
      <c r="EC253" s="102"/>
      <c r="ED253" s="102"/>
      <c r="EE253" s="102"/>
      <c r="EF253" s="102"/>
      <c r="EG253" s="102"/>
      <c r="EH253" s="102"/>
      <c r="EI253" s="102"/>
      <c r="EJ253" s="102"/>
      <c r="EK253" s="102"/>
      <c r="EL253" s="102"/>
      <c r="EM253" s="102"/>
      <c r="EN253" s="102"/>
      <c r="EO253" s="102"/>
      <c r="EP253" s="102"/>
      <c r="EQ253" s="102"/>
      <c r="ER253" s="102"/>
      <c r="ES253" s="102"/>
      <c r="ET253" s="102"/>
      <c r="EU253" s="102"/>
      <c r="EV253" s="102"/>
      <c r="EW253" s="102"/>
      <c r="EX253" s="102"/>
      <c r="EY253" s="102"/>
      <c r="EZ253" s="102"/>
      <c r="FA253" s="102"/>
      <c r="FB253" s="102"/>
      <c r="FC253" s="102"/>
      <c r="FD253" s="102"/>
      <c r="FE253" s="102"/>
      <c r="FF253" s="102"/>
      <c r="FG253" s="102"/>
      <c r="FH253" s="102"/>
      <c r="FI253" s="102"/>
      <c r="FJ253" s="102"/>
      <c r="FK253" s="102"/>
      <c r="FL253" s="102"/>
      <c r="FM253" s="102"/>
      <c r="FN253" s="102"/>
      <c r="FO253" s="102"/>
      <c r="FP253" s="102"/>
      <c r="FQ253" s="102"/>
      <c r="FR253" s="102"/>
      <c r="FS253" s="102"/>
      <c r="FT253" s="102"/>
      <c r="FU253" s="102"/>
      <c r="FV253" s="102"/>
      <c r="FW253" s="102"/>
      <c r="FX253" s="102"/>
      <c r="FY253" s="102"/>
      <c r="FZ253" s="102"/>
      <c r="GA253" s="102"/>
      <c r="GB253" s="102"/>
      <c r="GC253" s="102"/>
      <c r="GD253" s="102"/>
      <c r="GE253" s="102"/>
      <c r="GF253" s="102"/>
      <c r="GG253" s="102"/>
      <c r="GH253" s="102"/>
      <c r="GI253" s="102"/>
      <c r="GJ253" s="102"/>
      <c r="GK253" s="102"/>
      <c r="GL253" s="102"/>
      <c r="GM253" s="102"/>
      <c r="GN253" s="102"/>
      <c r="GO253" s="102"/>
      <c r="GP253" s="102"/>
      <c r="GQ253" s="102"/>
      <c r="GR253" s="102"/>
      <c r="GS253" s="102"/>
      <c r="GT253" s="102"/>
      <c r="GU253" s="102"/>
      <c r="GV253" s="102"/>
      <c r="GW253" s="102"/>
      <c r="GX253" s="102"/>
      <c r="GY253" s="102"/>
      <c r="GZ253" s="102"/>
      <c r="HA253" s="102"/>
      <c r="HB253" s="102"/>
      <c r="HC253" s="102"/>
      <c r="HD253" s="102"/>
      <c r="HE253" s="102"/>
      <c r="HF253" s="102"/>
      <c r="HG253" s="102"/>
      <c r="HH253" s="102"/>
      <c r="HI253" s="102"/>
      <c r="HJ253" s="102"/>
      <c r="HK253" s="102"/>
      <c r="HL253" s="102"/>
      <c r="HM253" s="102"/>
      <c r="HN253" s="102"/>
      <c r="HO253" s="102"/>
      <c r="HP253" s="102"/>
      <c r="HQ253" s="102"/>
      <c r="HR253" s="102"/>
      <c r="HS253" s="102"/>
      <c r="HT253" s="102"/>
      <c r="HU253" s="102"/>
      <c r="HV253" s="102"/>
      <c r="HW253" s="102"/>
      <c r="HX253" s="102"/>
      <c r="HY253" s="102"/>
      <c r="HZ253" s="102"/>
      <c r="IA253" s="102"/>
      <c r="IB253" s="102"/>
      <c r="IC253" s="102"/>
      <c r="ID253" s="102"/>
      <c r="IE253" s="102"/>
      <c r="IF253" s="102"/>
      <c r="IG253" s="102"/>
      <c r="IH253" s="102"/>
      <c r="II253" s="102"/>
      <c r="IJ253" s="102"/>
      <c r="IK253" s="102"/>
      <c r="IL253" s="102"/>
      <c r="IM253" s="102"/>
      <c r="IN253" s="102"/>
      <c r="IO253" s="102"/>
      <c r="IP253" s="102"/>
      <c r="IQ253" s="102"/>
      <c r="IR253" s="102"/>
      <c r="IS253" s="102"/>
      <c r="IT253" s="102"/>
      <c r="IU253" s="102"/>
      <c r="IV253" s="102"/>
      <c r="IW253" s="102"/>
      <c r="IX253" s="102"/>
      <c r="IY253" s="102"/>
      <c r="IZ253" s="102"/>
      <c r="JA253" s="102"/>
    </row>
    <row r="254" spans="1:261">
      <c r="A254" s="154"/>
      <c r="B254" s="158"/>
      <c r="C254" s="159"/>
      <c r="D254" s="159"/>
      <c r="E254" s="159"/>
      <c r="F254" s="159"/>
      <c r="G254" s="159"/>
      <c r="H254" s="159"/>
      <c r="I254" s="160"/>
      <c r="J254" s="162"/>
      <c r="K254" s="4" t="s">
        <v>54</v>
      </c>
      <c r="L254" s="4" t="s">
        <v>55</v>
      </c>
      <c r="M254" s="4" t="s">
        <v>56</v>
      </c>
      <c r="N254" s="4" t="s">
        <v>57</v>
      </c>
      <c r="O254" s="4" t="s">
        <v>58</v>
      </c>
      <c r="P254" s="4" t="s">
        <v>32</v>
      </c>
      <c r="Q254" s="4" t="s">
        <v>59</v>
      </c>
      <c r="R254" s="4" t="s">
        <v>60</v>
      </c>
      <c r="S254" s="4" t="s">
        <v>54</v>
      </c>
      <c r="T254" s="4" t="s">
        <v>61</v>
      </c>
      <c r="U254" s="16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/>
      <c r="DY254" s="102"/>
      <c r="DZ254" s="102"/>
      <c r="EA254" s="102"/>
      <c r="EB254" s="102"/>
      <c r="EC254" s="102"/>
      <c r="ED254" s="102"/>
      <c r="EE254" s="102"/>
      <c r="EF254" s="102"/>
      <c r="EG254" s="102"/>
      <c r="EH254" s="102"/>
      <c r="EI254" s="102"/>
      <c r="EJ254" s="102"/>
      <c r="EK254" s="102"/>
      <c r="EL254" s="102"/>
      <c r="EM254" s="102"/>
      <c r="EN254" s="102"/>
      <c r="EO254" s="102"/>
      <c r="EP254" s="102"/>
      <c r="EQ254" s="102"/>
      <c r="ER254" s="102"/>
      <c r="ES254" s="102"/>
      <c r="ET254" s="102"/>
      <c r="EU254" s="102"/>
      <c r="EV254" s="102"/>
      <c r="EW254" s="102"/>
      <c r="EX254" s="102"/>
      <c r="EY254" s="102"/>
      <c r="EZ254" s="102"/>
      <c r="FA254" s="102"/>
      <c r="FB254" s="102"/>
      <c r="FC254" s="102"/>
      <c r="FD254" s="102"/>
      <c r="FE254" s="102"/>
      <c r="FF254" s="102"/>
      <c r="FG254" s="102"/>
      <c r="FH254" s="102"/>
      <c r="FI254" s="102"/>
      <c r="FJ254" s="102"/>
      <c r="FK254" s="102"/>
      <c r="FL254" s="102"/>
      <c r="FM254" s="102"/>
      <c r="FN254" s="102"/>
      <c r="FO254" s="102"/>
      <c r="FP254" s="102"/>
      <c r="FQ254" s="102"/>
      <c r="FR254" s="102"/>
      <c r="FS254" s="102"/>
      <c r="FT254" s="102"/>
      <c r="FU254" s="102"/>
      <c r="FV254" s="102"/>
      <c r="FW254" s="102"/>
      <c r="FX254" s="102"/>
      <c r="FY254" s="102"/>
      <c r="FZ254" s="102"/>
      <c r="GA254" s="102"/>
      <c r="GB254" s="102"/>
      <c r="GC254" s="102"/>
      <c r="GD254" s="102"/>
      <c r="GE254" s="102"/>
      <c r="GF254" s="102"/>
      <c r="GG254" s="102"/>
      <c r="GH254" s="102"/>
      <c r="GI254" s="102"/>
      <c r="GJ254" s="102"/>
      <c r="GK254" s="102"/>
      <c r="GL254" s="102"/>
      <c r="GM254" s="102"/>
      <c r="GN254" s="102"/>
      <c r="GO254" s="102"/>
      <c r="GP254" s="102"/>
      <c r="GQ254" s="102"/>
      <c r="GR254" s="102"/>
      <c r="GS254" s="102"/>
      <c r="GT254" s="102"/>
      <c r="GU254" s="102"/>
      <c r="GV254" s="102"/>
      <c r="GW254" s="102"/>
      <c r="GX254" s="102"/>
      <c r="GY254" s="102"/>
      <c r="GZ254" s="102"/>
      <c r="HA254" s="102"/>
      <c r="HB254" s="102"/>
      <c r="HC254" s="102"/>
      <c r="HD254" s="102"/>
      <c r="HE254" s="102"/>
      <c r="HF254" s="102"/>
      <c r="HG254" s="102"/>
      <c r="HH254" s="102"/>
      <c r="HI254" s="102"/>
      <c r="HJ254" s="102"/>
      <c r="HK254" s="102"/>
      <c r="HL254" s="102"/>
      <c r="HM254" s="102"/>
      <c r="HN254" s="102"/>
      <c r="HO254" s="102"/>
      <c r="HP254" s="102"/>
      <c r="HQ254" s="102"/>
      <c r="HR254" s="102"/>
      <c r="HS254" s="102"/>
      <c r="HT254" s="102"/>
      <c r="HU254" s="102"/>
      <c r="HV254" s="102"/>
      <c r="HW254" s="102"/>
      <c r="HX254" s="102"/>
      <c r="HY254" s="102"/>
      <c r="HZ254" s="102"/>
      <c r="IA254" s="102"/>
      <c r="IB254" s="102"/>
      <c r="IC254" s="102"/>
      <c r="ID254" s="102"/>
      <c r="IE254" s="102"/>
      <c r="IF254" s="102"/>
      <c r="IG254" s="102"/>
      <c r="IH254" s="102"/>
      <c r="II254" s="102"/>
      <c r="IJ254" s="102"/>
      <c r="IK254" s="102"/>
      <c r="IL254" s="102"/>
      <c r="IM254" s="102"/>
      <c r="IN254" s="102"/>
      <c r="IO254" s="102"/>
      <c r="IP254" s="102"/>
      <c r="IQ254" s="102"/>
      <c r="IR254" s="102"/>
      <c r="IS254" s="102"/>
      <c r="IT254" s="102"/>
      <c r="IU254" s="102"/>
      <c r="IV254" s="102"/>
      <c r="IW254" s="102"/>
      <c r="IX254" s="102"/>
      <c r="IY254" s="102"/>
      <c r="IZ254" s="102"/>
      <c r="JA254" s="102"/>
    </row>
    <row r="255" spans="1:261" ht="24" customHeight="1">
      <c r="A255" s="115" t="s">
        <v>190</v>
      </c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80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/>
      <c r="DY255" s="102"/>
      <c r="DZ255" s="102"/>
      <c r="EA255" s="102"/>
      <c r="EB255" s="102"/>
      <c r="EC255" s="102"/>
      <c r="ED255" s="102"/>
      <c r="EE255" s="102"/>
      <c r="EF255" s="102"/>
      <c r="EG255" s="102"/>
      <c r="EH255" s="102"/>
      <c r="EI255" s="102"/>
      <c r="EJ255" s="102"/>
      <c r="EK255" s="102"/>
      <c r="EL255" s="102"/>
      <c r="EM255" s="102"/>
      <c r="EN255" s="102"/>
      <c r="EO255" s="102"/>
      <c r="EP255" s="102"/>
      <c r="EQ255" s="102"/>
      <c r="ER255" s="102"/>
      <c r="ES255" s="102"/>
      <c r="ET255" s="102"/>
      <c r="EU255" s="102"/>
      <c r="EV255" s="102"/>
      <c r="EW255" s="102"/>
      <c r="EX255" s="102"/>
      <c r="EY255" s="102"/>
      <c r="EZ255" s="102"/>
      <c r="FA255" s="102"/>
      <c r="FB255" s="102"/>
      <c r="FC255" s="102"/>
      <c r="FD255" s="102"/>
      <c r="FE255" s="102"/>
      <c r="FF255" s="102"/>
      <c r="FG255" s="102"/>
      <c r="FH255" s="102"/>
      <c r="FI255" s="102"/>
      <c r="FJ255" s="102"/>
      <c r="FK255" s="102"/>
      <c r="FL255" s="102"/>
      <c r="FM255" s="102"/>
      <c r="FN255" s="102"/>
      <c r="FO255" s="102"/>
      <c r="FP255" s="102"/>
      <c r="FQ255" s="102"/>
      <c r="FR255" s="102"/>
      <c r="FS255" s="102"/>
      <c r="FT255" s="102"/>
      <c r="FU255" s="102"/>
      <c r="FV255" s="102"/>
      <c r="FW255" s="102"/>
      <c r="FX255" s="102"/>
      <c r="FY255" s="102"/>
      <c r="FZ255" s="102"/>
      <c r="GA255" s="102"/>
      <c r="GB255" s="102"/>
      <c r="GC255" s="102"/>
      <c r="GD255" s="102"/>
      <c r="GE255" s="102"/>
      <c r="GF255" s="102"/>
      <c r="GG255" s="102"/>
      <c r="GH255" s="102"/>
      <c r="GI255" s="102"/>
      <c r="GJ255" s="102"/>
      <c r="GK255" s="102"/>
      <c r="GL255" s="102"/>
      <c r="GM255" s="102"/>
      <c r="GN255" s="102"/>
      <c r="GO255" s="102"/>
      <c r="GP255" s="102"/>
      <c r="GQ255" s="102"/>
      <c r="GR255" s="102"/>
      <c r="GS255" s="102"/>
      <c r="GT255" s="102"/>
      <c r="GU255" s="102"/>
      <c r="GV255" s="102"/>
      <c r="GW255" s="102"/>
      <c r="GX255" s="102"/>
      <c r="GY255" s="102"/>
      <c r="GZ255" s="102"/>
      <c r="HA255" s="102"/>
      <c r="HB255" s="102"/>
      <c r="HC255" s="102"/>
      <c r="HD255" s="102"/>
      <c r="HE255" s="102"/>
      <c r="HF255" s="102"/>
      <c r="HG255" s="102"/>
      <c r="HH255" s="102"/>
      <c r="HI255" s="102"/>
      <c r="HJ255" s="102"/>
      <c r="HK255" s="102"/>
      <c r="HL255" s="102"/>
      <c r="HM255" s="102"/>
      <c r="HN255" s="102"/>
      <c r="HO255" s="102"/>
      <c r="HP255" s="102"/>
      <c r="HQ255" s="102"/>
      <c r="HR255" s="102"/>
      <c r="HS255" s="102"/>
      <c r="HT255" s="102"/>
      <c r="HU255" s="102"/>
      <c r="HV255" s="102"/>
      <c r="HW255" s="102"/>
      <c r="HX255" s="102"/>
      <c r="HY255" s="102"/>
      <c r="HZ255" s="102"/>
      <c r="IA255" s="102"/>
      <c r="IB255" s="102"/>
      <c r="IC255" s="102"/>
      <c r="ID255" s="102"/>
      <c r="IE255" s="102"/>
      <c r="IF255" s="102"/>
      <c r="IG255" s="102"/>
      <c r="IH255" s="102"/>
      <c r="II255" s="102"/>
      <c r="IJ255" s="102"/>
      <c r="IK255" s="102"/>
      <c r="IL255" s="102"/>
      <c r="IM255" s="102"/>
      <c r="IN255" s="102"/>
      <c r="IO255" s="102"/>
      <c r="IP255" s="102"/>
      <c r="IQ255" s="102"/>
      <c r="IR255" s="102"/>
      <c r="IS255" s="102"/>
      <c r="IT255" s="102"/>
      <c r="IU255" s="102"/>
      <c r="IV255" s="102"/>
      <c r="IW255" s="102"/>
      <c r="IX255" s="102"/>
      <c r="IY255" s="102"/>
      <c r="IZ255" s="102"/>
      <c r="JA255" s="102"/>
    </row>
    <row r="256" spans="1:261">
      <c r="A256" s="37" t="s">
        <v>176</v>
      </c>
      <c r="B256" s="181" t="s">
        <v>177</v>
      </c>
      <c r="C256" s="182"/>
      <c r="D256" s="182"/>
      <c r="E256" s="182"/>
      <c r="F256" s="182"/>
      <c r="G256" s="182"/>
      <c r="H256" s="182"/>
      <c r="I256" s="183"/>
      <c r="J256" s="28">
        <v>3</v>
      </c>
      <c r="K256" s="28">
        <v>2</v>
      </c>
      <c r="L256" s="28">
        <v>1</v>
      </c>
      <c r="M256" s="28">
        <v>0</v>
      </c>
      <c r="N256" s="39">
        <v>0</v>
      </c>
      <c r="O256" s="19">
        <f t="shared" ref="O256:O261" si="62">K256+L256+M256+N256</f>
        <v>3</v>
      </c>
      <c r="P256" s="19">
        <f t="shared" ref="P256:P261" si="63">Q256-O256</f>
        <v>2</v>
      </c>
      <c r="Q256" s="19">
        <f t="shared" ref="Q256:Q261" si="64">ROUND(PRODUCT(J256,25)/14,0)</f>
        <v>5</v>
      </c>
      <c r="R256" s="40"/>
      <c r="S256" s="12" t="s">
        <v>54</v>
      </c>
      <c r="T256" s="27"/>
      <c r="U256" s="12" t="s">
        <v>41</v>
      </c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/>
      <c r="DY256" s="102"/>
      <c r="DZ256" s="102"/>
      <c r="EA256" s="102"/>
      <c r="EB256" s="102"/>
      <c r="EC256" s="102"/>
      <c r="ED256" s="102"/>
      <c r="EE256" s="102"/>
      <c r="EF256" s="102"/>
      <c r="EG256" s="102"/>
      <c r="EH256" s="102"/>
      <c r="EI256" s="102"/>
      <c r="EJ256" s="102"/>
      <c r="EK256" s="102"/>
      <c r="EL256" s="102"/>
      <c r="EM256" s="102"/>
      <c r="EN256" s="102"/>
      <c r="EO256" s="102"/>
      <c r="EP256" s="102"/>
      <c r="EQ256" s="102"/>
      <c r="ER256" s="102"/>
      <c r="ES256" s="102"/>
      <c r="ET256" s="102"/>
      <c r="EU256" s="102"/>
      <c r="EV256" s="102"/>
      <c r="EW256" s="102"/>
      <c r="EX256" s="102"/>
      <c r="EY256" s="102"/>
      <c r="EZ256" s="102"/>
      <c r="FA256" s="102"/>
      <c r="FB256" s="102"/>
      <c r="FC256" s="102"/>
      <c r="FD256" s="102"/>
      <c r="FE256" s="102"/>
      <c r="FF256" s="102"/>
      <c r="FG256" s="102"/>
      <c r="FH256" s="102"/>
      <c r="FI256" s="102"/>
      <c r="FJ256" s="102"/>
      <c r="FK256" s="102"/>
      <c r="FL256" s="102"/>
      <c r="FM256" s="102"/>
      <c r="FN256" s="102"/>
      <c r="FO256" s="102"/>
      <c r="FP256" s="102"/>
      <c r="FQ256" s="102"/>
      <c r="FR256" s="102"/>
      <c r="FS256" s="102"/>
      <c r="FT256" s="102"/>
      <c r="FU256" s="102"/>
      <c r="FV256" s="102"/>
      <c r="FW256" s="102"/>
      <c r="FX256" s="102"/>
      <c r="FY256" s="102"/>
      <c r="FZ256" s="102"/>
      <c r="GA256" s="102"/>
      <c r="GB256" s="102"/>
      <c r="GC256" s="102"/>
      <c r="GD256" s="102"/>
      <c r="GE256" s="102"/>
      <c r="GF256" s="102"/>
      <c r="GG256" s="102"/>
      <c r="GH256" s="102"/>
      <c r="GI256" s="102"/>
      <c r="GJ256" s="102"/>
      <c r="GK256" s="102"/>
      <c r="GL256" s="102"/>
      <c r="GM256" s="102"/>
      <c r="GN256" s="102"/>
      <c r="GO256" s="102"/>
      <c r="GP256" s="102"/>
      <c r="GQ256" s="102"/>
      <c r="GR256" s="102"/>
      <c r="GS256" s="102"/>
      <c r="GT256" s="102"/>
      <c r="GU256" s="102"/>
      <c r="GV256" s="102"/>
      <c r="GW256" s="102"/>
      <c r="GX256" s="102"/>
      <c r="GY256" s="102"/>
      <c r="GZ256" s="102"/>
      <c r="HA256" s="102"/>
      <c r="HB256" s="102"/>
      <c r="HC256" s="102"/>
      <c r="HD256" s="102"/>
      <c r="HE256" s="102"/>
      <c r="HF256" s="102"/>
      <c r="HG256" s="102"/>
      <c r="HH256" s="102"/>
      <c r="HI256" s="102"/>
      <c r="HJ256" s="102"/>
      <c r="HK256" s="102"/>
      <c r="HL256" s="102"/>
      <c r="HM256" s="102"/>
      <c r="HN256" s="102"/>
      <c r="HO256" s="102"/>
      <c r="HP256" s="102"/>
      <c r="HQ256" s="102"/>
      <c r="HR256" s="102"/>
      <c r="HS256" s="102"/>
      <c r="HT256" s="102"/>
      <c r="HU256" s="102"/>
      <c r="HV256" s="102"/>
      <c r="HW256" s="102"/>
      <c r="HX256" s="102"/>
      <c r="HY256" s="102"/>
      <c r="HZ256" s="102"/>
      <c r="IA256" s="102"/>
      <c r="IB256" s="102"/>
      <c r="IC256" s="102"/>
      <c r="ID256" s="102"/>
      <c r="IE256" s="102"/>
      <c r="IF256" s="102"/>
      <c r="IG256" s="102"/>
      <c r="IH256" s="102"/>
      <c r="II256" s="102"/>
      <c r="IJ256" s="102"/>
      <c r="IK256" s="102"/>
      <c r="IL256" s="102"/>
      <c r="IM256" s="102"/>
      <c r="IN256" s="102"/>
      <c r="IO256" s="102"/>
      <c r="IP256" s="102"/>
      <c r="IQ256" s="102"/>
      <c r="IR256" s="102"/>
      <c r="IS256" s="102"/>
      <c r="IT256" s="102"/>
      <c r="IU256" s="102"/>
      <c r="IV256" s="102"/>
      <c r="IW256" s="102"/>
      <c r="IX256" s="102"/>
      <c r="IY256" s="102"/>
      <c r="IZ256" s="102"/>
      <c r="JA256" s="102"/>
    </row>
    <row r="257" spans="1:261">
      <c r="A257" s="37" t="s">
        <v>270</v>
      </c>
      <c r="B257" s="181" t="s">
        <v>271</v>
      </c>
      <c r="C257" s="182"/>
      <c r="D257" s="182"/>
      <c r="E257" s="182"/>
      <c r="F257" s="182"/>
      <c r="G257" s="182"/>
      <c r="H257" s="182"/>
      <c r="I257" s="183"/>
      <c r="J257" s="28">
        <v>3</v>
      </c>
      <c r="K257" s="28">
        <v>2</v>
      </c>
      <c r="L257" s="28">
        <v>0</v>
      </c>
      <c r="M257" s="28">
        <v>0</v>
      </c>
      <c r="N257" s="39">
        <v>1</v>
      </c>
      <c r="O257" s="19">
        <f t="shared" si="62"/>
        <v>3</v>
      </c>
      <c r="P257" s="19">
        <f t="shared" si="63"/>
        <v>2</v>
      </c>
      <c r="Q257" s="19">
        <f t="shared" si="64"/>
        <v>5</v>
      </c>
      <c r="R257" s="40"/>
      <c r="S257" s="12" t="s">
        <v>54</v>
      </c>
      <c r="T257" s="27"/>
      <c r="U257" s="12" t="s">
        <v>44</v>
      </c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/>
      <c r="DY257" s="102"/>
      <c r="DZ257" s="102"/>
      <c r="EA257" s="102"/>
      <c r="EB257" s="102"/>
      <c r="EC257" s="102"/>
      <c r="ED257" s="102"/>
      <c r="EE257" s="102"/>
      <c r="EF257" s="102"/>
      <c r="EG257" s="102"/>
      <c r="EH257" s="102"/>
      <c r="EI257" s="102"/>
      <c r="EJ257" s="102"/>
      <c r="EK257" s="102"/>
      <c r="EL257" s="102"/>
      <c r="EM257" s="102"/>
      <c r="EN257" s="102"/>
      <c r="EO257" s="102"/>
      <c r="EP257" s="102"/>
      <c r="EQ257" s="102"/>
      <c r="ER257" s="102"/>
      <c r="ES257" s="102"/>
      <c r="ET257" s="102"/>
      <c r="EU257" s="102"/>
      <c r="EV257" s="102"/>
      <c r="EW257" s="102"/>
      <c r="EX257" s="102"/>
      <c r="EY257" s="102"/>
      <c r="EZ257" s="102"/>
      <c r="FA257" s="102"/>
      <c r="FB257" s="102"/>
      <c r="FC257" s="102"/>
      <c r="FD257" s="102"/>
      <c r="FE257" s="102"/>
      <c r="FF257" s="102"/>
      <c r="FG257" s="102"/>
      <c r="FH257" s="102"/>
      <c r="FI257" s="102"/>
      <c r="FJ257" s="102"/>
      <c r="FK257" s="102"/>
      <c r="FL257" s="102"/>
      <c r="FM257" s="102"/>
      <c r="FN257" s="102"/>
      <c r="FO257" s="102"/>
      <c r="FP257" s="102"/>
      <c r="FQ257" s="102"/>
      <c r="FR257" s="102"/>
      <c r="FS257" s="102"/>
      <c r="FT257" s="102"/>
      <c r="FU257" s="102"/>
      <c r="FV257" s="102"/>
      <c r="FW257" s="102"/>
      <c r="FX257" s="102"/>
      <c r="FY257" s="102"/>
      <c r="FZ257" s="102"/>
      <c r="GA257" s="102"/>
      <c r="GB257" s="102"/>
      <c r="GC257" s="102"/>
      <c r="GD257" s="102"/>
      <c r="GE257" s="102"/>
      <c r="GF257" s="102"/>
      <c r="GG257" s="102"/>
      <c r="GH257" s="102"/>
      <c r="GI257" s="102"/>
      <c r="GJ257" s="102"/>
      <c r="GK257" s="102"/>
      <c r="GL257" s="102"/>
      <c r="GM257" s="102"/>
      <c r="GN257" s="102"/>
      <c r="GO257" s="102"/>
      <c r="GP257" s="102"/>
      <c r="GQ257" s="102"/>
      <c r="GR257" s="102"/>
      <c r="GS257" s="102"/>
      <c r="GT257" s="102"/>
      <c r="GU257" s="102"/>
      <c r="GV257" s="102"/>
      <c r="GW257" s="102"/>
      <c r="GX257" s="102"/>
      <c r="GY257" s="102"/>
      <c r="GZ257" s="102"/>
      <c r="HA257" s="102"/>
      <c r="HB257" s="102"/>
      <c r="HC257" s="102"/>
      <c r="HD257" s="102"/>
      <c r="HE257" s="102"/>
      <c r="HF257" s="102"/>
      <c r="HG257" s="102"/>
      <c r="HH257" s="102"/>
      <c r="HI257" s="102"/>
      <c r="HJ257" s="102"/>
      <c r="HK257" s="102"/>
      <c r="HL257" s="102"/>
      <c r="HM257" s="102"/>
      <c r="HN257" s="102"/>
      <c r="HO257" s="102"/>
      <c r="HP257" s="102"/>
      <c r="HQ257" s="102"/>
      <c r="HR257" s="102"/>
      <c r="HS257" s="102"/>
      <c r="HT257" s="102"/>
      <c r="HU257" s="102"/>
      <c r="HV257" s="102"/>
      <c r="HW257" s="102"/>
      <c r="HX257" s="102"/>
      <c r="HY257" s="102"/>
      <c r="HZ257" s="102"/>
      <c r="IA257" s="102"/>
      <c r="IB257" s="102"/>
      <c r="IC257" s="102"/>
      <c r="ID257" s="102"/>
      <c r="IE257" s="102"/>
      <c r="IF257" s="102"/>
      <c r="IG257" s="102"/>
      <c r="IH257" s="102"/>
      <c r="II257" s="102"/>
      <c r="IJ257" s="102"/>
      <c r="IK257" s="102"/>
      <c r="IL257" s="102"/>
      <c r="IM257" s="102"/>
      <c r="IN257" s="102"/>
      <c r="IO257" s="102"/>
      <c r="IP257" s="102"/>
      <c r="IQ257" s="102"/>
      <c r="IR257" s="102"/>
      <c r="IS257" s="102"/>
      <c r="IT257" s="102"/>
      <c r="IU257" s="102"/>
      <c r="IV257" s="102"/>
      <c r="IW257" s="102"/>
      <c r="IX257" s="102"/>
      <c r="IY257" s="102"/>
      <c r="IZ257" s="102"/>
      <c r="JA257" s="102"/>
    </row>
    <row r="258" spans="1:261">
      <c r="A258" s="37" t="s">
        <v>178</v>
      </c>
      <c r="B258" s="181" t="s">
        <v>179</v>
      </c>
      <c r="C258" s="182"/>
      <c r="D258" s="182"/>
      <c r="E258" s="182"/>
      <c r="F258" s="182"/>
      <c r="G258" s="182"/>
      <c r="H258" s="182"/>
      <c r="I258" s="183"/>
      <c r="J258" s="28">
        <v>4</v>
      </c>
      <c r="K258" s="28">
        <v>2</v>
      </c>
      <c r="L258" s="28">
        <v>0</v>
      </c>
      <c r="M258" s="28">
        <v>2</v>
      </c>
      <c r="N258" s="39">
        <v>0</v>
      </c>
      <c r="O258" s="19">
        <f t="shared" si="62"/>
        <v>4</v>
      </c>
      <c r="P258" s="19">
        <f t="shared" si="63"/>
        <v>3</v>
      </c>
      <c r="Q258" s="19">
        <f t="shared" si="64"/>
        <v>7</v>
      </c>
      <c r="R258" s="40"/>
      <c r="S258" s="12" t="s">
        <v>54</v>
      </c>
      <c r="T258" s="27"/>
      <c r="U258" s="12" t="s">
        <v>41</v>
      </c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/>
      <c r="DZ258" s="102"/>
      <c r="EA258" s="102"/>
      <c r="EB258" s="102"/>
      <c r="EC258" s="102"/>
      <c r="ED258" s="102"/>
      <c r="EE258" s="102"/>
      <c r="EF258" s="102"/>
      <c r="EG258" s="102"/>
      <c r="EH258" s="102"/>
      <c r="EI258" s="102"/>
      <c r="EJ258" s="102"/>
      <c r="EK258" s="102"/>
      <c r="EL258" s="102"/>
      <c r="EM258" s="102"/>
      <c r="EN258" s="102"/>
      <c r="EO258" s="102"/>
      <c r="EP258" s="102"/>
      <c r="EQ258" s="102"/>
      <c r="ER258" s="102"/>
      <c r="ES258" s="102"/>
      <c r="ET258" s="102"/>
      <c r="EU258" s="102"/>
      <c r="EV258" s="102"/>
      <c r="EW258" s="102"/>
      <c r="EX258" s="102"/>
      <c r="EY258" s="102"/>
      <c r="EZ258" s="102"/>
      <c r="FA258" s="102"/>
      <c r="FB258" s="102"/>
      <c r="FC258" s="102"/>
      <c r="FD258" s="102"/>
      <c r="FE258" s="102"/>
      <c r="FF258" s="102"/>
      <c r="FG258" s="102"/>
      <c r="FH258" s="102"/>
      <c r="FI258" s="102"/>
      <c r="FJ258" s="102"/>
      <c r="FK258" s="102"/>
      <c r="FL258" s="102"/>
      <c r="FM258" s="102"/>
      <c r="FN258" s="102"/>
      <c r="FO258" s="102"/>
      <c r="FP258" s="102"/>
      <c r="FQ258" s="102"/>
      <c r="FR258" s="102"/>
      <c r="FS258" s="102"/>
      <c r="FT258" s="102"/>
      <c r="FU258" s="102"/>
      <c r="FV258" s="102"/>
      <c r="FW258" s="102"/>
      <c r="FX258" s="102"/>
      <c r="FY258" s="102"/>
      <c r="FZ258" s="102"/>
      <c r="GA258" s="102"/>
      <c r="GB258" s="102"/>
      <c r="GC258" s="102"/>
      <c r="GD258" s="102"/>
      <c r="GE258" s="102"/>
      <c r="GF258" s="102"/>
      <c r="GG258" s="102"/>
      <c r="GH258" s="102"/>
      <c r="GI258" s="102"/>
      <c r="GJ258" s="102"/>
      <c r="GK258" s="102"/>
      <c r="GL258" s="102"/>
      <c r="GM258" s="102"/>
      <c r="GN258" s="102"/>
      <c r="GO258" s="102"/>
      <c r="GP258" s="102"/>
      <c r="GQ258" s="102"/>
      <c r="GR258" s="102"/>
      <c r="GS258" s="102"/>
      <c r="GT258" s="102"/>
      <c r="GU258" s="102"/>
      <c r="GV258" s="102"/>
      <c r="GW258" s="102"/>
      <c r="GX258" s="102"/>
      <c r="GY258" s="102"/>
      <c r="GZ258" s="102"/>
      <c r="HA258" s="102"/>
      <c r="HB258" s="102"/>
      <c r="HC258" s="102"/>
      <c r="HD258" s="102"/>
      <c r="HE258" s="102"/>
      <c r="HF258" s="102"/>
      <c r="HG258" s="102"/>
      <c r="HH258" s="102"/>
      <c r="HI258" s="102"/>
      <c r="HJ258" s="102"/>
      <c r="HK258" s="102"/>
      <c r="HL258" s="102"/>
      <c r="HM258" s="102"/>
      <c r="HN258" s="102"/>
      <c r="HO258" s="102"/>
      <c r="HP258" s="102"/>
      <c r="HQ258" s="102"/>
      <c r="HR258" s="102"/>
      <c r="HS258" s="102"/>
      <c r="HT258" s="102"/>
      <c r="HU258" s="102"/>
      <c r="HV258" s="102"/>
      <c r="HW258" s="102"/>
      <c r="HX258" s="102"/>
      <c r="HY258" s="102"/>
      <c r="HZ258" s="102"/>
      <c r="IA258" s="102"/>
      <c r="IB258" s="102"/>
      <c r="IC258" s="102"/>
      <c r="ID258" s="102"/>
      <c r="IE258" s="102"/>
      <c r="IF258" s="102"/>
      <c r="IG258" s="102"/>
      <c r="IH258" s="102"/>
      <c r="II258" s="102"/>
      <c r="IJ258" s="102"/>
      <c r="IK258" s="102"/>
      <c r="IL258" s="102"/>
      <c r="IM258" s="102"/>
      <c r="IN258" s="102"/>
      <c r="IO258" s="102"/>
      <c r="IP258" s="102"/>
      <c r="IQ258" s="102"/>
      <c r="IR258" s="102"/>
      <c r="IS258" s="102"/>
      <c r="IT258" s="102"/>
      <c r="IU258" s="102"/>
      <c r="IV258" s="102"/>
      <c r="IW258" s="102"/>
      <c r="IX258" s="102"/>
      <c r="IY258" s="102"/>
      <c r="IZ258" s="102"/>
      <c r="JA258" s="102"/>
    </row>
    <row r="259" spans="1:261">
      <c r="A259" s="37" t="s">
        <v>274</v>
      </c>
      <c r="B259" s="181" t="s">
        <v>182</v>
      </c>
      <c r="C259" s="182"/>
      <c r="D259" s="182"/>
      <c r="E259" s="182"/>
      <c r="F259" s="182"/>
      <c r="G259" s="182"/>
      <c r="H259" s="182"/>
      <c r="I259" s="183"/>
      <c r="J259" s="28">
        <v>3</v>
      </c>
      <c r="K259" s="28">
        <v>0</v>
      </c>
      <c r="L259" s="28">
        <v>2</v>
      </c>
      <c r="M259" s="28">
        <v>0</v>
      </c>
      <c r="N259" s="39">
        <v>1</v>
      </c>
      <c r="O259" s="19">
        <f t="shared" si="62"/>
        <v>3</v>
      </c>
      <c r="P259" s="19">
        <f t="shared" si="63"/>
        <v>2</v>
      </c>
      <c r="Q259" s="19">
        <f t="shared" si="64"/>
        <v>5</v>
      </c>
      <c r="R259" s="40"/>
      <c r="S259" s="12" t="s">
        <v>54</v>
      </c>
      <c r="T259" s="27"/>
      <c r="U259" s="12" t="s">
        <v>44</v>
      </c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/>
      <c r="DZ259" s="102"/>
      <c r="EA259" s="102"/>
      <c r="EB259" s="102"/>
      <c r="EC259" s="102"/>
      <c r="ED259" s="102"/>
      <c r="EE259" s="102"/>
      <c r="EF259" s="102"/>
      <c r="EG259" s="102"/>
      <c r="EH259" s="102"/>
      <c r="EI259" s="102"/>
      <c r="EJ259" s="102"/>
      <c r="EK259" s="102"/>
      <c r="EL259" s="102"/>
      <c r="EM259" s="102"/>
      <c r="EN259" s="102"/>
      <c r="EO259" s="102"/>
      <c r="EP259" s="102"/>
      <c r="EQ259" s="102"/>
      <c r="ER259" s="102"/>
      <c r="ES259" s="102"/>
      <c r="ET259" s="102"/>
      <c r="EU259" s="102"/>
      <c r="EV259" s="102"/>
      <c r="EW259" s="102"/>
      <c r="EX259" s="102"/>
      <c r="EY259" s="102"/>
      <c r="EZ259" s="102"/>
      <c r="FA259" s="102"/>
      <c r="FB259" s="102"/>
      <c r="FC259" s="102"/>
      <c r="FD259" s="102"/>
      <c r="FE259" s="102"/>
      <c r="FF259" s="102"/>
      <c r="FG259" s="102"/>
      <c r="FH259" s="102"/>
      <c r="FI259" s="102"/>
      <c r="FJ259" s="102"/>
      <c r="FK259" s="102"/>
      <c r="FL259" s="102"/>
      <c r="FM259" s="102"/>
      <c r="FN259" s="102"/>
      <c r="FO259" s="102"/>
      <c r="FP259" s="102"/>
      <c r="FQ259" s="102"/>
      <c r="FR259" s="102"/>
      <c r="FS259" s="102"/>
      <c r="FT259" s="102"/>
      <c r="FU259" s="102"/>
      <c r="FV259" s="102"/>
      <c r="FW259" s="102"/>
      <c r="FX259" s="102"/>
      <c r="FY259" s="102"/>
      <c r="FZ259" s="102"/>
      <c r="GA259" s="102"/>
      <c r="GB259" s="102"/>
      <c r="GC259" s="102"/>
      <c r="GD259" s="102"/>
      <c r="GE259" s="102"/>
      <c r="GF259" s="102"/>
      <c r="GG259" s="102"/>
      <c r="GH259" s="102"/>
      <c r="GI259" s="102"/>
      <c r="GJ259" s="102"/>
      <c r="GK259" s="102"/>
      <c r="GL259" s="102"/>
      <c r="GM259" s="102"/>
      <c r="GN259" s="102"/>
      <c r="GO259" s="102"/>
      <c r="GP259" s="102"/>
      <c r="GQ259" s="102"/>
      <c r="GR259" s="102"/>
      <c r="GS259" s="102"/>
      <c r="GT259" s="102"/>
      <c r="GU259" s="102"/>
      <c r="GV259" s="102"/>
      <c r="GW259" s="102"/>
      <c r="GX259" s="102"/>
      <c r="GY259" s="102"/>
      <c r="GZ259" s="102"/>
      <c r="HA259" s="102"/>
      <c r="HB259" s="102"/>
      <c r="HC259" s="102"/>
      <c r="HD259" s="102"/>
      <c r="HE259" s="102"/>
      <c r="HF259" s="102"/>
      <c r="HG259" s="102"/>
      <c r="HH259" s="102"/>
      <c r="HI259" s="102"/>
      <c r="HJ259" s="102"/>
      <c r="HK259" s="102"/>
      <c r="HL259" s="102"/>
      <c r="HM259" s="102"/>
      <c r="HN259" s="102"/>
      <c r="HO259" s="102"/>
      <c r="HP259" s="102"/>
      <c r="HQ259" s="102"/>
      <c r="HR259" s="102"/>
      <c r="HS259" s="102"/>
      <c r="HT259" s="102"/>
      <c r="HU259" s="102"/>
      <c r="HV259" s="102"/>
      <c r="HW259" s="102"/>
      <c r="HX259" s="102"/>
      <c r="HY259" s="102"/>
      <c r="HZ259" s="102"/>
      <c r="IA259" s="102"/>
      <c r="IB259" s="102"/>
      <c r="IC259" s="102"/>
      <c r="ID259" s="102"/>
      <c r="IE259" s="102"/>
      <c r="IF259" s="102"/>
      <c r="IG259" s="102"/>
      <c r="IH259" s="102"/>
      <c r="II259" s="102"/>
      <c r="IJ259" s="102"/>
      <c r="IK259" s="102"/>
      <c r="IL259" s="102"/>
      <c r="IM259" s="102"/>
      <c r="IN259" s="102"/>
      <c r="IO259" s="102"/>
      <c r="IP259" s="102"/>
      <c r="IQ259" s="102"/>
      <c r="IR259" s="102"/>
      <c r="IS259" s="102"/>
      <c r="IT259" s="102"/>
      <c r="IU259" s="102"/>
      <c r="IV259" s="102"/>
      <c r="IW259" s="102"/>
      <c r="IX259" s="102"/>
      <c r="IY259" s="102"/>
      <c r="IZ259" s="102"/>
      <c r="JA259" s="102"/>
    </row>
    <row r="260" spans="1:261">
      <c r="A260" s="37" t="s">
        <v>183</v>
      </c>
      <c r="B260" s="181" t="s">
        <v>184</v>
      </c>
      <c r="C260" s="182"/>
      <c r="D260" s="182"/>
      <c r="E260" s="182"/>
      <c r="F260" s="182"/>
      <c r="G260" s="182"/>
      <c r="H260" s="182"/>
      <c r="I260" s="183"/>
      <c r="J260" s="28">
        <v>3</v>
      </c>
      <c r="K260" s="28">
        <v>0</v>
      </c>
      <c r="L260" s="28">
        <v>0</v>
      </c>
      <c r="M260" s="28">
        <v>2</v>
      </c>
      <c r="N260" s="39">
        <v>0</v>
      </c>
      <c r="O260" s="19">
        <f t="shared" si="62"/>
        <v>2</v>
      </c>
      <c r="P260" s="19">
        <f t="shared" si="63"/>
        <v>3</v>
      </c>
      <c r="Q260" s="19">
        <f t="shared" si="64"/>
        <v>5</v>
      </c>
      <c r="R260" s="40"/>
      <c r="S260" s="12" t="s">
        <v>54</v>
      </c>
      <c r="T260" s="27"/>
      <c r="U260" s="12" t="s">
        <v>41</v>
      </c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  <c r="EN260" s="102"/>
      <c r="EO260" s="102"/>
      <c r="EP260" s="102"/>
      <c r="EQ260" s="102"/>
      <c r="ER260" s="102"/>
      <c r="ES260" s="102"/>
      <c r="ET260" s="102"/>
      <c r="EU260" s="102"/>
      <c r="EV260" s="102"/>
      <c r="EW260" s="102"/>
      <c r="EX260" s="102"/>
      <c r="EY260" s="102"/>
      <c r="EZ260" s="102"/>
      <c r="FA260" s="102"/>
      <c r="FB260" s="102"/>
      <c r="FC260" s="102"/>
      <c r="FD260" s="102"/>
      <c r="FE260" s="102"/>
      <c r="FF260" s="102"/>
      <c r="FG260" s="102"/>
      <c r="FH260" s="102"/>
      <c r="FI260" s="102"/>
      <c r="FJ260" s="102"/>
      <c r="FK260" s="102"/>
      <c r="FL260" s="102"/>
      <c r="FM260" s="102"/>
      <c r="FN260" s="102"/>
      <c r="FO260" s="102"/>
      <c r="FP260" s="102"/>
      <c r="FQ260" s="102"/>
      <c r="FR260" s="102"/>
      <c r="FS260" s="102"/>
      <c r="FT260" s="102"/>
      <c r="FU260" s="102"/>
      <c r="FV260" s="102"/>
      <c r="FW260" s="102"/>
      <c r="FX260" s="102"/>
      <c r="FY260" s="102"/>
      <c r="FZ260" s="102"/>
      <c r="GA260" s="102"/>
      <c r="GB260" s="102"/>
      <c r="GC260" s="102"/>
      <c r="GD260" s="102"/>
      <c r="GE260" s="102"/>
      <c r="GF260" s="102"/>
      <c r="GG260" s="102"/>
      <c r="GH260" s="102"/>
      <c r="GI260" s="102"/>
      <c r="GJ260" s="102"/>
      <c r="GK260" s="102"/>
      <c r="GL260" s="102"/>
      <c r="GM260" s="102"/>
      <c r="GN260" s="102"/>
      <c r="GO260" s="102"/>
      <c r="GP260" s="102"/>
      <c r="GQ260" s="102"/>
      <c r="GR260" s="102"/>
      <c r="GS260" s="102"/>
      <c r="GT260" s="102"/>
      <c r="GU260" s="102"/>
      <c r="GV260" s="102"/>
      <c r="GW260" s="102"/>
      <c r="GX260" s="102"/>
      <c r="GY260" s="102"/>
      <c r="GZ260" s="102"/>
      <c r="HA260" s="102"/>
      <c r="HB260" s="102"/>
      <c r="HC260" s="102"/>
      <c r="HD260" s="102"/>
      <c r="HE260" s="102"/>
      <c r="HF260" s="102"/>
      <c r="HG260" s="102"/>
      <c r="HH260" s="102"/>
      <c r="HI260" s="102"/>
      <c r="HJ260" s="102"/>
      <c r="HK260" s="102"/>
      <c r="HL260" s="102"/>
      <c r="HM260" s="102"/>
      <c r="HN260" s="102"/>
      <c r="HO260" s="102"/>
      <c r="HP260" s="102"/>
      <c r="HQ260" s="102"/>
      <c r="HR260" s="102"/>
      <c r="HS260" s="102"/>
      <c r="HT260" s="102"/>
      <c r="HU260" s="102"/>
      <c r="HV260" s="102"/>
      <c r="HW260" s="102"/>
      <c r="HX260" s="102"/>
      <c r="HY260" s="102"/>
      <c r="HZ260" s="102"/>
      <c r="IA260" s="102"/>
      <c r="IB260" s="102"/>
      <c r="IC260" s="102"/>
      <c r="ID260" s="102"/>
      <c r="IE260" s="102"/>
      <c r="IF260" s="102"/>
      <c r="IG260" s="102"/>
      <c r="IH260" s="102"/>
      <c r="II260" s="102"/>
      <c r="IJ260" s="102"/>
      <c r="IK260" s="102"/>
      <c r="IL260" s="102"/>
      <c r="IM260" s="102"/>
      <c r="IN260" s="102"/>
      <c r="IO260" s="102"/>
      <c r="IP260" s="102"/>
      <c r="IQ260" s="102"/>
      <c r="IR260" s="102"/>
      <c r="IS260" s="102"/>
      <c r="IT260" s="102"/>
      <c r="IU260" s="102"/>
      <c r="IV260" s="102"/>
      <c r="IW260" s="102"/>
      <c r="IX260" s="102"/>
      <c r="IY260" s="102"/>
      <c r="IZ260" s="102"/>
      <c r="JA260" s="102"/>
    </row>
    <row r="261" spans="1:261" ht="18.75" customHeight="1">
      <c r="A261" s="37" t="s">
        <v>197</v>
      </c>
      <c r="B261" s="181" t="s">
        <v>187</v>
      </c>
      <c r="C261" s="182"/>
      <c r="D261" s="182"/>
      <c r="E261" s="182"/>
      <c r="F261" s="182"/>
      <c r="G261" s="182"/>
      <c r="H261" s="182"/>
      <c r="I261" s="183"/>
      <c r="J261" s="28">
        <v>3</v>
      </c>
      <c r="K261" s="28">
        <v>1</v>
      </c>
      <c r="L261" s="28">
        <v>0</v>
      </c>
      <c r="M261" s="28">
        <v>1</v>
      </c>
      <c r="N261" s="39">
        <v>0</v>
      </c>
      <c r="O261" s="19">
        <f t="shared" si="62"/>
        <v>2</v>
      </c>
      <c r="P261" s="19">
        <f t="shared" si="63"/>
        <v>3</v>
      </c>
      <c r="Q261" s="19">
        <f t="shared" si="64"/>
        <v>5</v>
      </c>
      <c r="R261" s="40"/>
      <c r="S261" s="12" t="s">
        <v>54</v>
      </c>
      <c r="T261" s="27"/>
      <c r="U261" s="12" t="s">
        <v>44</v>
      </c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/>
      <c r="DZ261" s="102"/>
      <c r="EA261" s="102"/>
      <c r="EB261" s="102"/>
      <c r="EC261" s="102"/>
      <c r="ED261" s="102"/>
      <c r="EE261" s="102"/>
      <c r="EF261" s="102"/>
      <c r="EG261" s="102"/>
      <c r="EH261" s="102"/>
      <c r="EI261" s="102"/>
      <c r="EJ261" s="102"/>
      <c r="EK261" s="102"/>
      <c r="EL261" s="102"/>
      <c r="EM261" s="102"/>
      <c r="EN261" s="102"/>
      <c r="EO261" s="102"/>
      <c r="EP261" s="102"/>
      <c r="EQ261" s="102"/>
      <c r="ER261" s="102"/>
      <c r="ES261" s="102"/>
      <c r="ET261" s="102"/>
      <c r="EU261" s="102"/>
      <c r="EV261" s="102"/>
      <c r="EW261" s="102"/>
      <c r="EX261" s="102"/>
      <c r="EY261" s="102"/>
      <c r="EZ261" s="102"/>
      <c r="FA261" s="102"/>
      <c r="FB261" s="102"/>
      <c r="FC261" s="102"/>
      <c r="FD261" s="102"/>
      <c r="FE261" s="102"/>
      <c r="FF261" s="102"/>
      <c r="FG261" s="102"/>
      <c r="FH261" s="102"/>
      <c r="FI261" s="102"/>
      <c r="FJ261" s="102"/>
      <c r="FK261" s="102"/>
      <c r="FL261" s="102"/>
      <c r="FM261" s="102"/>
      <c r="FN261" s="102"/>
      <c r="FO261" s="102"/>
      <c r="FP261" s="102"/>
      <c r="FQ261" s="102"/>
      <c r="FR261" s="102"/>
      <c r="FS261" s="102"/>
      <c r="FT261" s="102"/>
      <c r="FU261" s="102"/>
      <c r="FV261" s="102"/>
      <c r="FW261" s="102"/>
      <c r="FX261" s="102"/>
      <c r="FY261" s="102"/>
      <c r="FZ261" s="102"/>
      <c r="GA261" s="102"/>
      <c r="GB261" s="102"/>
      <c r="GC261" s="102"/>
      <c r="GD261" s="102"/>
      <c r="GE261" s="102"/>
      <c r="GF261" s="102"/>
      <c r="GG261" s="102"/>
      <c r="GH261" s="102"/>
      <c r="GI261" s="102"/>
      <c r="GJ261" s="102"/>
      <c r="GK261" s="102"/>
      <c r="GL261" s="102"/>
      <c r="GM261" s="102"/>
      <c r="GN261" s="102"/>
      <c r="GO261" s="102"/>
      <c r="GP261" s="102"/>
      <c r="GQ261" s="102"/>
      <c r="GR261" s="102"/>
      <c r="GS261" s="102"/>
      <c r="GT261" s="102"/>
      <c r="GU261" s="102"/>
      <c r="GV261" s="102"/>
      <c r="GW261" s="102"/>
      <c r="GX261" s="102"/>
      <c r="GY261" s="102"/>
      <c r="GZ261" s="102"/>
      <c r="HA261" s="102"/>
      <c r="HB261" s="102"/>
      <c r="HC261" s="102"/>
      <c r="HD261" s="102"/>
      <c r="HE261" s="102"/>
      <c r="HF261" s="102"/>
      <c r="HG261" s="102"/>
      <c r="HH261" s="102"/>
      <c r="HI261" s="102"/>
      <c r="HJ261" s="102"/>
      <c r="HK261" s="102"/>
      <c r="HL261" s="102"/>
      <c r="HM261" s="102"/>
      <c r="HN261" s="102"/>
      <c r="HO261" s="102"/>
      <c r="HP261" s="102"/>
      <c r="HQ261" s="102"/>
      <c r="HR261" s="102"/>
      <c r="HS261" s="102"/>
      <c r="HT261" s="102"/>
      <c r="HU261" s="102"/>
      <c r="HV261" s="102"/>
      <c r="HW261" s="102"/>
      <c r="HX261" s="102"/>
      <c r="HY261" s="102"/>
      <c r="HZ261" s="102"/>
      <c r="IA261" s="102"/>
      <c r="IB261" s="102"/>
      <c r="IC261" s="102"/>
      <c r="ID261" s="102"/>
      <c r="IE261" s="102"/>
      <c r="IF261" s="102"/>
      <c r="IG261" s="102"/>
      <c r="IH261" s="102"/>
      <c r="II261" s="102"/>
      <c r="IJ261" s="102"/>
      <c r="IK261" s="102"/>
      <c r="IL261" s="102"/>
      <c r="IM261" s="102"/>
      <c r="IN261" s="102"/>
      <c r="IO261" s="102"/>
      <c r="IP261" s="102"/>
      <c r="IQ261" s="102"/>
      <c r="IR261" s="102"/>
      <c r="IS261" s="102"/>
      <c r="IT261" s="102"/>
      <c r="IU261" s="102"/>
      <c r="IV261" s="102"/>
      <c r="IW261" s="102"/>
      <c r="IX261" s="102"/>
      <c r="IY261" s="102"/>
      <c r="IZ261" s="102"/>
      <c r="JA261" s="102"/>
    </row>
    <row r="262" spans="1:261" ht="30" customHeight="1">
      <c r="A262" s="187" t="s">
        <v>172</v>
      </c>
      <c r="B262" s="188"/>
      <c r="C262" s="188"/>
      <c r="D262" s="188"/>
      <c r="E262" s="188"/>
      <c r="F262" s="188"/>
      <c r="G262" s="188"/>
      <c r="H262" s="188"/>
      <c r="I262" s="189"/>
      <c r="J262" s="32">
        <f t="shared" ref="J262:Q262" si="65">SUM(J256:J261)</f>
        <v>19</v>
      </c>
      <c r="K262" s="32">
        <f t="shared" si="65"/>
        <v>7</v>
      </c>
      <c r="L262" s="32">
        <f t="shared" si="65"/>
        <v>3</v>
      </c>
      <c r="M262" s="32">
        <f t="shared" si="65"/>
        <v>5</v>
      </c>
      <c r="N262" s="32">
        <f t="shared" si="65"/>
        <v>2</v>
      </c>
      <c r="O262" s="32">
        <f t="shared" si="65"/>
        <v>17</v>
      </c>
      <c r="P262" s="32">
        <f t="shared" si="65"/>
        <v>15</v>
      </c>
      <c r="Q262" s="32">
        <f t="shared" si="65"/>
        <v>32</v>
      </c>
      <c r="R262" s="22">
        <f>COUNTIF(R256:R261,"E")</f>
        <v>0</v>
      </c>
      <c r="S262" s="22">
        <f>COUNTIF(S256:S261,"C")</f>
        <v>6</v>
      </c>
      <c r="T262" s="22">
        <f>COUNTIF(T256:T257,"VP")</f>
        <v>0</v>
      </c>
      <c r="U262" s="50">
        <f>6/(COUNTIF($A$178:$U$201,"DF")+COUNTIF($A$210:$U$224,"DS")+COUNTIF($A$234:$U$246,"DC"))</f>
        <v>0.125</v>
      </c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/>
      <c r="DY262" s="102"/>
      <c r="DZ262" s="102"/>
      <c r="EA262" s="102"/>
      <c r="EB262" s="102"/>
      <c r="EC262" s="102"/>
      <c r="ED262" s="102"/>
      <c r="EE262" s="102"/>
      <c r="EF262" s="102"/>
      <c r="EG262" s="102"/>
      <c r="EH262" s="102"/>
      <c r="EI262" s="102"/>
      <c r="EJ262" s="102"/>
      <c r="EK262" s="102"/>
      <c r="EL262" s="102"/>
      <c r="EM262" s="102"/>
      <c r="EN262" s="102"/>
      <c r="EO262" s="102"/>
      <c r="EP262" s="102"/>
      <c r="EQ262" s="102"/>
      <c r="ER262" s="102"/>
      <c r="ES262" s="102"/>
      <c r="ET262" s="102"/>
      <c r="EU262" s="102"/>
      <c r="EV262" s="102"/>
      <c r="EW262" s="102"/>
      <c r="EX262" s="102"/>
      <c r="EY262" s="102"/>
      <c r="EZ262" s="102"/>
      <c r="FA262" s="102"/>
      <c r="FB262" s="102"/>
      <c r="FC262" s="102"/>
      <c r="FD262" s="102"/>
      <c r="FE262" s="102"/>
      <c r="FF262" s="102"/>
      <c r="FG262" s="102"/>
      <c r="FH262" s="102"/>
      <c r="FI262" s="102"/>
      <c r="FJ262" s="102"/>
      <c r="FK262" s="102"/>
      <c r="FL262" s="102"/>
      <c r="FM262" s="102"/>
      <c r="FN262" s="102"/>
      <c r="FO262" s="102"/>
      <c r="FP262" s="102"/>
      <c r="FQ262" s="102"/>
      <c r="FR262" s="102"/>
      <c r="FS262" s="102"/>
      <c r="FT262" s="102"/>
      <c r="FU262" s="102"/>
      <c r="FV262" s="102"/>
      <c r="FW262" s="102"/>
      <c r="FX262" s="102"/>
      <c r="FY262" s="102"/>
      <c r="FZ262" s="102"/>
      <c r="GA262" s="102"/>
      <c r="GB262" s="102"/>
      <c r="GC262" s="102"/>
      <c r="GD262" s="102"/>
      <c r="GE262" s="102"/>
      <c r="GF262" s="102"/>
      <c r="GG262" s="102"/>
      <c r="GH262" s="102"/>
      <c r="GI262" s="102"/>
      <c r="GJ262" s="102"/>
      <c r="GK262" s="102"/>
      <c r="GL262" s="102"/>
      <c r="GM262" s="102"/>
      <c r="GN262" s="102"/>
      <c r="GO262" s="102"/>
      <c r="GP262" s="102"/>
      <c r="GQ262" s="102"/>
      <c r="GR262" s="102"/>
      <c r="GS262" s="102"/>
      <c r="GT262" s="102"/>
      <c r="GU262" s="102"/>
      <c r="GV262" s="102"/>
      <c r="GW262" s="102"/>
      <c r="GX262" s="102"/>
      <c r="GY262" s="102"/>
      <c r="GZ262" s="102"/>
      <c r="HA262" s="102"/>
      <c r="HB262" s="102"/>
      <c r="HC262" s="102"/>
      <c r="HD262" s="102"/>
      <c r="HE262" s="102"/>
      <c r="HF262" s="102"/>
      <c r="HG262" s="102"/>
      <c r="HH262" s="102"/>
      <c r="HI262" s="102"/>
      <c r="HJ262" s="102"/>
      <c r="HK262" s="102"/>
      <c r="HL262" s="102"/>
      <c r="HM262" s="102"/>
      <c r="HN262" s="102"/>
      <c r="HO262" s="102"/>
      <c r="HP262" s="102"/>
      <c r="HQ262" s="102"/>
      <c r="HR262" s="102"/>
      <c r="HS262" s="102"/>
      <c r="HT262" s="102"/>
      <c r="HU262" s="102"/>
      <c r="HV262" s="102"/>
      <c r="HW262" s="102"/>
      <c r="HX262" s="102"/>
      <c r="HY262" s="102"/>
      <c r="HZ262" s="102"/>
      <c r="IA262" s="102"/>
      <c r="IB262" s="102"/>
      <c r="IC262" s="102"/>
      <c r="ID262" s="102"/>
      <c r="IE262" s="102"/>
      <c r="IF262" s="102"/>
      <c r="IG262" s="102"/>
      <c r="IH262" s="102"/>
      <c r="II262" s="102"/>
      <c r="IJ262" s="102"/>
      <c r="IK262" s="102"/>
      <c r="IL262" s="102"/>
      <c r="IM262" s="102"/>
      <c r="IN262" s="102"/>
      <c r="IO262" s="102"/>
      <c r="IP262" s="102"/>
      <c r="IQ262" s="102"/>
      <c r="IR262" s="102"/>
      <c r="IS262" s="102"/>
      <c r="IT262" s="102"/>
      <c r="IU262" s="102"/>
      <c r="IV262" s="102"/>
      <c r="IW262" s="102"/>
      <c r="IX262" s="102"/>
      <c r="IY262" s="102"/>
      <c r="IZ262" s="102"/>
      <c r="JA262" s="102"/>
    </row>
    <row r="263" spans="1:261">
      <c r="A263" s="190" t="s">
        <v>173</v>
      </c>
      <c r="B263" s="191"/>
      <c r="C263" s="191"/>
      <c r="D263" s="191"/>
      <c r="E263" s="191"/>
      <c r="F263" s="191"/>
      <c r="G263" s="191"/>
      <c r="H263" s="191"/>
      <c r="I263" s="191"/>
      <c r="J263" s="192"/>
      <c r="K263" s="24">
        <f t="shared" ref="K263:Q263" si="66">K262*14</f>
        <v>98</v>
      </c>
      <c r="L263" s="24">
        <f t="shared" si="66"/>
        <v>42</v>
      </c>
      <c r="M263" s="24">
        <f t="shared" si="66"/>
        <v>70</v>
      </c>
      <c r="N263" s="24">
        <f t="shared" si="66"/>
        <v>28</v>
      </c>
      <c r="O263" s="24">
        <f t="shared" si="66"/>
        <v>238</v>
      </c>
      <c r="P263" s="24">
        <f t="shared" si="66"/>
        <v>210</v>
      </c>
      <c r="Q263" s="24">
        <f t="shared" si="66"/>
        <v>448</v>
      </c>
      <c r="R263" s="196"/>
      <c r="S263" s="197"/>
      <c r="T263" s="197"/>
      <c r="U263" s="198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/>
      <c r="DZ263" s="102"/>
      <c r="EA263" s="102"/>
      <c r="EB263" s="102"/>
      <c r="EC263" s="102"/>
      <c r="ED263" s="102"/>
      <c r="EE263" s="102"/>
      <c r="EF263" s="102"/>
      <c r="EG263" s="102"/>
      <c r="EH263" s="102"/>
      <c r="EI263" s="102"/>
      <c r="EJ263" s="102"/>
      <c r="EK263" s="102"/>
      <c r="EL263" s="102"/>
      <c r="EM263" s="102"/>
      <c r="EN263" s="102"/>
      <c r="EO263" s="102"/>
      <c r="EP263" s="102"/>
      <c r="EQ263" s="102"/>
      <c r="ER263" s="102"/>
      <c r="ES263" s="102"/>
      <c r="ET263" s="102"/>
      <c r="EU263" s="102"/>
      <c r="EV263" s="102"/>
      <c r="EW263" s="102"/>
      <c r="EX263" s="102"/>
      <c r="EY263" s="102"/>
      <c r="EZ263" s="102"/>
      <c r="FA263" s="102"/>
      <c r="FB263" s="102"/>
      <c r="FC263" s="102"/>
      <c r="FD263" s="102"/>
      <c r="FE263" s="102"/>
      <c r="FF263" s="102"/>
      <c r="FG263" s="102"/>
      <c r="FH263" s="102"/>
      <c r="FI263" s="102"/>
      <c r="FJ263" s="102"/>
      <c r="FK263" s="102"/>
      <c r="FL263" s="102"/>
      <c r="FM263" s="102"/>
      <c r="FN263" s="102"/>
      <c r="FO263" s="102"/>
      <c r="FP263" s="102"/>
      <c r="FQ263" s="102"/>
      <c r="FR263" s="102"/>
      <c r="FS263" s="102"/>
      <c r="FT263" s="102"/>
      <c r="FU263" s="102"/>
      <c r="FV263" s="102"/>
      <c r="FW263" s="102"/>
      <c r="FX263" s="102"/>
      <c r="FY263" s="102"/>
      <c r="FZ263" s="102"/>
      <c r="GA263" s="102"/>
      <c r="GB263" s="102"/>
      <c r="GC263" s="102"/>
      <c r="GD263" s="102"/>
      <c r="GE263" s="102"/>
      <c r="GF263" s="102"/>
      <c r="GG263" s="102"/>
      <c r="GH263" s="102"/>
      <c r="GI263" s="102"/>
      <c r="GJ263" s="102"/>
      <c r="GK263" s="102"/>
      <c r="GL263" s="102"/>
      <c r="GM263" s="102"/>
      <c r="GN263" s="102"/>
      <c r="GO263" s="102"/>
      <c r="GP263" s="102"/>
      <c r="GQ263" s="102"/>
      <c r="GR263" s="102"/>
      <c r="GS263" s="102"/>
      <c r="GT263" s="102"/>
      <c r="GU263" s="102"/>
      <c r="GV263" s="102"/>
      <c r="GW263" s="102"/>
      <c r="GX263" s="102"/>
      <c r="GY263" s="102"/>
      <c r="GZ263" s="102"/>
      <c r="HA263" s="102"/>
      <c r="HB263" s="102"/>
      <c r="HC263" s="102"/>
      <c r="HD263" s="102"/>
      <c r="HE263" s="102"/>
      <c r="HF263" s="102"/>
      <c r="HG263" s="102"/>
      <c r="HH263" s="102"/>
      <c r="HI263" s="102"/>
      <c r="HJ263" s="102"/>
      <c r="HK263" s="102"/>
      <c r="HL263" s="102"/>
      <c r="HM263" s="102"/>
      <c r="HN263" s="102"/>
      <c r="HO263" s="102"/>
      <c r="HP263" s="102"/>
      <c r="HQ263" s="102"/>
      <c r="HR263" s="102"/>
      <c r="HS263" s="102"/>
      <c r="HT263" s="102"/>
      <c r="HU263" s="102"/>
      <c r="HV263" s="102"/>
      <c r="HW263" s="102"/>
      <c r="HX263" s="102"/>
      <c r="HY263" s="102"/>
      <c r="HZ263" s="102"/>
      <c r="IA263" s="102"/>
      <c r="IB263" s="102"/>
      <c r="IC263" s="102"/>
      <c r="ID263" s="102"/>
      <c r="IE263" s="102"/>
      <c r="IF263" s="102"/>
      <c r="IG263" s="102"/>
      <c r="IH263" s="102"/>
      <c r="II263" s="102"/>
      <c r="IJ263" s="102"/>
      <c r="IK263" s="102"/>
      <c r="IL263" s="102"/>
      <c r="IM263" s="102"/>
      <c r="IN263" s="102"/>
      <c r="IO263" s="102"/>
      <c r="IP263" s="102"/>
      <c r="IQ263" s="102"/>
      <c r="IR263" s="102"/>
      <c r="IS263" s="102"/>
      <c r="IT263" s="102"/>
      <c r="IU263" s="102"/>
      <c r="IV263" s="102"/>
      <c r="IW263" s="102"/>
      <c r="IX263" s="102"/>
      <c r="IY263" s="102"/>
      <c r="IZ263" s="102"/>
      <c r="JA263" s="102"/>
    </row>
    <row r="264" spans="1:261">
      <c r="A264" s="193"/>
      <c r="B264" s="194"/>
      <c r="C264" s="194"/>
      <c r="D264" s="194"/>
      <c r="E264" s="194"/>
      <c r="F264" s="194"/>
      <c r="G264" s="194"/>
      <c r="H264" s="194"/>
      <c r="I264" s="194"/>
      <c r="J264" s="195"/>
      <c r="K264" s="202">
        <f>SUM(K263:N263)</f>
        <v>238</v>
      </c>
      <c r="L264" s="203"/>
      <c r="M264" s="203"/>
      <c r="N264" s="204"/>
      <c r="O264" s="205">
        <f>Q263</f>
        <v>448</v>
      </c>
      <c r="P264" s="206"/>
      <c r="Q264" s="207"/>
      <c r="R264" s="199"/>
      <c r="S264" s="200"/>
      <c r="T264" s="200"/>
      <c r="U264" s="201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/>
      <c r="DZ264" s="102"/>
      <c r="EA264" s="102"/>
      <c r="EB264" s="102"/>
      <c r="EC264" s="102"/>
      <c r="ED264" s="102"/>
      <c r="EE264" s="102"/>
      <c r="EF264" s="102"/>
      <c r="EG264" s="102"/>
      <c r="EH264" s="102"/>
      <c r="EI264" s="102"/>
      <c r="EJ264" s="102"/>
      <c r="EK264" s="102"/>
      <c r="EL264" s="102"/>
      <c r="EM264" s="102"/>
      <c r="EN264" s="102"/>
      <c r="EO264" s="102"/>
      <c r="EP264" s="102"/>
      <c r="EQ264" s="102"/>
      <c r="ER264" s="102"/>
      <c r="ES264" s="102"/>
      <c r="ET264" s="102"/>
      <c r="EU264" s="102"/>
      <c r="EV264" s="102"/>
      <c r="EW264" s="102"/>
      <c r="EX264" s="102"/>
      <c r="EY264" s="102"/>
      <c r="EZ264" s="102"/>
      <c r="FA264" s="102"/>
      <c r="FB264" s="102"/>
      <c r="FC264" s="102"/>
      <c r="FD264" s="102"/>
      <c r="FE264" s="102"/>
      <c r="FF264" s="102"/>
      <c r="FG264" s="102"/>
      <c r="FH264" s="102"/>
      <c r="FI264" s="102"/>
      <c r="FJ264" s="102"/>
      <c r="FK264" s="102"/>
      <c r="FL264" s="102"/>
      <c r="FM264" s="102"/>
      <c r="FN264" s="102"/>
      <c r="FO264" s="102"/>
      <c r="FP264" s="102"/>
      <c r="FQ264" s="102"/>
      <c r="FR264" s="102"/>
      <c r="FS264" s="102"/>
      <c r="FT264" s="102"/>
      <c r="FU264" s="102"/>
      <c r="FV264" s="102"/>
      <c r="FW264" s="102"/>
      <c r="FX264" s="102"/>
      <c r="FY264" s="102"/>
      <c r="FZ264" s="102"/>
      <c r="GA264" s="102"/>
      <c r="GB264" s="102"/>
      <c r="GC264" s="102"/>
      <c r="GD264" s="102"/>
      <c r="GE264" s="102"/>
      <c r="GF264" s="102"/>
      <c r="GG264" s="102"/>
      <c r="GH264" s="102"/>
      <c r="GI264" s="102"/>
      <c r="GJ264" s="102"/>
      <c r="GK264" s="102"/>
      <c r="GL264" s="102"/>
      <c r="GM264" s="102"/>
      <c r="GN264" s="102"/>
      <c r="GO264" s="102"/>
      <c r="GP264" s="102"/>
      <c r="GQ264" s="102"/>
      <c r="GR264" s="102"/>
      <c r="GS264" s="102"/>
      <c r="GT264" s="102"/>
      <c r="GU264" s="102"/>
      <c r="GV264" s="102"/>
      <c r="GW264" s="102"/>
      <c r="GX264" s="102"/>
      <c r="GY264" s="102"/>
      <c r="GZ264" s="102"/>
      <c r="HA264" s="102"/>
      <c r="HB264" s="102"/>
      <c r="HC264" s="102"/>
      <c r="HD264" s="102"/>
      <c r="HE264" s="102"/>
      <c r="HF264" s="102"/>
      <c r="HG264" s="102"/>
      <c r="HH264" s="102"/>
      <c r="HI264" s="102"/>
      <c r="HJ264" s="102"/>
      <c r="HK264" s="102"/>
      <c r="HL264" s="102"/>
      <c r="HM264" s="102"/>
      <c r="HN264" s="102"/>
      <c r="HO264" s="102"/>
      <c r="HP264" s="102"/>
      <c r="HQ264" s="102"/>
      <c r="HR264" s="102"/>
      <c r="HS264" s="102"/>
      <c r="HT264" s="102"/>
      <c r="HU264" s="102"/>
      <c r="HV264" s="102"/>
      <c r="HW264" s="102"/>
      <c r="HX264" s="102"/>
      <c r="HY264" s="102"/>
      <c r="HZ264" s="102"/>
      <c r="IA264" s="102"/>
      <c r="IB264" s="102"/>
      <c r="IC264" s="102"/>
      <c r="ID264" s="102"/>
      <c r="IE264" s="102"/>
      <c r="IF264" s="102"/>
      <c r="IG264" s="102"/>
      <c r="IH264" s="102"/>
      <c r="II264" s="102"/>
      <c r="IJ264" s="102"/>
      <c r="IK264" s="102"/>
      <c r="IL264" s="102"/>
      <c r="IM264" s="102"/>
      <c r="IN264" s="102"/>
      <c r="IO264" s="102"/>
      <c r="IP264" s="102"/>
      <c r="IQ264" s="102"/>
      <c r="IR264" s="102"/>
      <c r="IS264" s="102"/>
      <c r="IT264" s="102"/>
      <c r="IU264" s="102"/>
      <c r="IV264" s="102"/>
      <c r="IW264" s="102"/>
      <c r="IX264" s="102"/>
      <c r="IY264" s="102"/>
      <c r="IZ264" s="102"/>
      <c r="JA264" s="102"/>
    </row>
    <row r="265" spans="1:261" s="70" customForma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4"/>
      <c r="L265" s="104"/>
      <c r="M265" s="104"/>
      <c r="N265" s="104"/>
      <c r="O265" s="105"/>
      <c r="P265" s="105"/>
      <c r="Q265" s="105"/>
      <c r="R265" s="106"/>
      <c r="S265" s="106"/>
      <c r="T265" s="106"/>
      <c r="U265" s="106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/>
      <c r="DZ265" s="102"/>
      <c r="EA265" s="102"/>
      <c r="EB265" s="102"/>
      <c r="EC265" s="102"/>
      <c r="ED265" s="102"/>
      <c r="EE265" s="102"/>
      <c r="EF265" s="102"/>
      <c r="EG265" s="102"/>
      <c r="EH265" s="102"/>
      <c r="EI265" s="102"/>
      <c r="EJ265" s="102"/>
      <c r="EK265" s="102"/>
      <c r="EL265" s="102"/>
      <c r="EM265" s="102"/>
      <c r="EN265" s="102"/>
      <c r="EO265" s="102"/>
      <c r="EP265" s="102"/>
      <c r="EQ265" s="102"/>
      <c r="ER265" s="102"/>
      <c r="ES265" s="102"/>
      <c r="ET265" s="102"/>
      <c r="EU265" s="102"/>
      <c r="EV265" s="102"/>
      <c r="EW265" s="102"/>
      <c r="EX265" s="102"/>
      <c r="EY265" s="102"/>
      <c r="EZ265" s="102"/>
      <c r="FA265" s="102"/>
      <c r="FB265" s="102"/>
      <c r="FC265" s="102"/>
      <c r="FD265" s="102"/>
      <c r="FE265" s="102"/>
      <c r="FF265" s="102"/>
      <c r="FG265" s="102"/>
      <c r="FH265" s="102"/>
      <c r="FI265" s="102"/>
      <c r="FJ265" s="102"/>
      <c r="FK265" s="102"/>
      <c r="FL265" s="102"/>
      <c r="FM265" s="102"/>
      <c r="FN265" s="102"/>
      <c r="FO265" s="102"/>
      <c r="FP265" s="102"/>
      <c r="FQ265" s="102"/>
      <c r="FR265" s="102"/>
      <c r="FS265" s="102"/>
      <c r="FT265" s="102"/>
      <c r="FU265" s="102"/>
      <c r="FV265" s="102"/>
      <c r="FW265" s="102"/>
      <c r="FX265" s="102"/>
      <c r="FY265" s="102"/>
      <c r="FZ265" s="102"/>
      <c r="GA265" s="102"/>
      <c r="GB265" s="102"/>
      <c r="GC265" s="102"/>
      <c r="GD265" s="102"/>
      <c r="GE265" s="102"/>
      <c r="GF265" s="102"/>
      <c r="GG265" s="102"/>
      <c r="GH265" s="102"/>
      <c r="GI265" s="102"/>
      <c r="GJ265" s="102"/>
      <c r="GK265" s="102"/>
      <c r="GL265" s="102"/>
      <c r="GM265" s="102"/>
      <c r="GN265" s="102"/>
      <c r="GO265" s="102"/>
      <c r="GP265" s="102"/>
      <c r="GQ265" s="102"/>
      <c r="GR265" s="102"/>
      <c r="GS265" s="102"/>
      <c r="GT265" s="102"/>
      <c r="GU265" s="102"/>
      <c r="GV265" s="102"/>
      <c r="GW265" s="102"/>
      <c r="GX265" s="102"/>
      <c r="GY265" s="102"/>
      <c r="GZ265" s="102"/>
      <c r="HA265" s="102"/>
      <c r="HB265" s="102"/>
      <c r="HC265" s="102"/>
      <c r="HD265" s="102"/>
      <c r="HE265" s="102"/>
      <c r="HF265" s="102"/>
      <c r="HG265" s="102"/>
      <c r="HH265" s="102"/>
      <c r="HI265" s="102"/>
      <c r="HJ265" s="102"/>
      <c r="HK265" s="102"/>
      <c r="HL265" s="102"/>
      <c r="HM265" s="102"/>
      <c r="HN265" s="102"/>
      <c r="HO265" s="102"/>
      <c r="HP265" s="102"/>
      <c r="HQ265" s="102"/>
      <c r="HR265" s="102"/>
      <c r="HS265" s="102"/>
      <c r="HT265" s="102"/>
      <c r="HU265" s="102"/>
      <c r="HV265" s="102"/>
      <c r="HW265" s="102"/>
      <c r="HX265" s="102"/>
      <c r="HY265" s="102"/>
      <c r="HZ265" s="102"/>
      <c r="IA265" s="102"/>
      <c r="IB265" s="102"/>
      <c r="IC265" s="102"/>
      <c r="ID265" s="102"/>
      <c r="IE265" s="102"/>
      <c r="IF265" s="102"/>
      <c r="IG265" s="102"/>
      <c r="IH265" s="102"/>
      <c r="II265" s="102"/>
      <c r="IJ265" s="102"/>
      <c r="IK265" s="102"/>
      <c r="IL265" s="102"/>
      <c r="IM265" s="102"/>
      <c r="IN265" s="102"/>
      <c r="IO265" s="102"/>
      <c r="IP265" s="102"/>
      <c r="IQ265" s="102"/>
      <c r="IR265" s="102"/>
      <c r="IS265" s="102"/>
      <c r="IT265" s="102"/>
      <c r="IU265" s="102"/>
      <c r="IV265" s="102"/>
      <c r="IW265" s="102"/>
      <c r="IX265" s="102"/>
      <c r="IY265" s="102"/>
      <c r="IZ265" s="102"/>
      <c r="JA265" s="102"/>
    </row>
    <row r="266" spans="1:261" s="70" customForma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4"/>
      <c r="L266" s="104"/>
      <c r="M266" s="104"/>
      <c r="N266" s="104"/>
      <c r="O266" s="105"/>
      <c r="P266" s="105"/>
      <c r="Q266" s="105"/>
      <c r="R266" s="106"/>
      <c r="S266" s="106"/>
      <c r="T266" s="106"/>
      <c r="U266" s="106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/>
      <c r="DZ266" s="102"/>
      <c r="EA266" s="102"/>
      <c r="EB266" s="102"/>
      <c r="EC266" s="102"/>
      <c r="ED266" s="102"/>
      <c r="EE266" s="102"/>
      <c r="EF266" s="102"/>
      <c r="EG266" s="102"/>
      <c r="EH266" s="102"/>
      <c r="EI266" s="102"/>
      <c r="EJ266" s="102"/>
      <c r="EK266" s="102"/>
      <c r="EL266" s="102"/>
      <c r="EM266" s="102"/>
      <c r="EN266" s="102"/>
      <c r="EO266" s="102"/>
      <c r="EP266" s="102"/>
      <c r="EQ266" s="102"/>
      <c r="ER266" s="102"/>
      <c r="ES266" s="102"/>
      <c r="ET266" s="102"/>
      <c r="EU266" s="102"/>
      <c r="EV266" s="102"/>
      <c r="EW266" s="102"/>
      <c r="EX266" s="102"/>
      <c r="EY266" s="102"/>
      <c r="EZ266" s="102"/>
      <c r="FA266" s="102"/>
      <c r="FB266" s="102"/>
      <c r="FC266" s="102"/>
      <c r="FD266" s="102"/>
      <c r="FE266" s="102"/>
      <c r="FF266" s="102"/>
      <c r="FG266" s="102"/>
      <c r="FH266" s="102"/>
      <c r="FI266" s="102"/>
      <c r="FJ266" s="102"/>
      <c r="FK266" s="102"/>
      <c r="FL266" s="102"/>
      <c r="FM266" s="102"/>
      <c r="FN266" s="102"/>
      <c r="FO266" s="102"/>
      <c r="FP266" s="102"/>
      <c r="FQ266" s="102"/>
      <c r="FR266" s="102"/>
      <c r="FS266" s="102"/>
      <c r="FT266" s="102"/>
      <c r="FU266" s="102"/>
      <c r="FV266" s="102"/>
      <c r="FW266" s="102"/>
      <c r="FX266" s="102"/>
      <c r="FY266" s="102"/>
      <c r="FZ266" s="102"/>
      <c r="GA266" s="102"/>
      <c r="GB266" s="102"/>
      <c r="GC266" s="102"/>
      <c r="GD266" s="102"/>
      <c r="GE266" s="102"/>
      <c r="GF266" s="102"/>
      <c r="GG266" s="102"/>
      <c r="GH266" s="102"/>
      <c r="GI266" s="102"/>
      <c r="GJ266" s="102"/>
      <c r="GK266" s="102"/>
      <c r="GL266" s="102"/>
      <c r="GM266" s="102"/>
      <c r="GN266" s="102"/>
      <c r="GO266" s="102"/>
      <c r="GP266" s="102"/>
      <c r="GQ266" s="102"/>
      <c r="GR266" s="102"/>
      <c r="GS266" s="102"/>
      <c r="GT266" s="102"/>
      <c r="GU266" s="102"/>
      <c r="GV266" s="102"/>
      <c r="GW266" s="102"/>
      <c r="GX266" s="102"/>
      <c r="GY266" s="102"/>
      <c r="GZ266" s="102"/>
      <c r="HA266" s="102"/>
      <c r="HB266" s="102"/>
      <c r="HC266" s="102"/>
      <c r="HD266" s="102"/>
      <c r="HE266" s="102"/>
      <c r="HF266" s="102"/>
      <c r="HG266" s="102"/>
      <c r="HH266" s="102"/>
      <c r="HI266" s="102"/>
      <c r="HJ266" s="102"/>
      <c r="HK266" s="102"/>
      <c r="HL266" s="102"/>
      <c r="HM266" s="102"/>
      <c r="HN266" s="102"/>
      <c r="HO266" s="102"/>
      <c r="HP266" s="102"/>
      <c r="HQ266" s="102"/>
      <c r="HR266" s="102"/>
      <c r="HS266" s="102"/>
      <c r="HT266" s="102"/>
      <c r="HU266" s="102"/>
      <c r="HV266" s="102"/>
      <c r="HW266" s="102"/>
      <c r="HX266" s="102"/>
      <c r="HY266" s="102"/>
      <c r="HZ266" s="102"/>
      <c r="IA266" s="102"/>
      <c r="IB266" s="102"/>
      <c r="IC266" s="102"/>
      <c r="ID266" s="102"/>
      <c r="IE266" s="102"/>
      <c r="IF266" s="102"/>
      <c r="IG266" s="102"/>
      <c r="IH266" s="102"/>
      <c r="II266" s="102"/>
      <c r="IJ266" s="102"/>
      <c r="IK266" s="102"/>
      <c r="IL266" s="102"/>
      <c r="IM266" s="102"/>
      <c r="IN266" s="102"/>
      <c r="IO266" s="102"/>
      <c r="IP266" s="102"/>
      <c r="IQ266" s="102"/>
      <c r="IR266" s="102"/>
      <c r="IS266" s="102"/>
      <c r="IT266" s="102"/>
      <c r="IU266" s="102"/>
      <c r="IV266" s="102"/>
      <c r="IW266" s="102"/>
      <c r="IX266" s="102"/>
      <c r="IY266" s="102"/>
      <c r="IZ266" s="102"/>
      <c r="JA266" s="102"/>
    </row>
    <row r="267" spans="1:261" s="70" customForma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4"/>
      <c r="L267" s="104"/>
      <c r="M267" s="104"/>
      <c r="N267" s="104"/>
      <c r="O267" s="105"/>
      <c r="P267" s="105"/>
      <c r="Q267" s="105"/>
      <c r="R267" s="106"/>
      <c r="S267" s="106"/>
      <c r="T267" s="106"/>
      <c r="U267" s="106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/>
      <c r="DY267" s="102"/>
      <c r="DZ267" s="102"/>
      <c r="EA267" s="102"/>
      <c r="EB267" s="102"/>
      <c r="EC267" s="102"/>
      <c r="ED267" s="102"/>
      <c r="EE267" s="102"/>
      <c r="EF267" s="102"/>
      <c r="EG267" s="102"/>
      <c r="EH267" s="102"/>
      <c r="EI267" s="102"/>
      <c r="EJ267" s="102"/>
      <c r="EK267" s="102"/>
      <c r="EL267" s="102"/>
      <c r="EM267" s="102"/>
      <c r="EN267" s="102"/>
      <c r="EO267" s="102"/>
      <c r="EP267" s="102"/>
      <c r="EQ267" s="102"/>
      <c r="ER267" s="102"/>
      <c r="ES267" s="102"/>
      <c r="ET267" s="102"/>
      <c r="EU267" s="102"/>
      <c r="EV267" s="102"/>
      <c r="EW267" s="102"/>
      <c r="EX267" s="102"/>
      <c r="EY267" s="102"/>
      <c r="EZ267" s="102"/>
      <c r="FA267" s="102"/>
      <c r="FB267" s="102"/>
      <c r="FC267" s="102"/>
      <c r="FD267" s="102"/>
      <c r="FE267" s="102"/>
      <c r="FF267" s="102"/>
      <c r="FG267" s="102"/>
      <c r="FH267" s="102"/>
      <c r="FI267" s="102"/>
      <c r="FJ267" s="102"/>
      <c r="FK267" s="102"/>
      <c r="FL267" s="102"/>
      <c r="FM267" s="102"/>
      <c r="FN267" s="102"/>
      <c r="FO267" s="102"/>
      <c r="FP267" s="102"/>
      <c r="FQ267" s="102"/>
      <c r="FR267" s="102"/>
      <c r="FS267" s="102"/>
      <c r="FT267" s="102"/>
      <c r="FU267" s="102"/>
      <c r="FV267" s="102"/>
      <c r="FW267" s="102"/>
      <c r="FX267" s="102"/>
      <c r="FY267" s="102"/>
      <c r="FZ267" s="102"/>
      <c r="GA267" s="102"/>
      <c r="GB267" s="102"/>
      <c r="GC267" s="102"/>
      <c r="GD267" s="102"/>
      <c r="GE267" s="102"/>
      <c r="GF267" s="102"/>
      <c r="GG267" s="102"/>
      <c r="GH267" s="102"/>
      <c r="GI267" s="102"/>
      <c r="GJ267" s="102"/>
      <c r="GK267" s="102"/>
      <c r="GL267" s="102"/>
      <c r="GM267" s="102"/>
      <c r="GN267" s="102"/>
      <c r="GO267" s="102"/>
      <c r="GP267" s="102"/>
      <c r="GQ267" s="102"/>
      <c r="GR267" s="102"/>
      <c r="GS267" s="102"/>
      <c r="GT267" s="102"/>
      <c r="GU267" s="102"/>
      <c r="GV267" s="102"/>
      <c r="GW267" s="102"/>
      <c r="GX267" s="102"/>
      <c r="GY267" s="102"/>
      <c r="GZ267" s="102"/>
      <c r="HA267" s="102"/>
      <c r="HB267" s="102"/>
      <c r="HC267" s="102"/>
      <c r="HD267" s="102"/>
      <c r="HE267" s="102"/>
      <c r="HF267" s="102"/>
      <c r="HG267" s="102"/>
      <c r="HH267" s="102"/>
      <c r="HI267" s="102"/>
      <c r="HJ267" s="102"/>
      <c r="HK267" s="102"/>
      <c r="HL267" s="102"/>
      <c r="HM267" s="102"/>
      <c r="HN267" s="102"/>
      <c r="HO267" s="102"/>
      <c r="HP267" s="102"/>
      <c r="HQ267" s="102"/>
      <c r="HR267" s="102"/>
      <c r="HS267" s="102"/>
      <c r="HT267" s="102"/>
      <c r="HU267" s="102"/>
      <c r="HV267" s="102"/>
      <c r="HW267" s="102"/>
      <c r="HX267" s="102"/>
      <c r="HY267" s="102"/>
      <c r="HZ267" s="102"/>
      <c r="IA267" s="102"/>
      <c r="IB267" s="102"/>
      <c r="IC267" s="102"/>
      <c r="ID267" s="102"/>
      <c r="IE267" s="102"/>
      <c r="IF267" s="102"/>
      <c r="IG267" s="102"/>
      <c r="IH267" s="102"/>
      <c r="II267" s="102"/>
      <c r="IJ267" s="102"/>
      <c r="IK267" s="102"/>
      <c r="IL267" s="102"/>
      <c r="IM267" s="102"/>
      <c r="IN267" s="102"/>
      <c r="IO267" s="102"/>
      <c r="IP267" s="102"/>
      <c r="IQ267" s="102"/>
      <c r="IR267" s="102"/>
      <c r="IS267" s="102"/>
      <c r="IT267" s="102"/>
      <c r="IU267" s="102"/>
      <c r="IV267" s="102"/>
      <c r="IW267" s="102"/>
      <c r="IX267" s="102"/>
      <c r="IY267" s="102"/>
      <c r="IZ267" s="102"/>
      <c r="JA267" s="102"/>
    </row>
    <row r="268" spans="1:261" s="70" customForma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4"/>
      <c r="L268" s="104"/>
      <c r="M268" s="104"/>
      <c r="N268" s="104"/>
      <c r="O268" s="105"/>
      <c r="P268" s="105"/>
      <c r="Q268" s="105"/>
      <c r="R268" s="106"/>
      <c r="S268" s="106"/>
      <c r="T268" s="106"/>
      <c r="U268" s="106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/>
      <c r="DY268" s="102"/>
      <c r="DZ268" s="102"/>
      <c r="EA268" s="102"/>
      <c r="EB268" s="102"/>
      <c r="EC268" s="102"/>
      <c r="ED268" s="102"/>
      <c r="EE268" s="102"/>
      <c r="EF268" s="102"/>
      <c r="EG268" s="102"/>
      <c r="EH268" s="102"/>
      <c r="EI268" s="102"/>
      <c r="EJ268" s="102"/>
      <c r="EK268" s="102"/>
      <c r="EL268" s="102"/>
      <c r="EM268" s="102"/>
      <c r="EN268" s="102"/>
      <c r="EO268" s="102"/>
      <c r="EP268" s="102"/>
      <c r="EQ268" s="102"/>
      <c r="ER268" s="102"/>
      <c r="ES268" s="102"/>
      <c r="ET268" s="102"/>
      <c r="EU268" s="102"/>
      <c r="EV268" s="102"/>
      <c r="EW268" s="102"/>
      <c r="EX268" s="102"/>
      <c r="EY268" s="102"/>
      <c r="EZ268" s="102"/>
      <c r="FA268" s="102"/>
      <c r="FB268" s="102"/>
      <c r="FC268" s="102"/>
      <c r="FD268" s="102"/>
      <c r="FE268" s="102"/>
      <c r="FF268" s="102"/>
      <c r="FG268" s="102"/>
      <c r="FH268" s="102"/>
      <c r="FI268" s="102"/>
      <c r="FJ268" s="102"/>
      <c r="FK268" s="102"/>
      <c r="FL268" s="102"/>
      <c r="FM268" s="102"/>
      <c r="FN268" s="102"/>
      <c r="FO268" s="102"/>
      <c r="FP268" s="102"/>
      <c r="FQ268" s="102"/>
      <c r="FR268" s="102"/>
      <c r="FS268" s="102"/>
      <c r="FT268" s="102"/>
      <c r="FU268" s="102"/>
      <c r="FV268" s="102"/>
      <c r="FW268" s="102"/>
      <c r="FX268" s="102"/>
      <c r="FY268" s="102"/>
      <c r="FZ268" s="102"/>
      <c r="GA268" s="102"/>
      <c r="GB268" s="102"/>
      <c r="GC268" s="102"/>
      <c r="GD268" s="102"/>
      <c r="GE268" s="102"/>
      <c r="GF268" s="102"/>
      <c r="GG268" s="102"/>
      <c r="GH268" s="102"/>
      <c r="GI268" s="102"/>
      <c r="GJ268" s="102"/>
      <c r="GK268" s="102"/>
      <c r="GL268" s="102"/>
      <c r="GM268" s="102"/>
      <c r="GN268" s="102"/>
      <c r="GO268" s="102"/>
      <c r="GP268" s="102"/>
      <c r="GQ268" s="102"/>
      <c r="GR268" s="102"/>
      <c r="GS268" s="102"/>
      <c r="GT268" s="102"/>
      <c r="GU268" s="102"/>
      <c r="GV268" s="102"/>
      <c r="GW268" s="102"/>
      <c r="GX268" s="102"/>
      <c r="GY268" s="102"/>
      <c r="GZ268" s="102"/>
      <c r="HA268" s="102"/>
      <c r="HB268" s="102"/>
      <c r="HC268" s="102"/>
      <c r="HD268" s="102"/>
      <c r="HE268" s="102"/>
      <c r="HF268" s="102"/>
      <c r="HG268" s="102"/>
      <c r="HH268" s="102"/>
      <c r="HI268" s="102"/>
      <c r="HJ268" s="102"/>
      <c r="HK268" s="102"/>
      <c r="HL268" s="102"/>
      <c r="HM268" s="102"/>
      <c r="HN268" s="102"/>
      <c r="HO268" s="102"/>
      <c r="HP268" s="102"/>
      <c r="HQ268" s="102"/>
      <c r="HR268" s="102"/>
      <c r="HS268" s="102"/>
      <c r="HT268" s="102"/>
      <c r="HU268" s="102"/>
      <c r="HV268" s="102"/>
      <c r="HW268" s="102"/>
      <c r="HX268" s="102"/>
      <c r="HY268" s="102"/>
      <c r="HZ268" s="102"/>
      <c r="IA268" s="102"/>
      <c r="IB268" s="102"/>
      <c r="IC268" s="102"/>
      <c r="ID268" s="102"/>
      <c r="IE268" s="102"/>
      <c r="IF268" s="102"/>
      <c r="IG268" s="102"/>
      <c r="IH268" s="102"/>
      <c r="II268" s="102"/>
      <c r="IJ268" s="102"/>
      <c r="IK268" s="102"/>
      <c r="IL268" s="102"/>
      <c r="IM268" s="102"/>
      <c r="IN268" s="102"/>
      <c r="IO268" s="102"/>
      <c r="IP268" s="102"/>
      <c r="IQ268" s="102"/>
      <c r="IR268" s="102"/>
      <c r="IS268" s="102"/>
      <c r="IT268" s="102"/>
      <c r="IU268" s="102"/>
      <c r="IV268" s="102"/>
      <c r="IW268" s="102"/>
      <c r="IX268" s="102"/>
      <c r="IY268" s="102"/>
      <c r="IZ268" s="102"/>
      <c r="JA268" s="102"/>
    </row>
    <row r="269" spans="1:261" s="70" customForma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4"/>
      <c r="L269" s="104"/>
      <c r="M269" s="104"/>
      <c r="N269" s="104"/>
      <c r="O269" s="105"/>
      <c r="P269" s="105"/>
      <c r="Q269" s="105"/>
      <c r="R269" s="106"/>
      <c r="S269" s="106"/>
      <c r="T269" s="106"/>
      <c r="U269" s="106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  <c r="EN269" s="102"/>
      <c r="EO269" s="102"/>
      <c r="EP269" s="102"/>
      <c r="EQ269" s="102"/>
      <c r="ER269" s="102"/>
      <c r="ES269" s="102"/>
      <c r="ET269" s="102"/>
      <c r="EU269" s="102"/>
      <c r="EV269" s="102"/>
      <c r="EW269" s="102"/>
      <c r="EX269" s="102"/>
      <c r="EY269" s="102"/>
      <c r="EZ269" s="102"/>
      <c r="FA269" s="102"/>
      <c r="FB269" s="102"/>
      <c r="FC269" s="102"/>
      <c r="FD269" s="102"/>
      <c r="FE269" s="102"/>
      <c r="FF269" s="102"/>
      <c r="FG269" s="102"/>
      <c r="FH269" s="102"/>
      <c r="FI269" s="102"/>
      <c r="FJ269" s="102"/>
      <c r="FK269" s="102"/>
      <c r="FL269" s="102"/>
      <c r="FM269" s="102"/>
      <c r="FN269" s="102"/>
      <c r="FO269" s="102"/>
      <c r="FP269" s="102"/>
      <c r="FQ269" s="102"/>
      <c r="FR269" s="102"/>
      <c r="FS269" s="102"/>
      <c r="FT269" s="102"/>
      <c r="FU269" s="102"/>
      <c r="FV269" s="102"/>
      <c r="FW269" s="102"/>
      <c r="FX269" s="102"/>
      <c r="FY269" s="102"/>
      <c r="FZ269" s="102"/>
      <c r="GA269" s="102"/>
      <c r="GB269" s="102"/>
      <c r="GC269" s="102"/>
      <c r="GD269" s="102"/>
      <c r="GE269" s="102"/>
      <c r="GF269" s="102"/>
      <c r="GG269" s="102"/>
      <c r="GH269" s="102"/>
      <c r="GI269" s="102"/>
      <c r="GJ269" s="102"/>
      <c r="GK269" s="102"/>
      <c r="GL269" s="102"/>
      <c r="GM269" s="102"/>
      <c r="GN269" s="102"/>
      <c r="GO269" s="102"/>
      <c r="GP269" s="102"/>
      <c r="GQ269" s="102"/>
      <c r="GR269" s="102"/>
      <c r="GS269" s="102"/>
      <c r="GT269" s="102"/>
      <c r="GU269" s="102"/>
      <c r="GV269" s="102"/>
      <c r="GW269" s="102"/>
      <c r="GX269" s="102"/>
      <c r="GY269" s="102"/>
      <c r="GZ269" s="102"/>
      <c r="HA269" s="102"/>
      <c r="HB269" s="102"/>
      <c r="HC269" s="102"/>
      <c r="HD269" s="102"/>
      <c r="HE269" s="102"/>
      <c r="HF269" s="102"/>
      <c r="HG269" s="102"/>
      <c r="HH269" s="102"/>
      <c r="HI269" s="102"/>
      <c r="HJ269" s="102"/>
      <c r="HK269" s="102"/>
      <c r="HL269" s="102"/>
      <c r="HM269" s="102"/>
      <c r="HN269" s="102"/>
      <c r="HO269" s="102"/>
      <c r="HP269" s="102"/>
      <c r="HQ269" s="102"/>
      <c r="HR269" s="102"/>
      <c r="HS269" s="102"/>
      <c r="HT269" s="102"/>
      <c r="HU269" s="102"/>
      <c r="HV269" s="102"/>
      <c r="HW269" s="102"/>
      <c r="HX269" s="102"/>
      <c r="HY269" s="102"/>
      <c r="HZ269" s="102"/>
      <c r="IA269" s="102"/>
      <c r="IB269" s="102"/>
      <c r="IC269" s="102"/>
      <c r="ID269" s="102"/>
      <c r="IE269" s="102"/>
      <c r="IF269" s="102"/>
      <c r="IG269" s="102"/>
      <c r="IH269" s="102"/>
      <c r="II269" s="102"/>
      <c r="IJ269" s="102"/>
      <c r="IK269" s="102"/>
      <c r="IL269" s="102"/>
      <c r="IM269" s="102"/>
      <c r="IN269" s="102"/>
      <c r="IO269" s="102"/>
      <c r="IP269" s="102"/>
      <c r="IQ269" s="102"/>
      <c r="IR269" s="102"/>
      <c r="IS269" s="102"/>
      <c r="IT269" s="102"/>
      <c r="IU269" s="102"/>
      <c r="IV269" s="102"/>
      <c r="IW269" s="102"/>
      <c r="IX269" s="102"/>
      <c r="IY269" s="102"/>
      <c r="IZ269" s="102"/>
      <c r="JA269" s="102"/>
    </row>
    <row r="270" spans="1:261"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  <c r="EN270" s="100"/>
      <c r="EO270" s="100"/>
      <c r="EP270" s="100"/>
      <c r="EQ270" s="100"/>
      <c r="ER270" s="100"/>
      <c r="ES270" s="100"/>
      <c r="ET270" s="100"/>
      <c r="EU270" s="100"/>
      <c r="EV270" s="100"/>
      <c r="EW270" s="100"/>
      <c r="EX270" s="100"/>
      <c r="EY270" s="100"/>
      <c r="EZ270" s="100"/>
      <c r="FA270" s="100"/>
      <c r="FB270" s="100"/>
      <c r="FC270" s="100"/>
      <c r="FD270" s="100"/>
      <c r="FE270" s="100"/>
      <c r="FF270" s="100"/>
      <c r="FG270" s="100"/>
      <c r="FH270" s="100"/>
      <c r="FI270" s="100"/>
      <c r="FJ270" s="100"/>
      <c r="FK270" s="100"/>
      <c r="FL270" s="100"/>
      <c r="FM270" s="100"/>
      <c r="FN270" s="100"/>
      <c r="FO270" s="100"/>
      <c r="FP270" s="100"/>
      <c r="FQ270" s="100"/>
      <c r="FR270" s="100"/>
      <c r="FS270" s="100"/>
      <c r="FT270" s="100"/>
      <c r="FU270" s="100"/>
      <c r="FV270" s="100"/>
      <c r="FW270" s="100"/>
      <c r="FX270" s="100"/>
      <c r="FY270" s="100"/>
      <c r="FZ270" s="100"/>
      <c r="GA270" s="100"/>
      <c r="GB270" s="100"/>
      <c r="GC270" s="100"/>
      <c r="GD270" s="100"/>
      <c r="GE270" s="100"/>
      <c r="GF270" s="100"/>
      <c r="GG270" s="100"/>
      <c r="GH270" s="100"/>
      <c r="GI270" s="100"/>
      <c r="GJ270" s="100"/>
      <c r="GK270" s="100"/>
      <c r="GL270" s="100"/>
      <c r="GM270" s="100"/>
      <c r="GN270" s="100"/>
      <c r="GO270" s="100"/>
      <c r="GP270" s="100"/>
      <c r="GQ270" s="100"/>
      <c r="GR270" s="100"/>
      <c r="GS270" s="100"/>
      <c r="GT270" s="100"/>
      <c r="GU270" s="100"/>
      <c r="GV270" s="100"/>
      <c r="GW270" s="100"/>
      <c r="GX270" s="100"/>
      <c r="GY270" s="100"/>
      <c r="GZ270" s="100"/>
      <c r="HA270" s="100"/>
      <c r="HB270" s="100"/>
      <c r="HC270" s="100"/>
      <c r="HD270" s="100"/>
      <c r="HE270" s="100"/>
      <c r="HF270" s="100"/>
      <c r="HG270" s="100"/>
      <c r="HH270" s="100"/>
      <c r="HI270" s="100"/>
      <c r="HJ270" s="100"/>
      <c r="HK270" s="100"/>
      <c r="HL270" s="100"/>
      <c r="HM270" s="100"/>
      <c r="HN270" s="100"/>
      <c r="HO270" s="100"/>
      <c r="HP270" s="100"/>
      <c r="HQ270" s="100"/>
      <c r="HR270" s="100"/>
      <c r="HS270" s="100"/>
      <c r="HT270" s="100"/>
      <c r="HU270" s="100"/>
      <c r="HV270" s="100"/>
      <c r="HW270" s="100"/>
      <c r="HX270" s="100"/>
      <c r="HY270" s="100"/>
      <c r="HZ270" s="100"/>
      <c r="IA270" s="100"/>
      <c r="IB270" s="100"/>
      <c r="IC270" s="100"/>
      <c r="ID270" s="100"/>
      <c r="IE270" s="100"/>
      <c r="IF270" s="100"/>
      <c r="IG270" s="100"/>
      <c r="IH270" s="100"/>
      <c r="II270" s="100"/>
      <c r="IJ270" s="100"/>
      <c r="IK270" s="100"/>
      <c r="IL270" s="100"/>
      <c r="IM270" s="100"/>
      <c r="IN270" s="100"/>
      <c r="IO270" s="100"/>
      <c r="IP270" s="100"/>
      <c r="IQ270" s="100"/>
      <c r="IR270" s="100"/>
      <c r="IS270" s="100"/>
      <c r="IT270" s="100"/>
      <c r="IU270" s="100"/>
      <c r="IV270" s="100"/>
      <c r="IW270" s="100"/>
      <c r="IX270" s="100"/>
      <c r="IY270" s="100"/>
      <c r="IZ270" s="100"/>
      <c r="JA270" s="100"/>
    </row>
    <row r="271" spans="1:261">
      <c r="A271" s="55" t="s">
        <v>198</v>
      </c>
      <c r="B271" s="55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  <c r="EN271" s="100"/>
      <c r="EO271" s="100"/>
      <c r="EP271" s="100"/>
      <c r="EQ271" s="100"/>
      <c r="ER271" s="100"/>
      <c r="ES271" s="100"/>
      <c r="ET271" s="100"/>
      <c r="EU271" s="100"/>
      <c r="EV271" s="100"/>
      <c r="EW271" s="100"/>
      <c r="EX271" s="100"/>
      <c r="EY271" s="100"/>
      <c r="EZ271" s="100"/>
      <c r="FA271" s="100"/>
      <c r="FB271" s="100"/>
      <c r="FC271" s="100"/>
      <c r="FD271" s="100"/>
      <c r="FE271" s="100"/>
      <c r="FF271" s="100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0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0"/>
      <c r="GC271" s="100"/>
      <c r="GD271" s="100"/>
      <c r="GE271" s="100"/>
      <c r="GF271" s="100"/>
      <c r="GG271" s="100"/>
      <c r="GH271" s="100"/>
      <c r="GI271" s="100"/>
      <c r="GJ271" s="100"/>
      <c r="GK271" s="100"/>
      <c r="GL271" s="100"/>
      <c r="GM271" s="100"/>
      <c r="GN271" s="100"/>
      <c r="GO271" s="100"/>
      <c r="GP271" s="100"/>
      <c r="GQ271" s="100"/>
      <c r="GR271" s="100"/>
      <c r="GS271" s="100"/>
      <c r="GT271" s="100"/>
      <c r="GU271" s="100"/>
      <c r="GV271" s="100"/>
      <c r="GW271" s="100"/>
      <c r="GX271" s="100"/>
      <c r="GY271" s="100"/>
      <c r="GZ271" s="100"/>
      <c r="HA271" s="100"/>
      <c r="HB271" s="100"/>
      <c r="HC271" s="100"/>
      <c r="HD271" s="100"/>
      <c r="HE271" s="100"/>
      <c r="HF271" s="100"/>
      <c r="HG271" s="100"/>
      <c r="HH271" s="100"/>
      <c r="HI271" s="100"/>
      <c r="HJ271" s="100"/>
      <c r="HK271" s="100"/>
      <c r="HL271" s="100"/>
      <c r="HM271" s="100"/>
      <c r="HN271" s="100"/>
      <c r="HO271" s="100"/>
      <c r="HP271" s="100"/>
      <c r="HQ271" s="100"/>
      <c r="HR271" s="100"/>
      <c r="HS271" s="100"/>
      <c r="HT271" s="100"/>
      <c r="HU271" s="100"/>
      <c r="HV271" s="100"/>
      <c r="HW271" s="100"/>
      <c r="HX271" s="100"/>
      <c r="HY271" s="100"/>
      <c r="HZ271" s="100"/>
      <c r="IA271" s="100"/>
      <c r="IB271" s="100"/>
      <c r="IC271" s="100"/>
      <c r="ID271" s="100"/>
      <c r="IE271" s="100"/>
      <c r="IF271" s="100"/>
      <c r="IG271" s="100"/>
      <c r="IH271" s="100"/>
      <c r="II271" s="100"/>
      <c r="IJ271" s="100"/>
      <c r="IK271" s="100"/>
      <c r="IL271" s="100"/>
      <c r="IM271" s="100"/>
      <c r="IN271" s="100"/>
      <c r="IO271" s="100"/>
      <c r="IP271" s="100"/>
      <c r="IQ271" s="100"/>
      <c r="IR271" s="100"/>
      <c r="IS271" s="100"/>
      <c r="IT271" s="100"/>
      <c r="IU271" s="100"/>
      <c r="IV271" s="100"/>
      <c r="IW271" s="100"/>
      <c r="IX271" s="100"/>
      <c r="IY271" s="100"/>
      <c r="IZ271" s="100"/>
      <c r="JA271" s="100"/>
    </row>
    <row r="272" spans="1:261">
      <c r="A272" s="259" t="s">
        <v>47</v>
      </c>
      <c r="B272" s="173" t="s">
        <v>199</v>
      </c>
      <c r="C272" s="174"/>
      <c r="D272" s="174"/>
      <c r="E272" s="174"/>
      <c r="F272" s="174"/>
      <c r="G272" s="175"/>
      <c r="H272" s="173" t="s">
        <v>200</v>
      </c>
      <c r="I272" s="175"/>
      <c r="J272" s="141" t="s">
        <v>201</v>
      </c>
      <c r="K272" s="142"/>
      <c r="L272" s="142"/>
      <c r="M272" s="142"/>
      <c r="N272" s="142"/>
      <c r="O272" s="142"/>
      <c r="P272" s="143"/>
      <c r="Q272" s="173" t="s">
        <v>202</v>
      </c>
      <c r="R272" s="175"/>
      <c r="S272" s="141" t="s">
        <v>203</v>
      </c>
      <c r="T272" s="142"/>
      <c r="U272" s="143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  <c r="EN272" s="100"/>
      <c r="EO272" s="100"/>
      <c r="EP272" s="100"/>
      <c r="EQ272" s="100"/>
      <c r="ER272" s="100"/>
      <c r="ES272" s="100"/>
      <c r="ET272" s="100"/>
      <c r="EU272" s="100"/>
      <c r="EV272" s="100"/>
      <c r="EW272" s="100"/>
      <c r="EX272" s="100"/>
      <c r="EY272" s="100"/>
      <c r="EZ272" s="100"/>
      <c r="FA272" s="100"/>
      <c r="FB272" s="100"/>
      <c r="FC272" s="100"/>
      <c r="FD272" s="100"/>
      <c r="FE272" s="100"/>
      <c r="FF272" s="100"/>
      <c r="FG272" s="100"/>
      <c r="FH272" s="100"/>
      <c r="FI272" s="100"/>
      <c r="FJ272" s="100"/>
      <c r="FK272" s="100"/>
      <c r="FL272" s="100"/>
      <c r="FM272" s="100"/>
      <c r="FN272" s="100"/>
      <c r="FO272" s="100"/>
      <c r="FP272" s="100"/>
      <c r="FQ272" s="100"/>
      <c r="FR272" s="100"/>
      <c r="FS272" s="100"/>
      <c r="FT272" s="100"/>
      <c r="FU272" s="100"/>
      <c r="FV272" s="100"/>
      <c r="FW272" s="100"/>
      <c r="FX272" s="100"/>
      <c r="FY272" s="100"/>
      <c r="FZ272" s="100"/>
      <c r="GA272" s="100"/>
      <c r="GB272" s="100"/>
      <c r="GC272" s="100"/>
      <c r="GD272" s="100"/>
      <c r="GE272" s="100"/>
      <c r="GF272" s="100"/>
      <c r="GG272" s="100"/>
      <c r="GH272" s="100"/>
      <c r="GI272" s="100"/>
      <c r="GJ272" s="100"/>
      <c r="GK272" s="100"/>
      <c r="GL272" s="100"/>
      <c r="GM272" s="100"/>
      <c r="GN272" s="100"/>
      <c r="GO272" s="100"/>
      <c r="GP272" s="100"/>
      <c r="GQ272" s="100"/>
      <c r="GR272" s="100"/>
      <c r="GS272" s="100"/>
      <c r="GT272" s="100"/>
      <c r="GU272" s="100"/>
      <c r="GV272" s="100"/>
      <c r="GW272" s="100"/>
      <c r="GX272" s="100"/>
      <c r="GY272" s="100"/>
      <c r="GZ272" s="100"/>
      <c r="HA272" s="100"/>
      <c r="HB272" s="100"/>
      <c r="HC272" s="100"/>
      <c r="HD272" s="100"/>
      <c r="HE272" s="100"/>
      <c r="HF272" s="100"/>
      <c r="HG272" s="100"/>
      <c r="HH272" s="100"/>
      <c r="HI272" s="100"/>
      <c r="HJ272" s="100"/>
      <c r="HK272" s="100"/>
      <c r="HL272" s="100"/>
      <c r="HM272" s="100"/>
      <c r="HN272" s="100"/>
      <c r="HO272" s="100"/>
      <c r="HP272" s="100"/>
      <c r="HQ272" s="100"/>
      <c r="HR272" s="100"/>
      <c r="HS272" s="100"/>
      <c r="HT272" s="100"/>
      <c r="HU272" s="100"/>
      <c r="HV272" s="100"/>
      <c r="HW272" s="100"/>
      <c r="HX272" s="100"/>
      <c r="HY272" s="100"/>
      <c r="HZ272" s="100"/>
      <c r="IA272" s="100"/>
      <c r="IB272" s="100"/>
      <c r="IC272" s="100"/>
      <c r="ID272" s="100"/>
      <c r="IE272" s="100"/>
      <c r="IF272" s="100"/>
      <c r="IG272" s="100"/>
      <c r="IH272" s="100"/>
      <c r="II272" s="100"/>
      <c r="IJ272" s="100"/>
      <c r="IK272" s="100"/>
      <c r="IL272" s="100"/>
      <c r="IM272" s="100"/>
      <c r="IN272" s="100"/>
      <c r="IO272" s="100"/>
      <c r="IP272" s="100"/>
      <c r="IQ272" s="100"/>
      <c r="IR272" s="100"/>
      <c r="IS272" s="100"/>
      <c r="IT272" s="100"/>
      <c r="IU272" s="100"/>
      <c r="IV272" s="100"/>
      <c r="IW272" s="100"/>
      <c r="IX272" s="100"/>
      <c r="IY272" s="100"/>
      <c r="IZ272" s="100"/>
      <c r="JA272" s="100"/>
    </row>
    <row r="273" spans="1:261">
      <c r="A273" s="260"/>
      <c r="B273" s="176"/>
      <c r="C273" s="177"/>
      <c r="D273" s="177"/>
      <c r="E273" s="177"/>
      <c r="F273" s="177"/>
      <c r="G273" s="178"/>
      <c r="H273" s="176"/>
      <c r="I273" s="178"/>
      <c r="J273" s="141" t="s">
        <v>58</v>
      </c>
      <c r="K273" s="143"/>
      <c r="L273" s="141" t="s">
        <v>32</v>
      </c>
      <c r="M273" s="143"/>
      <c r="N273" s="141" t="s">
        <v>59</v>
      </c>
      <c r="O273" s="142"/>
      <c r="P273" s="143"/>
      <c r="Q273" s="176"/>
      <c r="R273" s="178"/>
      <c r="S273" s="31" t="s">
        <v>204</v>
      </c>
      <c r="T273" s="31" t="s">
        <v>205</v>
      </c>
      <c r="U273" s="31" t="s">
        <v>206</v>
      </c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  <c r="EN273" s="100"/>
      <c r="EO273" s="100"/>
      <c r="EP273" s="100"/>
      <c r="EQ273" s="100"/>
      <c r="ER273" s="100"/>
      <c r="ES273" s="100"/>
      <c r="ET273" s="100"/>
      <c r="EU273" s="100"/>
      <c r="EV273" s="100"/>
      <c r="EW273" s="100"/>
      <c r="EX273" s="100"/>
      <c r="EY273" s="100"/>
      <c r="EZ273" s="100"/>
      <c r="FA273" s="100"/>
      <c r="FB273" s="100"/>
      <c r="FC273" s="100"/>
      <c r="FD273" s="100"/>
      <c r="FE273" s="100"/>
      <c r="FF273" s="100"/>
      <c r="FG273" s="100"/>
      <c r="FH273" s="100"/>
      <c r="FI273" s="100"/>
      <c r="FJ273" s="100"/>
      <c r="FK273" s="100"/>
      <c r="FL273" s="100"/>
      <c r="FM273" s="100"/>
      <c r="FN273" s="100"/>
      <c r="FO273" s="100"/>
      <c r="FP273" s="100"/>
      <c r="FQ273" s="100"/>
      <c r="FR273" s="100"/>
      <c r="FS273" s="100"/>
      <c r="FT273" s="100"/>
      <c r="FU273" s="100"/>
      <c r="FV273" s="100"/>
      <c r="FW273" s="100"/>
      <c r="FX273" s="100"/>
      <c r="FY273" s="100"/>
      <c r="FZ273" s="100"/>
      <c r="GA273" s="100"/>
      <c r="GB273" s="100"/>
      <c r="GC273" s="100"/>
      <c r="GD273" s="100"/>
      <c r="GE273" s="100"/>
      <c r="GF273" s="100"/>
      <c r="GG273" s="100"/>
      <c r="GH273" s="100"/>
      <c r="GI273" s="100"/>
      <c r="GJ273" s="100"/>
      <c r="GK273" s="100"/>
      <c r="GL273" s="100"/>
      <c r="GM273" s="100"/>
      <c r="GN273" s="100"/>
      <c r="GO273" s="100"/>
      <c r="GP273" s="100"/>
      <c r="GQ273" s="100"/>
      <c r="GR273" s="100"/>
      <c r="GS273" s="100"/>
      <c r="GT273" s="100"/>
      <c r="GU273" s="100"/>
      <c r="GV273" s="100"/>
      <c r="GW273" s="100"/>
      <c r="GX273" s="100"/>
      <c r="GY273" s="100"/>
      <c r="GZ273" s="100"/>
      <c r="HA273" s="100"/>
      <c r="HB273" s="100"/>
      <c r="HC273" s="100"/>
      <c r="HD273" s="100"/>
      <c r="HE273" s="100"/>
      <c r="HF273" s="100"/>
      <c r="HG273" s="100"/>
      <c r="HH273" s="100"/>
      <c r="HI273" s="100"/>
      <c r="HJ273" s="100"/>
      <c r="HK273" s="100"/>
      <c r="HL273" s="100"/>
      <c r="HM273" s="100"/>
      <c r="HN273" s="100"/>
      <c r="HO273" s="100"/>
      <c r="HP273" s="100"/>
      <c r="HQ273" s="100"/>
      <c r="HR273" s="100"/>
      <c r="HS273" s="100"/>
      <c r="HT273" s="100"/>
      <c r="HU273" s="100"/>
      <c r="HV273" s="100"/>
      <c r="HW273" s="100"/>
      <c r="HX273" s="100"/>
      <c r="HY273" s="100"/>
      <c r="HZ273" s="100"/>
      <c r="IA273" s="100"/>
      <c r="IB273" s="100"/>
      <c r="IC273" s="100"/>
      <c r="ID273" s="100"/>
      <c r="IE273" s="100"/>
      <c r="IF273" s="100"/>
      <c r="IG273" s="100"/>
      <c r="IH273" s="100"/>
      <c r="II273" s="100"/>
      <c r="IJ273" s="100"/>
      <c r="IK273" s="100"/>
      <c r="IL273" s="100"/>
      <c r="IM273" s="100"/>
      <c r="IN273" s="100"/>
      <c r="IO273" s="100"/>
      <c r="IP273" s="100"/>
      <c r="IQ273" s="100"/>
      <c r="IR273" s="100"/>
      <c r="IS273" s="100"/>
      <c r="IT273" s="100"/>
      <c r="IU273" s="100"/>
      <c r="IV273" s="100"/>
      <c r="IW273" s="100"/>
      <c r="IX273" s="100"/>
      <c r="IY273" s="100"/>
      <c r="IZ273" s="100"/>
      <c r="JA273" s="100"/>
    </row>
    <row r="274" spans="1:261">
      <c r="A274" s="31">
        <v>1</v>
      </c>
      <c r="B274" s="141" t="s">
        <v>207</v>
      </c>
      <c r="C274" s="142"/>
      <c r="D274" s="142"/>
      <c r="E274" s="142"/>
      <c r="F274" s="142"/>
      <c r="G274" s="143"/>
      <c r="H274" s="266">
        <v>138</v>
      </c>
      <c r="I274" s="262"/>
      <c r="J274" s="164">
        <v>138</v>
      </c>
      <c r="K274" s="165"/>
      <c r="L274" s="164">
        <v>181</v>
      </c>
      <c r="M274" s="165"/>
      <c r="N274" s="166">
        <f>SUM(J274:M274)</f>
        <v>319</v>
      </c>
      <c r="O274" s="265"/>
      <c r="P274" s="167"/>
      <c r="Q274" s="168">
        <f>H274/H276</f>
        <v>0.89610389610389607</v>
      </c>
      <c r="R274" s="169"/>
      <c r="S274" s="18">
        <v>60</v>
      </c>
      <c r="T274" s="18">
        <v>62</v>
      </c>
      <c r="U274" s="18">
        <f>J99+J113-U275</f>
        <v>46</v>
      </c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  <c r="FL274" s="100"/>
      <c r="FM274" s="100"/>
      <c r="FN274" s="100"/>
      <c r="FO274" s="100"/>
      <c r="FP274" s="100"/>
      <c r="FQ274" s="100"/>
      <c r="FR274" s="100"/>
      <c r="FS274" s="100"/>
      <c r="FT274" s="100"/>
      <c r="FU274" s="100"/>
      <c r="FV274" s="100"/>
      <c r="FW274" s="100"/>
      <c r="FX274" s="100"/>
      <c r="FY274" s="100"/>
      <c r="FZ274" s="100"/>
      <c r="GA274" s="100"/>
      <c r="GB274" s="100"/>
      <c r="GC274" s="100"/>
      <c r="GD274" s="100"/>
      <c r="GE274" s="100"/>
      <c r="GF274" s="100"/>
      <c r="GG274" s="100"/>
      <c r="GH274" s="100"/>
      <c r="GI274" s="100"/>
      <c r="GJ274" s="100"/>
      <c r="GK274" s="100"/>
      <c r="GL274" s="100"/>
      <c r="GM274" s="100"/>
      <c r="GN274" s="100"/>
      <c r="GO274" s="100"/>
      <c r="GP274" s="100"/>
      <c r="GQ274" s="100"/>
      <c r="GR274" s="100"/>
      <c r="GS274" s="100"/>
      <c r="GT274" s="100"/>
      <c r="GU274" s="100"/>
      <c r="GV274" s="100"/>
      <c r="GW274" s="100"/>
      <c r="GX274" s="100"/>
      <c r="GY274" s="100"/>
      <c r="GZ274" s="100"/>
      <c r="HA274" s="100"/>
      <c r="HB274" s="100"/>
      <c r="HC274" s="100"/>
      <c r="HD274" s="100"/>
      <c r="HE274" s="100"/>
      <c r="HF274" s="100"/>
      <c r="HG274" s="100"/>
      <c r="HH274" s="100"/>
      <c r="HI274" s="100"/>
      <c r="HJ274" s="100"/>
      <c r="HK274" s="100"/>
      <c r="HL274" s="100"/>
      <c r="HM274" s="100"/>
      <c r="HN274" s="100"/>
      <c r="HO274" s="100"/>
      <c r="HP274" s="100"/>
      <c r="HQ274" s="100"/>
      <c r="HR274" s="100"/>
      <c r="HS274" s="100"/>
      <c r="HT274" s="100"/>
      <c r="HU274" s="100"/>
      <c r="HV274" s="100"/>
      <c r="HW274" s="100"/>
      <c r="HX274" s="100"/>
      <c r="HY274" s="100"/>
      <c r="HZ274" s="100"/>
      <c r="IA274" s="100"/>
      <c r="IB274" s="100"/>
      <c r="IC274" s="100"/>
      <c r="ID274" s="100"/>
      <c r="IE274" s="100"/>
      <c r="IF274" s="100"/>
      <c r="IG274" s="100"/>
      <c r="IH274" s="100"/>
      <c r="II274" s="100"/>
      <c r="IJ274" s="100"/>
      <c r="IK274" s="100"/>
      <c r="IL274" s="100"/>
      <c r="IM274" s="100"/>
      <c r="IN274" s="100"/>
      <c r="IO274" s="100"/>
      <c r="IP274" s="100"/>
      <c r="IQ274" s="100"/>
      <c r="IR274" s="100"/>
      <c r="IS274" s="100"/>
      <c r="IT274" s="100"/>
      <c r="IU274" s="100"/>
      <c r="IV274" s="100"/>
      <c r="IW274" s="100"/>
      <c r="IX274" s="100"/>
      <c r="IY274" s="100"/>
      <c r="IZ274" s="100"/>
      <c r="JA274" s="100"/>
    </row>
    <row r="275" spans="1:261" ht="24.75" customHeight="1">
      <c r="A275" s="31">
        <v>2</v>
      </c>
      <c r="B275" s="141" t="s">
        <v>208</v>
      </c>
      <c r="C275" s="142"/>
      <c r="D275" s="142"/>
      <c r="E275" s="142"/>
      <c r="F275" s="142"/>
      <c r="G275" s="143"/>
      <c r="H275" s="261">
        <f>J275</f>
        <v>16</v>
      </c>
      <c r="I275" s="262"/>
      <c r="J275" s="263">
        <f>O142</f>
        <v>16</v>
      </c>
      <c r="K275" s="264"/>
      <c r="L275" s="263">
        <f>P142</f>
        <v>18</v>
      </c>
      <c r="M275" s="264"/>
      <c r="N275" s="166">
        <f>SUM(J275:M275)</f>
        <v>34</v>
      </c>
      <c r="O275" s="265"/>
      <c r="P275" s="167"/>
      <c r="Q275" s="168">
        <f>H275/H276</f>
        <v>0.1038961038961039</v>
      </c>
      <c r="R275" s="169"/>
      <c r="S275" s="12">
        <v>0</v>
      </c>
      <c r="T275" s="12">
        <v>4</v>
      </c>
      <c r="U275" s="12">
        <v>14</v>
      </c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  <c r="EO275" s="100"/>
      <c r="EP275" s="100"/>
      <c r="EQ275" s="100"/>
      <c r="ER275" s="100"/>
      <c r="ES275" s="100"/>
      <c r="ET275" s="100"/>
      <c r="EU275" s="100"/>
      <c r="EV275" s="100"/>
      <c r="EW275" s="100"/>
      <c r="EX275" s="100"/>
      <c r="EY275" s="100"/>
      <c r="EZ275" s="100"/>
      <c r="FA275" s="100"/>
      <c r="FB275" s="100"/>
      <c r="FC275" s="100"/>
      <c r="FD275" s="100"/>
      <c r="FE275" s="100"/>
      <c r="FF275" s="100"/>
      <c r="FG275" s="100"/>
      <c r="FH275" s="100"/>
      <c r="FI275" s="100"/>
      <c r="FJ275" s="100"/>
      <c r="FK275" s="100"/>
      <c r="FL275" s="100"/>
      <c r="FM275" s="100"/>
      <c r="FN275" s="100"/>
      <c r="FO275" s="100"/>
      <c r="FP275" s="100"/>
      <c r="FQ275" s="100"/>
      <c r="FR275" s="100"/>
      <c r="FS275" s="100"/>
      <c r="FT275" s="100"/>
      <c r="FU275" s="100"/>
      <c r="FV275" s="100"/>
      <c r="FW275" s="100"/>
      <c r="FX275" s="100"/>
      <c r="FY275" s="100"/>
      <c r="FZ275" s="100"/>
      <c r="GA275" s="100"/>
      <c r="GB275" s="100"/>
      <c r="GC275" s="100"/>
      <c r="GD275" s="100"/>
      <c r="GE275" s="100"/>
      <c r="GF275" s="100"/>
      <c r="GG275" s="100"/>
      <c r="GH275" s="100"/>
      <c r="GI275" s="100"/>
      <c r="GJ275" s="100"/>
      <c r="GK275" s="100"/>
      <c r="GL275" s="100"/>
      <c r="GM275" s="100"/>
      <c r="GN275" s="100"/>
      <c r="GO275" s="100"/>
      <c r="GP275" s="100"/>
      <c r="GQ275" s="100"/>
      <c r="GR275" s="100"/>
      <c r="GS275" s="100"/>
      <c r="GT275" s="100"/>
      <c r="GU275" s="100"/>
      <c r="GV275" s="100"/>
      <c r="GW275" s="100"/>
      <c r="GX275" s="100"/>
      <c r="GY275" s="100"/>
      <c r="GZ275" s="100"/>
      <c r="HA275" s="100"/>
      <c r="HB275" s="100"/>
      <c r="HC275" s="100"/>
      <c r="HD275" s="100"/>
      <c r="HE275" s="100"/>
      <c r="HF275" s="100"/>
      <c r="HG275" s="100"/>
      <c r="HH275" s="100"/>
      <c r="HI275" s="100"/>
      <c r="HJ275" s="100"/>
      <c r="HK275" s="100"/>
      <c r="HL275" s="100"/>
      <c r="HM275" s="100"/>
      <c r="HN275" s="100"/>
      <c r="HO275" s="100"/>
      <c r="HP275" s="100"/>
      <c r="HQ275" s="100"/>
      <c r="HR275" s="100"/>
      <c r="HS275" s="100"/>
      <c r="HT275" s="100"/>
      <c r="HU275" s="100"/>
      <c r="HV275" s="100"/>
      <c r="HW275" s="100"/>
      <c r="HX275" s="100"/>
      <c r="HY275" s="100"/>
      <c r="HZ275" s="100"/>
      <c r="IA275" s="100"/>
      <c r="IB275" s="100"/>
      <c r="IC275" s="100"/>
      <c r="ID275" s="100"/>
      <c r="IE275" s="100"/>
      <c r="IF275" s="100"/>
      <c r="IG275" s="100"/>
      <c r="IH275" s="100"/>
      <c r="II275" s="100"/>
      <c r="IJ275" s="100"/>
      <c r="IK275" s="100"/>
      <c r="IL275" s="100"/>
      <c r="IM275" s="100"/>
      <c r="IN275" s="100"/>
      <c r="IO275" s="100"/>
      <c r="IP275" s="100"/>
      <c r="IQ275" s="100"/>
      <c r="IR275" s="100"/>
      <c r="IS275" s="100"/>
      <c r="IT275" s="100"/>
      <c r="IU275" s="100"/>
      <c r="IV275" s="100"/>
      <c r="IW275" s="100"/>
      <c r="IX275" s="100"/>
      <c r="IY275" s="100"/>
      <c r="IZ275" s="100"/>
      <c r="JA275" s="100"/>
    </row>
    <row r="276" spans="1:261">
      <c r="A276" s="141" t="s">
        <v>74</v>
      </c>
      <c r="B276" s="142"/>
      <c r="C276" s="142"/>
      <c r="D276" s="142"/>
      <c r="E276" s="142"/>
      <c r="F276" s="142"/>
      <c r="G276" s="143"/>
      <c r="H276" s="141">
        <f>SUM(H274:I275)</f>
        <v>154</v>
      </c>
      <c r="I276" s="143"/>
      <c r="J276" s="141">
        <f>SUM(J274:K275)</f>
        <v>154</v>
      </c>
      <c r="K276" s="143"/>
      <c r="L276" s="145">
        <f>SUM(L274:M275)</f>
        <v>199</v>
      </c>
      <c r="M276" s="146"/>
      <c r="N276" s="145">
        <f>SUM(N274:P275)</f>
        <v>353</v>
      </c>
      <c r="O276" s="216"/>
      <c r="P276" s="146"/>
      <c r="Q276" s="147">
        <f>SUM(Q274:R275)</f>
        <v>1</v>
      </c>
      <c r="R276" s="148"/>
      <c r="S276" s="22">
        <f>SUM(S274:S275)</f>
        <v>60</v>
      </c>
      <c r="T276" s="22">
        <f>SUM(T274:T275)</f>
        <v>66</v>
      </c>
      <c r="U276" s="22">
        <f>SUM(U274:U275)</f>
        <v>60</v>
      </c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  <c r="EO276" s="100"/>
      <c r="EP276" s="100"/>
      <c r="EQ276" s="100"/>
      <c r="ER276" s="100"/>
      <c r="ES276" s="100"/>
      <c r="ET276" s="100"/>
      <c r="EU276" s="100"/>
      <c r="EV276" s="100"/>
      <c r="EW276" s="100"/>
      <c r="EX276" s="100"/>
      <c r="EY276" s="100"/>
      <c r="EZ276" s="100"/>
      <c r="FA276" s="100"/>
      <c r="FB276" s="100"/>
      <c r="FC276" s="100"/>
      <c r="FD276" s="100"/>
      <c r="FE276" s="100"/>
      <c r="FF276" s="100"/>
      <c r="FG276" s="100"/>
      <c r="FH276" s="100"/>
      <c r="FI276" s="100"/>
      <c r="FJ276" s="100"/>
      <c r="FK276" s="100"/>
      <c r="FL276" s="100"/>
      <c r="FM276" s="100"/>
      <c r="FN276" s="100"/>
      <c r="FO276" s="100"/>
      <c r="FP276" s="100"/>
      <c r="FQ276" s="100"/>
      <c r="FR276" s="100"/>
      <c r="FS276" s="100"/>
      <c r="FT276" s="100"/>
      <c r="FU276" s="100"/>
      <c r="FV276" s="100"/>
      <c r="FW276" s="100"/>
      <c r="FX276" s="100"/>
      <c r="FY276" s="100"/>
      <c r="FZ276" s="100"/>
      <c r="GA276" s="100"/>
      <c r="GB276" s="100"/>
      <c r="GC276" s="100"/>
      <c r="GD276" s="100"/>
      <c r="GE276" s="100"/>
      <c r="GF276" s="100"/>
      <c r="GG276" s="100"/>
      <c r="GH276" s="100"/>
      <c r="GI276" s="100"/>
      <c r="GJ276" s="100"/>
      <c r="GK276" s="100"/>
      <c r="GL276" s="100"/>
      <c r="GM276" s="100"/>
      <c r="GN276" s="100"/>
      <c r="GO276" s="100"/>
      <c r="GP276" s="100"/>
      <c r="GQ276" s="100"/>
      <c r="GR276" s="100"/>
      <c r="GS276" s="100"/>
      <c r="GT276" s="100"/>
      <c r="GU276" s="100"/>
      <c r="GV276" s="100"/>
      <c r="GW276" s="100"/>
      <c r="GX276" s="100"/>
      <c r="GY276" s="100"/>
      <c r="GZ276" s="100"/>
      <c r="HA276" s="100"/>
      <c r="HB276" s="100"/>
      <c r="HC276" s="100"/>
      <c r="HD276" s="100"/>
      <c r="HE276" s="100"/>
      <c r="HF276" s="100"/>
      <c r="HG276" s="100"/>
      <c r="HH276" s="100"/>
      <c r="HI276" s="100"/>
      <c r="HJ276" s="100"/>
      <c r="HK276" s="100"/>
      <c r="HL276" s="100"/>
      <c r="HM276" s="100"/>
      <c r="HN276" s="100"/>
      <c r="HO276" s="100"/>
      <c r="HP276" s="100"/>
      <c r="HQ276" s="100"/>
      <c r="HR276" s="100"/>
      <c r="HS276" s="100"/>
      <c r="HT276" s="100"/>
      <c r="HU276" s="100"/>
      <c r="HV276" s="100"/>
      <c r="HW276" s="100"/>
      <c r="HX276" s="100"/>
      <c r="HY276" s="100"/>
      <c r="HZ276" s="100"/>
      <c r="IA276" s="100"/>
      <c r="IB276" s="100"/>
      <c r="IC276" s="100"/>
      <c r="ID276" s="100"/>
      <c r="IE276" s="100"/>
      <c r="IF276" s="100"/>
      <c r="IG276" s="100"/>
      <c r="IH276" s="100"/>
      <c r="II276" s="100"/>
      <c r="IJ276" s="100"/>
      <c r="IK276" s="100"/>
      <c r="IL276" s="100"/>
      <c r="IM276" s="100"/>
      <c r="IN276" s="100"/>
      <c r="IO276" s="100"/>
      <c r="IP276" s="100"/>
      <c r="IQ276" s="100"/>
      <c r="IR276" s="100"/>
      <c r="IS276" s="100"/>
      <c r="IT276" s="100"/>
      <c r="IU276" s="100"/>
      <c r="IV276" s="100"/>
      <c r="IW276" s="100"/>
      <c r="IX276" s="100"/>
      <c r="IY276" s="100"/>
      <c r="IZ276" s="100"/>
      <c r="JA276" s="100"/>
    </row>
    <row r="277" spans="1:261" s="70" customForma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2"/>
      <c r="M277" s="72"/>
      <c r="N277" s="72"/>
      <c r="O277" s="72"/>
      <c r="P277" s="72"/>
      <c r="Q277" s="73"/>
      <c r="R277" s="73"/>
      <c r="S277" s="72"/>
      <c r="T277" s="72"/>
      <c r="U277" s="72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  <c r="EO277" s="100"/>
      <c r="EP277" s="100"/>
      <c r="EQ277" s="100"/>
      <c r="ER277" s="100"/>
      <c r="ES277" s="100"/>
      <c r="ET277" s="100"/>
      <c r="EU277" s="100"/>
      <c r="EV277" s="100"/>
      <c r="EW277" s="100"/>
      <c r="EX277" s="100"/>
      <c r="EY277" s="100"/>
      <c r="EZ277" s="100"/>
      <c r="FA277" s="100"/>
      <c r="FB277" s="100"/>
      <c r="FC277" s="100"/>
      <c r="FD277" s="100"/>
      <c r="FE277" s="100"/>
      <c r="FF277" s="100"/>
      <c r="FG277" s="100"/>
      <c r="FH277" s="100"/>
      <c r="FI277" s="100"/>
      <c r="FJ277" s="100"/>
      <c r="FK277" s="100"/>
      <c r="FL277" s="100"/>
      <c r="FM277" s="100"/>
      <c r="FN277" s="100"/>
      <c r="FO277" s="100"/>
      <c r="FP277" s="100"/>
      <c r="FQ277" s="100"/>
      <c r="FR277" s="100"/>
      <c r="FS277" s="100"/>
      <c r="FT277" s="100"/>
      <c r="FU277" s="100"/>
      <c r="FV277" s="100"/>
      <c r="FW277" s="100"/>
      <c r="FX277" s="100"/>
      <c r="FY277" s="100"/>
      <c r="FZ277" s="100"/>
      <c r="GA277" s="100"/>
      <c r="GB277" s="100"/>
      <c r="GC277" s="100"/>
      <c r="GD277" s="100"/>
      <c r="GE277" s="100"/>
      <c r="GF277" s="100"/>
      <c r="GG277" s="100"/>
      <c r="GH277" s="100"/>
      <c r="GI277" s="100"/>
      <c r="GJ277" s="100"/>
      <c r="GK277" s="100"/>
      <c r="GL277" s="100"/>
      <c r="GM277" s="100"/>
      <c r="GN277" s="100"/>
      <c r="GO277" s="100"/>
      <c r="GP277" s="100"/>
      <c r="GQ277" s="100"/>
      <c r="GR277" s="100"/>
      <c r="GS277" s="100"/>
      <c r="GT277" s="100"/>
      <c r="GU277" s="100"/>
      <c r="GV277" s="100"/>
      <c r="GW277" s="100"/>
      <c r="GX277" s="100"/>
      <c r="GY277" s="100"/>
      <c r="GZ277" s="100"/>
      <c r="HA277" s="100"/>
      <c r="HB277" s="100"/>
      <c r="HC277" s="100"/>
      <c r="HD277" s="100"/>
      <c r="HE277" s="100"/>
      <c r="HF277" s="100"/>
      <c r="HG277" s="100"/>
      <c r="HH277" s="100"/>
      <c r="HI277" s="100"/>
      <c r="HJ277" s="100"/>
      <c r="HK277" s="100"/>
      <c r="HL277" s="100"/>
      <c r="HM277" s="100"/>
      <c r="HN277" s="100"/>
      <c r="HO277" s="100"/>
      <c r="HP277" s="100"/>
      <c r="HQ277" s="100"/>
      <c r="HR277" s="100"/>
      <c r="HS277" s="100"/>
      <c r="HT277" s="100"/>
      <c r="HU277" s="100"/>
      <c r="HV277" s="100"/>
      <c r="HW277" s="100"/>
      <c r="HX277" s="100"/>
      <c r="HY277" s="100"/>
      <c r="HZ277" s="100"/>
      <c r="IA277" s="100"/>
      <c r="IB277" s="100"/>
      <c r="IC277" s="100"/>
      <c r="ID277" s="100"/>
      <c r="IE277" s="100"/>
      <c r="IF277" s="100"/>
      <c r="IG277" s="100"/>
      <c r="IH277" s="100"/>
      <c r="II277" s="100"/>
      <c r="IJ277" s="100"/>
      <c r="IK277" s="100"/>
      <c r="IL277" s="100"/>
      <c r="IM277" s="100"/>
      <c r="IN277" s="100"/>
      <c r="IO277" s="100"/>
      <c r="IP277" s="100"/>
      <c r="IQ277" s="100"/>
      <c r="IR277" s="100"/>
      <c r="IS277" s="100"/>
      <c r="IT277" s="100"/>
      <c r="IU277" s="100"/>
      <c r="IV277" s="100"/>
      <c r="IW277" s="100"/>
      <c r="IX277" s="100"/>
      <c r="IY277" s="100"/>
      <c r="IZ277" s="100"/>
      <c r="JA277" s="100"/>
    </row>
    <row r="278" spans="1:261" s="70" customForma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2"/>
      <c r="M278" s="72"/>
      <c r="N278" s="72"/>
      <c r="O278" s="72"/>
      <c r="P278" s="72"/>
      <c r="Q278" s="73"/>
      <c r="R278" s="73"/>
      <c r="S278" s="72"/>
      <c r="T278" s="72"/>
      <c r="U278" s="72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100"/>
      <c r="FZ278" s="100"/>
      <c r="GA278" s="100"/>
      <c r="GB278" s="100"/>
      <c r="GC278" s="100"/>
      <c r="GD278" s="100"/>
      <c r="GE278" s="100"/>
      <c r="GF278" s="100"/>
      <c r="GG278" s="100"/>
      <c r="GH278" s="100"/>
      <c r="GI278" s="100"/>
      <c r="GJ278" s="100"/>
      <c r="GK278" s="100"/>
      <c r="GL278" s="100"/>
      <c r="GM278" s="100"/>
      <c r="GN278" s="100"/>
      <c r="GO278" s="100"/>
      <c r="GP278" s="100"/>
      <c r="GQ278" s="100"/>
      <c r="GR278" s="100"/>
      <c r="GS278" s="100"/>
      <c r="GT278" s="100"/>
      <c r="GU278" s="100"/>
      <c r="GV278" s="100"/>
      <c r="GW278" s="100"/>
      <c r="GX278" s="100"/>
      <c r="GY278" s="100"/>
      <c r="GZ278" s="100"/>
      <c r="HA278" s="100"/>
      <c r="HB278" s="100"/>
      <c r="HC278" s="100"/>
      <c r="HD278" s="100"/>
      <c r="HE278" s="100"/>
      <c r="HF278" s="100"/>
      <c r="HG278" s="100"/>
      <c r="HH278" s="100"/>
      <c r="HI278" s="100"/>
      <c r="HJ278" s="100"/>
      <c r="HK278" s="100"/>
      <c r="HL278" s="100"/>
      <c r="HM278" s="100"/>
      <c r="HN278" s="100"/>
      <c r="HO278" s="100"/>
      <c r="HP278" s="100"/>
      <c r="HQ278" s="100"/>
      <c r="HR278" s="100"/>
      <c r="HS278" s="100"/>
      <c r="HT278" s="100"/>
      <c r="HU278" s="100"/>
      <c r="HV278" s="100"/>
      <c r="HW278" s="100"/>
      <c r="HX278" s="100"/>
      <c r="HY278" s="100"/>
      <c r="HZ278" s="100"/>
      <c r="IA278" s="100"/>
      <c r="IB278" s="100"/>
      <c r="IC278" s="100"/>
      <c r="ID278" s="100"/>
      <c r="IE278" s="100"/>
      <c r="IF278" s="100"/>
      <c r="IG278" s="100"/>
      <c r="IH278" s="100"/>
      <c r="II278" s="100"/>
      <c r="IJ278" s="100"/>
      <c r="IK278" s="100"/>
      <c r="IL278" s="100"/>
      <c r="IM278" s="100"/>
      <c r="IN278" s="100"/>
      <c r="IO278" s="100"/>
      <c r="IP278" s="100"/>
      <c r="IQ278" s="100"/>
      <c r="IR278" s="100"/>
      <c r="IS278" s="100"/>
      <c r="IT278" s="100"/>
      <c r="IU278" s="100"/>
      <c r="IV278" s="100"/>
      <c r="IW278" s="100"/>
      <c r="IX278" s="100"/>
      <c r="IY278" s="100"/>
      <c r="IZ278" s="100"/>
      <c r="JA278" s="100"/>
    </row>
    <row r="279" spans="1:261">
      <c r="A279" s="149" t="s">
        <v>209</v>
      </c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/>
      <c r="AJ279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61" ht="30.75" customHeight="1">
      <c r="A280" s="150" t="s">
        <v>210</v>
      </c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/>
      <c r="AJ28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61" ht="12.75" customHeight="1">
      <c r="A281" s="153" t="s">
        <v>47</v>
      </c>
      <c r="B281" s="155" t="s">
        <v>48</v>
      </c>
      <c r="C281" s="156"/>
      <c r="D281" s="156"/>
      <c r="E281" s="156"/>
      <c r="F281" s="156"/>
      <c r="G281" s="156"/>
      <c r="H281" s="156"/>
      <c r="I281" s="157"/>
      <c r="J281" s="161" t="s">
        <v>49</v>
      </c>
      <c r="K281" s="151" t="s">
        <v>50</v>
      </c>
      <c r="L281" s="151"/>
      <c r="M281" s="151"/>
      <c r="N281" s="151" t="s">
        <v>51</v>
      </c>
      <c r="O281" s="152"/>
      <c r="P281" s="152"/>
      <c r="Q281" s="151" t="s">
        <v>52</v>
      </c>
      <c r="R281" s="151"/>
      <c r="S281" s="151"/>
      <c r="T281" s="151" t="s">
        <v>53</v>
      </c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/>
      <c r="AJ281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61">
      <c r="A282" s="154"/>
      <c r="B282" s="158"/>
      <c r="C282" s="159"/>
      <c r="D282" s="159"/>
      <c r="E282" s="159"/>
      <c r="F282" s="159"/>
      <c r="G282" s="159"/>
      <c r="H282" s="159"/>
      <c r="I282" s="160"/>
      <c r="J282" s="162"/>
      <c r="K282" s="4" t="s">
        <v>54</v>
      </c>
      <c r="L282" s="4" t="s">
        <v>55</v>
      </c>
      <c r="M282" s="4" t="s">
        <v>56</v>
      </c>
      <c r="N282" s="4" t="s">
        <v>58</v>
      </c>
      <c r="O282" s="4" t="s">
        <v>32</v>
      </c>
      <c r="P282" s="4" t="s">
        <v>59</v>
      </c>
      <c r="Q282" s="4" t="s">
        <v>60</v>
      </c>
      <c r="R282" s="4" t="s">
        <v>54</v>
      </c>
      <c r="S282" s="4" t="s">
        <v>61</v>
      </c>
      <c r="T282" s="151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/>
      <c r="AJ282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61">
      <c r="A283" s="107" t="s">
        <v>175</v>
      </c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/>
      <c r="AJ283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61">
      <c r="A284" s="56" t="s">
        <v>211</v>
      </c>
      <c r="B284" s="108" t="s">
        <v>212</v>
      </c>
      <c r="C284" s="108"/>
      <c r="D284" s="108"/>
      <c r="E284" s="108"/>
      <c r="F284" s="108"/>
      <c r="G284" s="108"/>
      <c r="H284" s="108"/>
      <c r="I284" s="108"/>
      <c r="J284" s="57">
        <v>5</v>
      </c>
      <c r="K284" s="57">
        <v>2</v>
      </c>
      <c r="L284" s="57">
        <v>2</v>
      </c>
      <c r="M284" s="57">
        <v>0</v>
      </c>
      <c r="N284" s="58">
        <f>K284+L284+M284</f>
        <v>4</v>
      </c>
      <c r="O284" s="58">
        <f>P284-N284</f>
        <v>5</v>
      </c>
      <c r="P284" s="58">
        <f>ROUND(PRODUCT(J284,25)/14,0)</f>
        <v>9</v>
      </c>
      <c r="Q284" s="57" t="s">
        <v>60</v>
      </c>
      <c r="R284" s="57"/>
      <c r="S284" s="59"/>
      <c r="T284" s="59" t="s">
        <v>213</v>
      </c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</row>
    <row r="285" spans="1:261">
      <c r="A285" s="109" t="s">
        <v>180</v>
      </c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1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</row>
    <row r="286" spans="1:261">
      <c r="A286" s="56" t="s">
        <v>214</v>
      </c>
      <c r="B286" s="112" t="s">
        <v>215</v>
      </c>
      <c r="C286" s="113"/>
      <c r="D286" s="113"/>
      <c r="E286" s="113"/>
      <c r="F286" s="113"/>
      <c r="G286" s="113"/>
      <c r="H286" s="113"/>
      <c r="I286" s="114"/>
      <c r="J286" s="57">
        <v>5</v>
      </c>
      <c r="K286" s="57">
        <v>2</v>
      </c>
      <c r="L286" s="57">
        <v>2</v>
      </c>
      <c r="M286" s="57">
        <v>0</v>
      </c>
      <c r="N286" s="58">
        <f>K286+L286+M286</f>
        <v>4</v>
      </c>
      <c r="O286" s="58">
        <f>P286-N286</f>
        <v>5</v>
      </c>
      <c r="P286" s="58">
        <f>ROUND(PRODUCT(J286,25)/14,0)</f>
        <v>9</v>
      </c>
      <c r="Q286" s="57" t="s">
        <v>60</v>
      </c>
      <c r="R286" s="57"/>
      <c r="S286" s="59"/>
      <c r="T286" s="59" t="s">
        <v>213</v>
      </c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</row>
    <row r="287" spans="1:261">
      <c r="A287" s="109" t="s">
        <v>216</v>
      </c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1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/>
      <c r="AJ287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61">
      <c r="A288" s="56" t="s">
        <v>217</v>
      </c>
      <c r="B288" s="112" t="s">
        <v>218</v>
      </c>
      <c r="C288" s="113"/>
      <c r="D288" s="113"/>
      <c r="E288" s="113"/>
      <c r="F288" s="113"/>
      <c r="G288" s="113"/>
      <c r="H288" s="113"/>
      <c r="I288" s="114"/>
      <c r="J288" s="57">
        <v>5</v>
      </c>
      <c r="K288" s="57">
        <v>2</v>
      </c>
      <c r="L288" s="57">
        <v>2</v>
      </c>
      <c r="M288" s="57">
        <v>0</v>
      </c>
      <c r="N288" s="58">
        <f>K288+L288+M288</f>
        <v>4</v>
      </c>
      <c r="O288" s="58">
        <f>P288-N288</f>
        <v>5</v>
      </c>
      <c r="P288" s="58">
        <f>ROUND(PRODUCT(J288,25)/14,0)</f>
        <v>9</v>
      </c>
      <c r="Q288" s="57" t="s">
        <v>60</v>
      </c>
      <c r="R288" s="57"/>
      <c r="S288" s="59"/>
      <c r="T288" s="59" t="s">
        <v>213</v>
      </c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/>
      <c r="AJ288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>
      <c r="A289" s="115" t="s">
        <v>219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7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/>
      <c r="AJ289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>
      <c r="A290" s="56" t="s">
        <v>220</v>
      </c>
      <c r="B290" s="118" t="s">
        <v>221</v>
      </c>
      <c r="C290" s="119"/>
      <c r="D290" s="119"/>
      <c r="E290" s="119"/>
      <c r="F290" s="119"/>
      <c r="G290" s="119"/>
      <c r="H290" s="119"/>
      <c r="I290" s="120"/>
      <c r="J290" s="57">
        <v>5</v>
      </c>
      <c r="K290" s="57">
        <v>2</v>
      </c>
      <c r="L290" s="57">
        <v>2</v>
      </c>
      <c r="M290" s="57">
        <v>0</v>
      </c>
      <c r="N290" s="58">
        <f>K290+L290+M290</f>
        <v>4</v>
      </c>
      <c r="O290" s="58">
        <f>P290-N290</f>
        <v>5</v>
      </c>
      <c r="P290" s="58">
        <f>ROUND(PRODUCT(J290,25)/14,0)</f>
        <v>9</v>
      </c>
      <c r="Q290" s="57" t="s">
        <v>60</v>
      </c>
      <c r="R290" s="57"/>
      <c r="S290" s="59"/>
      <c r="T290" s="60" t="s">
        <v>222</v>
      </c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</row>
    <row r="291" spans="1:256">
      <c r="A291" s="115" t="s">
        <v>185</v>
      </c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7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</row>
    <row r="292" spans="1:256">
      <c r="A292" s="56" t="s">
        <v>223</v>
      </c>
      <c r="B292" s="122" t="s">
        <v>224</v>
      </c>
      <c r="C292" s="113"/>
      <c r="D292" s="113"/>
      <c r="E292" s="113"/>
      <c r="F292" s="113"/>
      <c r="G292" s="113"/>
      <c r="H292" s="113"/>
      <c r="I292" s="114"/>
      <c r="J292" s="57">
        <v>2</v>
      </c>
      <c r="K292" s="57">
        <v>1</v>
      </c>
      <c r="L292" s="57">
        <v>1</v>
      </c>
      <c r="M292" s="57">
        <v>0</v>
      </c>
      <c r="N292" s="58">
        <f>K292+L292+M292</f>
        <v>2</v>
      </c>
      <c r="O292" s="58">
        <f>P292-N292</f>
        <v>2</v>
      </c>
      <c r="P292" s="58">
        <f>ROUND(PRODUCT(J292,25)/14,0)</f>
        <v>4</v>
      </c>
      <c r="Q292" s="57"/>
      <c r="R292" s="57" t="s">
        <v>54</v>
      </c>
      <c r="S292" s="59"/>
      <c r="T292" s="60" t="s">
        <v>222</v>
      </c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</row>
    <row r="293" spans="1:256">
      <c r="A293" s="56" t="s">
        <v>225</v>
      </c>
      <c r="B293" s="122" t="s">
        <v>226</v>
      </c>
      <c r="C293" s="113"/>
      <c r="D293" s="113"/>
      <c r="E293" s="113"/>
      <c r="F293" s="113"/>
      <c r="G293" s="113"/>
      <c r="H293" s="113"/>
      <c r="I293" s="114"/>
      <c r="J293" s="57">
        <v>3</v>
      </c>
      <c r="K293" s="57">
        <v>0</v>
      </c>
      <c r="L293" s="57">
        <v>0</v>
      </c>
      <c r="M293" s="57">
        <v>3</v>
      </c>
      <c r="N293" s="58">
        <f>K293+L293+M293</f>
        <v>3</v>
      </c>
      <c r="O293" s="58">
        <f>P293-N293</f>
        <v>2</v>
      </c>
      <c r="P293" s="58">
        <f>ROUND(PRODUCT(J293,25)/14,0)</f>
        <v>5</v>
      </c>
      <c r="Q293" s="57"/>
      <c r="R293" s="57" t="s">
        <v>54</v>
      </c>
      <c r="S293" s="59"/>
      <c r="T293" s="60" t="s">
        <v>222</v>
      </c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</row>
    <row r="294" spans="1:256">
      <c r="A294" s="109" t="s">
        <v>227</v>
      </c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1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</row>
    <row r="295" spans="1:256">
      <c r="A295" s="56" t="s">
        <v>228</v>
      </c>
      <c r="B295" s="122" t="s">
        <v>229</v>
      </c>
      <c r="C295" s="113"/>
      <c r="D295" s="113"/>
      <c r="E295" s="113"/>
      <c r="F295" s="113"/>
      <c r="G295" s="113"/>
      <c r="H295" s="113"/>
      <c r="I295" s="114"/>
      <c r="J295" s="57">
        <v>3</v>
      </c>
      <c r="K295" s="57">
        <v>1</v>
      </c>
      <c r="L295" s="57">
        <v>1</v>
      </c>
      <c r="M295" s="57">
        <v>0</v>
      </c>
      <c r="N295" s="58">
        <f>K295+L295+M295</f>
        <v>2</v>
      </c>
      <c r="O295" s="58">
        <f>P295-N295</f>
        <v>4</v>
      </c>
      <c r="P295" s="58">
        <f>ROUND(PRODUCT(J295,25)/12,0)</f>
        <v>6</v>
      </c>
      <c r="Q295" s="57" t="s">
        <v>60</v>
      </c>
      <c r="R295" s="57"/>
      <c r="S295" s="59"/>
      <c r="T295" s="59" t="s">
        <v>213</v>
      </c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</row>
    <row r="296" spans="1:256">
      <c r="A296" s="56" t="s">
        <v>230</v>
      </c>
      <c r="B296" s="122" t="s">
        <v>231</v>
      </c>
      <c r="C296" s="113"/>
      <c r="D296" s="113"/>
      <c r="E296" s="113"/>
      <c r="F296" s="113"/>
      <c r="G296" s="113"/>
      <c r="H296" s="113"/>
      <c r="I296" s="114"/>
      <c r="J296" s="57">
        <v>2</v>
      </c>
      <c r="K296" s="57">
        <v>0</v>
      </c>
      <c r="L296" s="57">
        <v>0</v>
      </c>
      <c r="M296" s="57">
        <v>3</v>
      </c>
      <c r="N296" s="58">
        <f>K296+L296+M296</f>
        <v>3</v>
      </c>
      <c r="O296" s="58">
        <f>P296-N296</f>
        <v>1</v>
      </c>
      <c r="P296" s="58">
        <f>ROUND(PRODUCT(J296,25)/12,0)</f>
        <v>4</v>
      </c>
      <c r="Q296" s="57"/>
      <c r="R296" s="57" t="s">
        <v>54</v>
      </c>
      <c r="S296" s="59"/>
      <c r="T296" s="60" t="s">
        <v>222</v>
      </c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</row>
    <row r="297" spans="1:256">
      <c r="A297" s="123" t="s">
        <v>232</v>
      </c>
      <c r="B297" s="124"/>
      <c r="C297" s="124"/>
      <c r="D297" s="124"/>
      <c r="E297" s="124"/>
      <c r="F297" s="124"/>
      <c r="G297" s="124"/>
      <c r="H297" s="124"/>
      <c r="I297" s="125"/>
      <c r="J297" s="61">
        <f t="shared" ref="J297:P297" si="67">SUM(J284,J286,J288,J290,J292:J293,J295:J296)</f>
        <v>30</v>
      </c>
      <c r="K297" s="61">
        <f t="shared" si="67"/>
        <v>10</v>
      </c>
      <c r="L297" s="61">
        <f t="shared" si="67"/>
        <v>10</v>
      </c>
      <c r="M297" s="61">
        <f t="shared" si="67"/>
        <v>6</v>
      </c>
      <c r="N297" s="61">
        <f t="shared" si="67"/>
        <v>26</v>
      </c>
      <c r="O297" s="61">
        <f t="shared" si="67"/>
        <v>29</v>
      </c>
      <c r="P297" s="61">
        <f t="shared" si="67"/>
        <v>55</v>
      </c>
      <c r="Q297" s="61">
        <f>COUNTIF(Q284,"E")+COUNTIF(Q286,"E")+COUNTIF(Q288,"E")+COUNTIF(Q290,"E")+COUNTIF(Q292:Q293,"E")+COUNTIF(Q295:Q296,"E")</f>
        <v>5</v>
      </c>
      <c r="R297" s="61">
        <f>COUNTIF(R284,"C")+COUNTIF(R286,"C")+COUNTIF(R288,"C")+COUNTIF(R290,"C")+COUNTIF(R292:R293,"C")+COUNTIF(R295:R296,"C")</f>
        <v>3</v>
      </c>
      <c r="S297" s="61">
        <f>COUNTIF(S284,"VP")+COUNTIF(S286,"VP")+COUNTIF(S288,"VP")+COUNTIF(S290,"VP")+COUNTIF(S292:S293,"VP")+COUNTIF(S295:S296,"VP")</f>
        <v>0</v>
      </c>
      <c r="T297" s="62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</row>
    <row r="298" spans="1:256">
      <c r="A298" s="126" t="s">
        <v>173</v>
      </c>
      <c r="B298" s="127"/>
      <c r="C298" s="127"/>
      <c r="D298" s="127"/>
      <c r="E298" s="127"/>
      <c r="F298" s="127"/>
      <c r="G298" s="127"/>
      <c r="H298" s="127"/>
      <c r="I298" s="127"/>
      <c r="J298" s="128"/>
      <c r="K298" s="61">
        <f t="shared" ref="K298:P298" si="68">SUM(K284,K286,K288,K290,K292,K293)*14+SUM(K295,K296)*12</f>
        <v>138</v>
      </c>
      <c r="L298" s="61">
        <f t="shared" si="68"/>
        <v>138</v>
      </c>
      <c r="M298" s="61">
        <f t="shared" si="68"/>
        <v>78</v>
      </c>
      <c r="N298" s="61">
        <f t="shared" si="68"/>
        <v>354</v>
      </c>
      <c r="O298" s="61">
        <f t="shared" si="68"/>
        <v>396</v>
      </c>
      <c r="P298" s="61">
        <f t="shared" si="68"/>
        <v>750</v>
      </c>
      <c r="Q298" s="132"/>
      <c r="R298" s="133"/>
      <c r="S298" s="133"/>
      <c r="T298" s="134"/>
      <c r="U298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</row>
    <row r="299" spans="1:256">
      <c r="A299" s="129"/>
      <c r="B299" s="130"/>
      <c r="C299" s="130"/>
      <c r="D299" s="130"/>
      <c r="E299" s="130"/>
      <c r="F299" s="130"/>
      <c r="G299" s="130"/>
      <c r="H299" s="130"/>
      <c r="I299" s="130"/>
      <c r="J299" s="131"/>
      <c r="K299" s="138">
        <f>SUM(K298:M298)</f>
        <v>354</v>
      </c>
      <c r="L299" s="139"/>
      <c r="M299" s="140"/>
      <c r="N299" s="138">
        <f>SUM(N298:O298)</f>
        <v>750</v>
      </c>
      <c r="O299" s="139"/>
      <c r="P299" s="140"/>
      <c r="Q299" s="135"/>
      <c r="R299" s="136"/>
      <c r="S299" s="136"/>
      <c r="T299" s="137"/>
      <c r="U299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</row>
    <row r="300" spans="1:256">
      <c r="A300" s="121" t="s">
        <v>233</v>
      </c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</row>
    <row r="301" spans="1:256"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</row>
    <row r="302" spans="1:256"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</row>
    <row r="303" spans="1:256"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</row>
    <row r="304" spans="1:256"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</row>
    <row r="305" spans="22:51"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</row>
    <row r="306" spans="22:51"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</row>
    <row r="307" spans="22:51"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</row>
    <row r="308" spans="22:51"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</row>
    <row r="309" spans="22:51"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</row>
    <row r="310" spans="22:51"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</row>
    <row r="311" spans="22:51"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</row>
    <row r="312" spans="22:51"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</row>
    <row r="313" spans="22:51"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</row>
    <row r="314" spans="22:51"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</row>
    <row r="315" spans="22:51"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</row>
    <row r="316" spans="22:51"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</row>
    <row r="317" spans="22:51"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</row>
    <row r="318" spans="22:51"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</row>
    <row r="319" spans="22:51"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</row>
    <row r="320" spans="22:51"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</row>
    <row r="321" spans="22:51"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</row>
    <row r="322" spans="22:51"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</row>
    <row r="323" spans="22:51"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</row>
    <row r="324" spans="22:51"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</row>
    <row r="325" spans="22:51"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</row>
    <row r="326" spans="22:51"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</row>
    <row r="327" spans="22:51"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</row>
    <row r="328" spans="22:51"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</row>
    <row r="329" spans="22:51"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</row>
    <row r="330" spans="22:51"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</row>
    <row r="331" spans="22:51"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</row>
    <row r="332" spans="22:51"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</row>
    <row r="333" spans="22:51"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</row>
    <row r="334" spans="22:51"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</row>
    <row r="335" spans="22:51"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</row>
    <row r="336" spans="22:51"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</row>
    <row r="337" spans="22:51"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</row>
    <row r="338" spans="22:51"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</row>
    <row r="339" spans="22:51"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</row>
    <row r="340" spans="22:51"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</row>
    <row r="341" spans="22:51"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</row>
    <row r="342" spans="22:51"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</row>
    <row r="343" spans="22:51"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</row>
    <row r="344" spans="22:51"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</row>
    <row r="345" spans="22:51"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</row>
    <row r="346" spans="22:51"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</row>
    <row r="347" spans="22:51"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</row>
    <row r="348" spans="22:51"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</row>
    <row r="349" spans="22:51"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</row>
    <row r="350" spans="22:51"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</row>
    <row r="351" spans="22:51"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</row>
    <row r="352" spans="22:51"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</row>
    <row r="353" spans="22:51"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</row>
    <row r="354" spans="22:51"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</row>
    <row r="355" spans="22:51"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</row>
    <row r="356" spans="22:51"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</row>
    <row r="357" spans="22:51"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</row>
    <row r="358" spans="22:51"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</row>
    <row r="359" spans="22:51"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</row>
    <row r="360" spans="22:51"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</row>
    <row r="361" spans="22:51"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</row>
    <row r="362" spans="22:51"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</row>
    <row r="363" spans="22:51"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</row>
    <row r="364" spans="22:51"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</row>
    <row r="365" spans="22:51"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</row>
    <row r="366" spans="22:51"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</row>
    <row r="367" spans="22:51"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</row>
    <row r="368" spans="22:51"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</row>
    <row r="369" spans="22:51"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</row>
    <row r="370" spans="22:51"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</row>
    <row r="371" spans="22:51"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</row>
    <row r="372" spans="22:51"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</row>
    <row r="373" spans="22:51"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</row>
    <row r="374" spans="22:51"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</row>
    <row r="375" spans="22:51"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</row>
    <row r="376" spans="22:51"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</row>
    <row r="377" spans="22:51"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</row>
    <row r="378" spans="22:51"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</row>
    <row r="379" spans="22:51"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</row>
    <row r="380" spans="22:51"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</row>
    <row r="381" spans="22:51"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</row>
    <row r="382" spans="22:51"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</row>
    <row r="383" spans="22:51"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</row>
    <row r="384" spans="22:51"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</row>
    <row r="385" spans="22:51"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</row>
    <row r="386" spans="22:51"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</row>
    <row r="387" spans="22:51"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</row>
    <row r="388" spans="22:51"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</row>
    <row r="389" spans="22:51"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</row>
    <row r="390" spans="22:51"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</row>
    <row r="391" spans="22:51"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</row>
    <row r="392" spans="22:51"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</row>
    <row r="393" spans="22:51"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</row>
    <row r="394" spans="22:51"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</row>
    <row r="395" spans="22:51"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</row>
    <row r="396" spans="22:51"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</row>
    <row r="397" spans="22:51"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</row>
    <row r="398" spans="22:51"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</row>
    <row r="399" spans="22:51"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</row>
    <row r="400" spans="22:51"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</row>
    <row r="401" spans="22:51"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</row>
    <row r="402" spans="22:51"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</row>
    <row r="403" spans="22:51"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</row>
    <row r="404" spans="22:51"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</row>
    <row r="405" spans="22:51"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</row>
    <row r="406" spans="22:51"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</row>
    <row r="407" spans="22:51"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</row>
    <row r="408" spans="22:51"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</row>
    <row r="409" spans="22:51"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</row>
    <row r="410" spans="22:51"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</row>
    <row r="411" spans="22:51"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</row>
    <row r="412" spans="22:51"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</row>
    <row r="413" spans="22:51"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</row>
    <row r="414" spans="22:51"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</row>
    <row r="415" spans="22:51"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</row>
    <row r="416" spans="22:51"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</row>
    <row r="417" spans="22:51"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</row>
    <row r="418" spans="22:51"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</row>
    <row r="419" spans="22:51"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</row>
    <row r="420" spans="22:51"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</row>
    <row r="421" spans="22:51"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</row>
    <row r="422" spans="22:51"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</row>
    <row r="423" spans="22:51"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</row>
    <row r="424" spans="22:51"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</row>
    <row r="425" spans="22:51"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</row>
    <row r="426" spans="22:51"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</row>
    <row r="427" spans="22:51"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</row>
    <row r="428" spans="22:51"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</row>
    <row r="429" spans="22:51"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</row>
    <row r="430" spans="22:51"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</row>
    <row r="431" spans="22:51"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</row>
    <row r="432" spans="22:51"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</row>
    <row r="433" spans="22:51"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</row>
    <row r="434" spans="22:51"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</row>
    <row r="435" spans="22:51"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</row>
    <row r="436" spans="22:51"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</row>
    <row r="437" spans="22:51"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</row>
    <row r="438" spans="22:51"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</row>
    <row r="439" spans="22:51"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</row>
    <row r="440" spans="22:51"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</row>
    <row r="441" spans="22:51"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</row>
    <row r="442" spans="22:51"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</row>
    <row r="443" spans="22:51"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</row>
    <row r="444" spans="22:51"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</row>
    <row r="445" spans="22:51"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</row>
    <row r="446" spans="22:51"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</row>
    <row r="447" spans="22:51"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</row>
    <row r="448" spans="22:51"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</row>
    <row r="449" spans="22:51"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</row>
    <row r="450" spans="22:51"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</row>
    <row r="451" spans="22:51"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</row>
    <row r="452" spans="22:51"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</row>
    <row r="453" spans="22:51"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</row>
    <row r="454" spans="22:51"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</row>
    <row r="455" spans="22:51"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</row>
    <row r="456" spans="22:51"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</row>
    <row r="457" spans="22:51"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</row>
    <row r="458" spans="22:51"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</row>
    <row r="459" spans="22:51"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</row>
    <row r="460" spans="22:51"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</row>
    <row r="461" spans="22:51"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</row>
    <row r="462" spans="22:51"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</row>
    <row r="463" spans="22:51"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</row>
    <row r="464" spans="22:51"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</row>
    <row r="465" spans="22:51"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</row>
    <row r="466" spans="22:51"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</row>
    <row r="467" spans="22:51"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</row>
    <row r="468" spans="22:51"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</row>
    <row r="469" spans="22:51"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</row>
    <row r="470" spans="22:51"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</row>
    <row r="471" spans="22:51"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</row>
    <row r="472" spans="22:51"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</row>
    <row r="473" spans="22:51"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</row>
    <row r="474" spans="22:51"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</row>
    <row r="475" spans="22:51"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</row>
    <row r="476" spans="22:51"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</row>
    <row r="477" spans="22:51"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</row>
    <row r="478" spans="22:51"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</row>
    <row r="479" spans="22:51"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</row>
    <row r="480" spans="22:51"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</row>
    <row r="481" spans="22:51"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</row>
    <row r="482" spans="22:51"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</row>
    <row r="483" spans="22:51"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</row>
    <row r="484" spans="22:51"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</row>
    <row r="485" spans="22:51"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</row>
    <row r="486" spans="22:51"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</row>
    <row r="487" spans="22:51"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</row>
    <row r="488" spans="22:51"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</row>
    <row r="489" spans="22:51"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</row>
    <row r="490" spans="22:51"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</row>
    <row r="491" spans="22:51"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</row>
    <row r="492" spans="22:51"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</row>
    <row r="493" spans="22:51"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</row>
    <row r="494" spans="22:51"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</row>
    <row r="495" spans="22:51"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</row>
    <row r="496" spans="22:51"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</row>
    <row r="497" spans="22:51"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</row>
    <row r="498" spans="22:51"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</row>
    <row r="499" spans="22:51"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</row>
    <row r="500" spans="22:51"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</row>
    <row r="501" spans="22:51"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</row>
    <row r="502" spans="22:51"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</row>
    <row r="503" spans="22:51"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</row>
    <row r="504" spans="22:51"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</row>
    <row r="505" spans="22:51"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</row>
    <row r="506" spans="22:51"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</row>
    <row r="507" spans="22:51"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</row>
    <row r="508" spans="22:51"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</row>
    <row r="509" spans="22:51"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</row>
    <row r="510" spans="22:51"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</row>
    <row r="511" spans="22:51"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</row>
    <row r="512" spans="22:51"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</row>
    <row r="513" spans="22:51"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</row>
    <row r="514" spans="22:51"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</row>
    <row r="515" spans="22:51"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</row>
    <row r="516" spans="22:51"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</row>
    <row r="517" spans="22:51"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</row>
    <row r="518" spans="22:51"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</row>
    <row r="519" spans="22:51"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</row>
    <row r="520" spans="22:51"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</row>
    <row r="521" spans="22:51"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</row>
    <row r="522" spans="22:51"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</row>
    <row r="523" spans="22:51"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</row>
    <row r="524" spans="22:51"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</row>
    <row r="525" spans="22:51"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</row>
    <row r="526" spans="22:51"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</row>
    <row r="527" spans="22:51"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</row>
    <row r="528" spans="22:51"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</row>
    <row r="529" spans="22:51"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</row>
    <row r="530" spans="22:51"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</row>
    <row r="531" spans="22:51"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</row>
    <row r="532" spans="22:51"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</row>
    <row r="533" spans="22:51"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</row>
    <row r="534" spans="22:51"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</row>
    <row r="535" spans="22:51"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</row>
    <row r="536" spans="22:51"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</row>
    <row r="537" spans="22:51"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</row>
    <row r="538" spans="22:51"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</row>
    <row r="539" spans="22:51"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</row>
    <row r="540" spans="22:51"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</row>
    <row r="541" spans="22:51"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</row>
    <row r="542" spans="22:51"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</row>
    <row r="543" spans="22:51"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</row>
    <row r="544" spans="22:51"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</row>
    <row r="545" spans="22:51"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</row>
    <row r="546" spans="22:51"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</row>
    <row r="547" spans="22:51"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</row>
    <row r="548" spans="22:51"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</row>
    <row r="549" spans="22:51"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</row>
    <row r="550" spans="22:51"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</row>
    <row r="551" spans="22:51"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</row>
    <row r="552" spans="22:51"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</row>
    <row r="553" spans="22:51"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</row>
    <row r="554" spans="22:51"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</row>
    <row r="555" spans="22:51"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</row>
    <row r="556" spans="22:51"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</row>
    <row r="557" spans="22:51"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</row>
    <row r="558" spans="22:51"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</row>
    <row r="559" spans="22:51"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</row>
    <row r="560" spans="22:51"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</row>
    <row r="561" spans="22:51"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</row>
    <row r="562" spans="22:51"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</row>
    <row r="563" spans="22:51"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</row>
    <row r="564" spans="22:51"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</row>
    <row r="565" spans="22:51"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</row>
    <row r="566" spans="22:51"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</row>
    <row r="567" spans="22:51"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</row>
    <row r="568" spans="22:51"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</row>
    <row r="569" spans="22:51"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</row>
    <row r="570" spans="22:51"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</row>
    <row r="571" spans="22:51"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</row>
    <row r="572" spans="22:51"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</row>
    <row r="573" spans="22:51"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</row>
    <row r="574" spans="22:51"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</row>
    <row r="575" spans="22:51"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</row>
    <row r="576" spans="22:51"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</row>
    <row r="577" spans="22:51"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</row>
    <row r="578" spans="22:51"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</row>
    <row r="579" spans="22:51"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</row>
    <row r="580" spans="22:51"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</row>
    <row r="581" spans="22:51"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</row>
    <row r="582" spans="22:51"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</row>
    <row r="583" spans="22:51"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</row>
    <row r="584" spans="22:51"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  <c r="AT584" s="100"/>
      <c r="AU584" s="100"/>
      <c r="AV584" s="100"/>
      <c r="AW584" s="100"/>
      <c r="AX584" s="100"/>
      <c r="AY584" s="100"/>
    </row>
    <row r="585" spans="22:51"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  <c r="AT585" s="100"/>
      <c r="AU585" s="100"/>
      <c r="AV585" s="100"/>
      <c r="AW585" s="100"/>
      <c r="AX585" s="100"/>
      <c r="AY585" s="100"/>
    </row>
    <row r="586" spans="22:51"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  <c r="AT586" s="100"/>
      <c r="AU586" s="100"/>
      <c r="AV586" s="100"/>
      <c r="AW586" s="100"/>
      <c r="AX586" s="100"/>
      <c r="AY586" s="100"/>
    </row>
    <row r="587" spans="22:51"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  <c r="AT587" s="100"/>
      <c r="AU587" s="100"/>
      <c r="AV587" s="100"/>
      <c r="AW587" s="100"/>
      <c r="AX587" s="100"/>
      <c r="AY587" s="100"/>
    </row>
    <row r="588" spans="22:51"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  <c r="AT588" s="100"/>
      <c r="AU588" s="100"/>
      <c r="AV588" s="100"/>
      <c r="AW588" s="100"/>
      <c r="AX588" s="100"/>
      <c r="AY588" s="100"/>
    </row>
    <row r="589" spans="22:51"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  <c r="AT589" s="100"/>
      <c r="AU589" s="100"/>
      <c r="AV589" s="100"/>
      <c r="AW589" s="100"/>
      <c r="AX589" s="100"/>
      <c r="AY589" s="100"/>
    </row>
    <row r="590" spans="22:51"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  <c r="AT590" s="100"/>
      <c r="AU590" s="100"/>
      <c r="AV590" s="100"/>
      <c r="AW590" s="100"/>
      <c r="AX590" s="100"/>
      <c r="AY590" s="100"/>
    </row>
    <row r="591" spans="22:51"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  <c r="AT591" s="100"/>
      <c r="AU591" s="100"/>
      <c r="AV591" s="100"/>
      <c r="AW591" s="100"/>
      <c r="AX591" s="100"/>
      <c r="AY591" s="100"/>
    </row>
    <row r="592" spans="22:51"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  <c r="AT592" s="100"/>
      <c r="AU592" s="100"/>
      <c r="AV592" s="100"/>
      <c r="AW592" s="100"/>
      <c r="AX592" s="100"/>
      <c r="AY592" s="100"/>
    </row>
    <row r="593" spans="22:51"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  <c r="AT593" s="100"/>
      <c r="AU593" s="100"/>
      <c r="AV593" s="100"/>
      <c r="AW593" s="100"/>
      <c r="AX593" s="100"/>
      <c r="AY593" s="100"/>
    </row>
    <row r="594" spans="22:51"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  <c r="AT594" s="100"/>
      <c r="AU594" s="100"/>
      <c r="AV594" s="100"/>
      <c r="AW594" s="100"/>
      <c r="AX594" s="100"/>
      <c r="AY594" s="100"/>
    </row>
    <row r="595" spans="22:51"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  <c r="AT595" s="100"/>
      <c r="AU595" s="100"/>
      <c r="AV595" s="100"/>
      <c r="AW595" s="100"/>
      <c r="AX595" s="100"/>
      <c r="AY595" s="100"/>
    </row>
    <row r="596" spans="22:51"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  <c r="AT596" s="100"/>
      <c r="AU596" s="100"/>
      <c r="AV596" s="100"/>
      <c r="AW596" s="100"/>
      <c r="AX596" s="100"/>
      <c r="AY596" s="100"/>
    </row>
    <row r="597" spans="22:51"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  <c r="AT597" s="100"/>
      <c r="AU597" s="100"/>
      <c r="AV597" s="100"/>
      <c r="AW597" s="100"/>
      <c r="AX597" s="100"/>
      <c r="AY597" s="100"/>
    </row>
    <row r="598" spans="22:51"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  <c r="AT598" s="100"/>
      <c r="AU598" s="100"/>
      <c r="AV598" s="100"/>
      <c r="AW598" s="100"/>
      <c r="AX598" s="100"/>
      <c r="AY598" s="100"/>
    </row>
    <row r="599" spans="22:51"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  <c r="AT599" s="100"/>
      <c r="AU599" s="100"/>
      <c r="AV599" s="100"/>
      <c r="AW599" s="100"/>
      <c r="AX599" s="100"/>
      <c r="AY599" s="100"/>
    </row>
    <row r="600" spans="22:51"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  <c r="AT600" s="100"/>
      <c r="AU600" s="100"/>
      <c r="AV600" s="100"/>
      <c r="AW600" s="100"/>
      <c r="AX600" s="100"/>
      <c r="AY600" s="100"/>
    </row>
    <row r="601" spans="22:51"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  <c r="AT601" s="100"/>
      <c r="AU601" s="100"/>
      <c r="AV601" s="100"/>
      <c r="AW601" s="100"/>
      <c r="AX601" s="100"/>
      <c r="AY601" s="100"/>
    </row>
    <row r="602" spans="22:51"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  <c r="AT602" s="100"/>
      <c r="AU602" s="100"/>
      <c r="AV602" s="100"/>
      <c r="AW602" s="100"/>
      <c r="AX602" s="100"/>
      <c r="AY602" s="100"/>
    </row>
    <row r="603" spans="22:51"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  <c r="AT603" s="100"/>
      <c r="AU603" s="100"/>
      <c r="AV603" s="100"/>
      <c r="AW603" s="100"/>
      <c r="AX603" s="100"/>
      <c r="AY603" s="100"/>
    </row>
    <row r="604" spans="22:51"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  <c r="AT604" s="100"/>
      <c r="AU604" s="100"/>
      <c r="AV604" s="100"/>
      <c r="AW604" s="100"/>
      <c r="AX604" s="100"/>
      <c r="AY604" s="100"/>
    </row>
    <row r="605" spans="22:51"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  <c r="AT605" s="100"/>
      <c r="AU605" s="100"/>
      <c r="AV605" s="100"/>
      <c r="AW605" s="100"/>
      <c r="AX605" s="100"/>
      <c r="AY605" s="100"/>
    </row>
    <row r="606" spans="22:51"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  <c r="AT606" s="100"/>
      <c r="AU606" s="100"/>
      <c r="AV606" s="100"/>
      <c r="AW606" s="100"/>
      <c r="AX606" s="100"/>
      <c r="AY606" s="100"/>
    </row>
    <row r="607" spans="22:51"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  <c r="AT607" s="100"/>
      <c r="AU607" s="100"/>
      <c r="AV607" s="100"/>
      <c r="AW607" s="100"/>
      <c r="AX607" s="100"/>
      <c r="AY607" s="100"/>
    </row>
    <row r="608" spans="22:51"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  <c r="AT608" s="100"/>
      <c r="AU608" s="100"/>
      <c r="AV608" s="100"/>
      <c r="AW608" s="100"/>
      <c r="AX608" s="100"/>
      <c r="AY608" s="100"/>
    </row>
    <row r="609" spans="22:51"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</row>
    <row r="610" spans="22:51"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  <c r="AT610" s="100"/>
      <c r="AU610" s="100"/>
      <c r="AV610" s="100"/>
      <c r="AW610" s="100"/>
      <c r="AX610" s="100"/>
      <c r="AY610" s="100"/>
    </row>
    <row r="611" spans="22:51"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  <c r="AT611" s="100"/>
      <c r="AU611" s="100"/>
      <c r="AV611" s="100"/>
      <c r="AW611" s="100"/>
      <c r="AX611" s="100"/>
      <c r="AY611" s="100"/>
    </row>
    <row r="612" spans="22:51"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  <c r="AT612" s="100"/>
      <c r="AU612" s="100"/>
      <c r="AV612" s="100"/>
      <c r="AW612" s="100"/>
      <c r="AX612" s="100"/>
      <c r="AY612" s="100"/>
    </row>
    <row r="613" spans="22:51"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  <c r="AT613" s="100"/>
      <c r="AU613" s="100"/>
      <c r="AV613" s="100"/>
      <c r="AW613" s="100"/>
      <c r="AX613" s="100"/>
      <c r="AY613" s="100"/>
    </row>
    <row r="614" spans="22:51"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  <c r="AT614" s="100"/>
      <c r="AU614" s="100"/>
      <c r="AV614" s="100"/>
      <c r="AW614" s="100"/>
      <c r="AX614" s="100"/>
      <c r="AY614" s="100"/>
    </row>
    <row r="615" spans="22:51"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  <c r="AT615" s="100"/>
      <c r="AU615" s="100"/>
      <c r="AV615" s="100"/>
      <c r="AW615" s="100"/>
      <c r="AX615" s="100"/>
      <c r="AY615" s="100"/>
    </row>
    <row r="616" spans="22:51"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0"/>
      <c r="AV616" s="100"/>
      <c r="AW616" s="100"/>
      <c r="AX616" s="100"/>
      <c r="AY616" s="100"/>
    </row>
    <row r="617" spans="22:51"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0"/>
      <c r="AV617" s="100"/>
      <c r="AW617" s="100"/>
      <c r="AX617" s="100"/>
      <c r="AY617" s="100"/>
    </row>
    <row r="618" spans="22:51"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  <c r="AT618" s="100"/>
      <c r="AU618" s="100"/>
      <c r="AV618" s="100"/>
      <c r="AW618" s="100"/>
      <c r="AX618" s="100"/>
      <c r="AY618" s="100"/>
    </row>
    <row r="619" spans="22:51"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  <c r="AT619" s="100"/>
      <c r="AU619" s="100"/>
      <c r="AV619" s="100"/>
      <c r="AW619" s="100"/>
      <c r="AX619" s="100"/>
      <c r="AY619" s="100"/>
    </row>
    <row r="620" spans="22:51"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  <c r="AT620" s="100"/>
      <c r="AU620" s="100"/>
      <c r="AV620" s="100"/>
      <c r="AW620" s="100"/>
      <c r="AX620" s="100"/>
      <c r="AY620" s="100"/>
    </row>
    <row r="621" spans="22:51"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  <c r="AT621" s="100"/>
      <c r="AU621" s="100"/>
      <c r="AV621" s="100"/>
      <c r="AW621" s="100"/>
      <c r="AX621" s="100"/>
      <c r="AY621" s="100"/>
    </row>
    <row r="622" spans="22:51"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  <c r="AT622" s="100"/>
      <c r="AU622" s="100"/>
      <c r="AV622" s="100"/>
      <c r="AW622" s="100"/>
      <c r="AX622" s="100"/>
      <c r="AY622" s="100"/>
    </row>
    <row r="623" spans="22:51"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  <c r="AT623" s="100"/>
      <c r="AU623" s="100"/>
      <c r="AV623" s="100"/>
      <c r="AW623" s="100"/>
      <c r="AX623" s="100"/>
      <c r="AY623" s="100"/>
    </row>
    <row r="624" spans="22:51"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  <c r="AT624" s="100"/>
      <c r="AU624" s="100"/>
      <c r="AV624" s="100"/>
      <c r="AW624" s="100"/>
      <c r="AX624" s="100"/>
      <c r="AY624" s="100"/>
    </row>
    <row r="625" spans="22:51"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  <c r="AT625" s="100"/>
      <c r="AU625" s="100"/>
      <c r="AV625" s="100"/>
      <c r="AW625" s="100"/>
      <c r="AX625" s="100"/>
      <c r="AY625" s="100"/>
    </row>
    <row r="626" spans="22:51"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</row>
    <row r="627" spans="22:51"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  <c r="AT627" s="100"/>
      <c r="AU627" s="100"/>
      <c r="AV627" s="100"/>
      <c r="AW627" s="100"/>
      <c r="AX627" s="100"/>
      <c r="AY627" s="100"/>
    </row>
    <row r="628" spans="22:51"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  <c r="AT628" s="100"/>
      <c r="AU628" s="100"/>
      <c r="AV628" s="100"/>
      <c r="AW628" s="100"/>
      <c r="AX628" s="100"/>
      <c r="AY628" s="100"/>
    </row>
    <row r="629" spans="22:51"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  <c r="AT629" s="100"/>
      <c r="AU629" s="100"/>
      <c r="AV629" s="100"/>
      <c r="AW629" s="100"/>
      <c r="AX629" s="100"/>
      <c r="AY629" s="100"/>
    </row>
    <row r="630" spans="22:51"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  <c r="AT630" s="100"/>
      <c r="AU630" s="100"/>
      <c r="AV630" s="100"/>
      <c r="AW630" s="100"/>
      <c r="AX630" s="100"/>
      <c r="AY630" s="100"/>
    </row>
    <row r="631" spans="22:51"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  <c r="AT631" s="100"/>
      <c r="AU631" s="100"/>
      <c r="AV631" s="100"/>
      <c r="AW631" s="100"/>
      <c r="AX631" s="100"/>
      <c r="AY631" s="100"/>
    </row>
    <row r="632" spans="22:51"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  <c r="AT632" s="100"/>
      <c r="AU632" s="100"/>
      <c r="AV632" s="100"/>
      <c r="AW632" s="100"/>
      <c r="AX632" s="100"/>
      <c r="AY632" s="100"/>
    </row>
    <row r="633" spans="22:51"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  <c r="AT633" s="100"/>
      <c r="AU633" s="100"/>
      <c r="AV633" s="100"/>
      <c r="AW633" s="100"/>
      <c r="AX633" s="100"/>
      <c r="AY633" s="100"/>
    </row>
    <row r="634" spans="22:51"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  <c r="AT634" s="100"/>
      <c r="AU634" s="100"/>
      <c r="AV634" s="100"/>
      <c r="AW634" s="100"/>
      <c r="AX634" s="100"/>
      <c r="AY634" s="100"/>
    </row>
    <row r="635" spans="22:51"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  <c r="AT635" s="100"/>
      <c r="AU635" s="100"/>
      <c r="AV635" s="100"/>
      <c r="AW635" s="100"/>
      <c r="AX635" s="100"/>
      <c r="AY635" s="100"/>
    </row>
    <row r="636" spans="22:51"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  <c r="AT636" s="100"/>
      <c r="AU636" s="100"/>
      <c r="AV636" s="100"/>
      <c r="AW636" s="100"/>
      <c r="AX636" s="100"/>
      <c r="AY636" s="100"/>
    </row>
    <row r="637" spans="22:51"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  <c r="AT637" s="100"/>
      <c r="AU637" s="100"/>
      <c r="AV637" s="100"/>
      <c r="AW637" s="100"/>
      <c r="AX637" s="100"/>
      <c r="AY637" s="100"/>
    </row>
    <row r="638" spans="22:51"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  <c r="AT638" s="100"/>
      <c r="AU638" s="100"/>
      <c r="AV638" s="100"/>
      <c r="AW638" s="100"/>
      <c r="AX638" s="100"/>
      <c r="AY638" s="100"/>
    </row>
    <row r="639" spans="22:51"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  <c r="AT639" s="100"/>
      <c r="AU639" s="100"/>
      <c r="AV639" s="100"/>
      <c r="AW639" s="100"/>
      <c r="AX639" s="100"/>
      <c r="AY639" s="100"/>
    </row>
    <row r="640" spans="22:51"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  <c r="AT640" s="100"/>
      <c r="AU640" s="100"/>
      <c r="AV640" s="100"/>
      <c r="AW640" s="100"/>
      <c r="AX640" s="100"/>
      <c r="AY640" s="100"/>
    </row>
    <row r="641" spans="22:51"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  <c r="AT641" s="100"/>
      <c r="AU641" s="100"/>
      <c r="AV641" s="100"/>
      <c r="AW641" s="100"/>
      <c r="AX641" s="100"/>
      <c r="AY641" s="100"/>
    </row>
    <row r="642" spans="22:51"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</row>
    <row r="643" spans="22:51"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  <c r="AT643" s="100"/>
      <c r="AU643" s="100"/>
      <c r="AV643" s="100"/>
      <c r="AW643" s="100"/>
      <c r="AX643" s="100"/>
      <c r="AY643" s="100"/>
    </row>
    <row r="644" spans="22:51"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  <c r="AT644" s="100"/>
      <c r="AU644" s="100"/>
      <c r="AV644" s="100"/>
      <c r="AW644" s="100"/>
      <c r="AX644" s="100"/>
      <c r="AY644" s="100"/>
    </row>
    <row r="645" spans="22:51"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  <c r="AT645" s="100"/>
      <c r="AU645" s="100"/>
      <c r="AV645" s="100"/>
      <c r="AW645" s="100"/>
      <c r="AX645" s="100"/>
      <c r="AY645" s="100"/>
    </row>
    <row r="646" spans="22:51"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  <c r="AT646" s="100"/>
      <c r="AU646" s="100"/>
      <c r="AV646" s="100"/>
      <c r="AW646" s="100"/>
      <c r="AX646" s="100"/>
      <c r="AY646" s="100"/>
    </row>
    <row r="647" spans="22:51"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</row>
    <row r="648" spans="22:51"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  <c r="AT648" s="100"/>
      <c r="AU648" s="100"/>
      <c r="AV648" s="100"/>
      <c r="AW648" s="100"/>
      <c r="AX648" s="100"/>
      <c r="AY648" s="100"/>
    </row>
    <row r="649" spans="22:51"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  <c r="AT649" s="100"/>
      <c r="AU649" s="100"/>
      <c r="AV649" s="100"/>
      <c r="AW649" s="100"/>
      <c r="AX649" s="100"/>
      <c r="AY649" s="100"/>
    </row>
    <row r="650" spans="22:51"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</row>
    <row r="651" spans="22:51"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</row>
    <row r="652" spans="22:51"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  <c r="AT652" s="100"/>
      <c r="AU652" s="100"/>
      <c r="AV652" s="100"/>
      <c r="AW652" s="100"/>
      <c r="AX652" s="100"/>
      <c r="AY652" s="100"/>
    </row>
    <row r="653" spans="22:51"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  <c r="AT653" s="100"/>
      <c r="AU653" s="100"/>
      <c r="AV653" s="100"/>
      <c r="AW653" s="100"/>
      <c r="AX653" s="100"/>
      <c r="AY653" s="100"/>
    </row>
    <row r="654" spans="22:51"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  <c r="AT654" s="100"/>
      <c r="AU654" s="100"/>
      <c r="AV654" s="100"/>
      <c r="AW654" s="100"/>
      <c r="AX654" s="100"/>
      <c r="AY654" s="100"/>
    </row>
    <row r="655" spans="22:51"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  <c r="AT655" s="100"/>
      <c r="AU655" s="100"/>
      <c r="AV655" s="100"/>
      <c r="AW655" s="100"/>
      <c r="AX655" s="100"/>
      <c r="AY655" s="100"/>
    </row>
    <row r="656" spans="22:51"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  <c r="AT656" s="100"/>
      <c r="AU656" s="100"/>
      <c r="AV656" s="100"/>
      <c r="AW656" s="100"/>
      <c r="AX656" s="100"/>
      <c r="AY656" s="100"/>
    </row>
    <row r="657" spans="22:51"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  <c r="AT657" s="100"/>
      <c r="AU657" s="100"/>
      <c r="AV657" s="100"/>
      <c r="AW657" s="100"/>
      <c r="AX657" s="100"/>
      <c r="AY657" s="100"/>
    </row>
    <row r="658" spans="22:51"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  <c r="AT658" s="100"/>
      <c r="AU658" s="100"/>
      <c r="AV658" s="100"/>
      <c r="AW658" s="100"/>
      <c r="AX658" s="100"/>
      <c r="AY658" s="100"/>
    </row>
    <row r="659" spans="22:51"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  <c r="AT659" s="100"/>
      <c r="AU659" s="100"/>
      <c r="AV659" s="100"/>
      <c r="AW659" s="100"/>
      <c r="AX659" s="100"/>
      <c r="AY659" s="100"/>
    </row>
    <row r="660" spans="22:51"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  <c r="AT660" s="100"/>
      <c r="AU660" s="100"/>
      <c r="AV660" s="100"/>
      <c r="AW660" s="100"/>
      <c r="AX660" s="100"/>
      <c r="AY660" s="100"/>
    </row>
    <row r="661" spans="22:51"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</row>
    <row r="662" spans="22:51"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  <c r="AT662" s="100"/>
      <c r="AU662" s="100"/>
      <c r="AV662" s="100"/>
      <c r="AW662" s="100"/>
      <c r="AX662" s="100"/>
      <c r="AY662" s="100"/>
    </row>
    <row r="663" spans="22:51"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  <c r="AT663" s="100"/>
      <c r="AU663" s="100"/>
      <c r="AV663" s="100"/>
      <c r="AW663" s="100"/>
      <c r="AX663" s="100"/>
      <c r="AY663" s="100"/>
    </row>
    <row r="664" spans="22:51"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0"/>
      <c r="AV664" s="100"/>
      <c r="AW664" s="100"/>
      <c r="AX664" s="100"/>
      <c r="AY664" s="100"/>
    </row>
    <row r="665" spans="22:51"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  <c r="AT665" s="100"/>
      <c r="AU665" s="100"/>
      <c r="AV665" s="100"/>
      <c r="AW665" s="100"/>
      <c r="AX665" s="100"/>
      <c r="AY665" s="100"/>
    </row>
    <row r="666" spans="22:51"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  <c r="AT666" s="100"/>
      <c r="AU666" s="100"/>
      <c r="AV666" s="100"/>
      <c r="AW666" s="100"/>
      <c r="AX666" s="100"/>
      <c r="AY666" s="100"/>
    </row>
    <row r="667" spans="22:51"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  <c r="AT667" s="100"/>
      <c r="AU667" s="100"/>
      <c r="AV667" s="100"/>
      <c r="AW667" s="100"/>
      <c r="AX667" s="100"/>
      <c r="AY667" s="100"/>
    </row>
    <row r="668" spans="22:51"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  <c r="AT668" s="100"/>
      <c r="AU668" s="100"/>
      <c r="AV668" s="100"/>
      <c r="AW668" s="100"/>
      <c r="AX668" s="100"/>
      <c r="AY668" s="100"/>
    </row>
    <row r="669" spans="22:51"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  <c r="AT669" s="100"/>
      <c r="AU669" s="100"/>
      <c r="AV669" s="100"/>
      <c r="AW669" s="100"/>
      <c r="AX669" s="100"/>
      <c r="AY669" s="100"/>
    </row>
    <row r="670" spans="22:51"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  <c r="AT670" s="100"/>
      <c r="AU670" s="100"/>
      <c r="AV670" s="100"/>
      <c r="AW670" s="100"/>
      <c r="AX670" s="100"/>
      <c r="AY670" s="100"/>
    </row>
    <row r="671" spans="22:51"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  <c r="AT671" s="100"/>
      <c r="AU671" s="100"/>
      <c r="AV671" s="100"/>
      <c r="AW671" s="100"/>
      <c r="AX671" s="100"/>
      <c r="AY671" s="100"/>
    </row>
    <row r="672" spans="22:51"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  <c r="AT672" s="100"/>
      <c r="AU672" s="100"/>
      <c r="AV672" s="100"/>
      <c r="AW672" s="100"/>
      <c r="AX672" s="100"/>
      <c r="AY672" s="100"/>
    </row>
    <row r="673" spans="22:51"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  <c r="AT673" s="100"/>
      <c r="AU673" s="100"/>
      <c r="AV673" s="100"/>
      <c r="AW673" s="100"/>
      <c r="AX673" s="100"/>
      <c r="AY673" s="100"/>
    </row>
    <row r="674" spans="22:51"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</row>
    <row r="675" spans="22:51"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  <c r="AT675" s="100"/>
      <c r="AU675" s="100"/>
      <c r="AV675" s="100"/>
      <c r="AW675" s="100"/>
      <c r="AX675" s="100"/>
      <c r="AY675" s="100"/>
    </row>
    <row r="676" spans="22:51"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  <c r="AT676" s="100"/>
      <c r="AU676" s="100"/>
      <c r="AV676" s="100"/>
      <c r="AW676" s="100"/>
      <c r="AX676" s="100"/>
      <c r="AY676" s="100"/>
    </row>
    <row r="677" spans="22:51"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  <c r="AT677" s="100"/>
      <c r="AU677" s="100"/>
      <c r="AV677" s="100"/>
      <c r="AW677" s="100"/>
      <c r="AX677" s="100"/>
      <c r="AY677" s="100"/>
    </row>
    <row r="678" spans="22:51"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  <c r="AT678" s="100"/>
      <c r="AU678" s="100"/>
      <c r="AV678" s="100"/>
      <c r="AW678" s="100"/>
      <c r="AX678" s="100"/>
      <c r="AY678" s="100"/>
    </row>
    <row r="679" spans="22:51"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  <c r="AT679" s="100"/>
      <c r="AU679" s="100"/>
      <c r="AV679" s="100"/>
      <c r="AW679" s="100"/>
      <c r="AX679" s="100"/>
      <c r="AY679" s="100"/>
    </row>
    <row r="680" spans="22:51"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  <c r="AT680" s="100"/>
      <c r="AU680" s="100"/>
      <c r="AV680" s="100"/>
      <c r="AW680" s="100"/>
      <c r="AX680" s="100"/>
      <c r="AY680" s="100"/>
    </row>
    <row r="681" spans="22:51"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  <c r="AT681" s="100"/>
      <c r="AU681" s="100"/>
      <c r="AV681" s="100"/>
      <c r="AW681" s="100"/>
      <c r="AX681" s="100"/>
      <c r="AY681" s="100"/>
    </row>
    <row r="682" spans="22:51"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  <c r="AT682" s="100"/>
      <c r="AU682" s="100"/>
      <c r="AV682" s="100"/>
      <c r="AW682" s="100"/>
      <c r="AX682" s="100"/>
      <c r="AY682" s="100"/>
    </row>
    <row r="683" spans="22:51"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  <c r="AT683" s="100"/>
      <c r="AU683" s="100"/>
      <c r="AV683" s="100"/>
      <c r="AW683" s="100"/>
      <c r="AX683" s="100"/>
      <c r="AY683" s="100"/>
    </row>
    <row r="684" spans="22:51"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  <c r="AT684" s="100"/>
      <c r="AU684" s="100"/>
      <c r="AV684" s="100"/>
      <c r="AW684" s="100"/>
      <c r="AX684" s="100"/>
      <c r="AY684" s="100"/>
    </row>
    <row r="685" spans="22:51"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</row>
    <row r="686" spans="22:51"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  <c r="AT686" s="100"/>
      <c r="AU686" s="100"/>
      <c r="AV686" s="100"/>
      <c r="AW686" s="100"/>
      <c r="AX686" s="100"/>
      <c r="AY686" s="100"/>
    </row>
    <row r="687" spans="22:51"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  <c r="AT687" s="100"/>
      <c r="AU687" s="100"/>
      <c r="AV687" s="100"/>
      <c r="AW687" s="100"/>
      <c r="AX687" s="100"/>
      <c r="AY687" s="100"/>
    </row>
    <row r="688" spans="22:51"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  <c r="AT688" s="100"/>
      <c r="AU688" s="100"/>
      <c r="AV688" s="100"/>
      <c r="AW688" s="100"/>
      <c r="AX688" s="100"/>
      <c r="AY688" s="100"/>
    </row>
    <row r="689" spans="22:51"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  <c r="AT689" s="100"/>
      <c r="AU689" s="100"/>
      <c r="AV689" s="100"/>
      <c r="AW689" s="100"/>
      <c r="AX689" s="100"/>
      <c r="AY689" s="100"/>
    </row>
    <row r="690" spans="22:51"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  <c r="AT690" s="100"/>
      <c r="AU690" s="100"/>
      <c r="AV690" s="100"/>
      <c r="AW690" s="100"/>
      <c r="AX690" s="100"/>
      <c r="AY690" s="100"/>
    </row>
    <row r="691" spans="22:51"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  <c r="AT691" s="100"/>
      <c r="AU691" s="100"/>
      <c r="AV691" s="100"/>
      <c r="AW691" s="100"/>
      <c r="AX691" s="100"/>
      <c r="AY691" s="100"/>
    </row>
    <row r="692" spans="22:51"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  <c r="AT692" s="100"/>
      <c r="AU692" s="100"/>
      <c r="AV692" s="100"/>
      <c r="AW692" s="100"/>
      <c r="AX692" s="100"/>
      <c r="AY692" s="100"/>
    </row>
    <row r="693" spans="22:51"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  <c r="AT693" s="100"/>
      <c r="AU693" s="100"/>
      <c r="AV693" s="100"/>
      <c r="AW693" s="100"/>
      <c r="AX693" s="100"/>
      <c r="AY693" s="100"/>
    </row>
    <row r="694" spans="22:51"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  <c r="AT694" s="100"/>
      <c r="AU694" s="100"/>
      <c r="AV694" s="100"/>
      <c r="AW694" s="100"/>
      <c r="AX694" s="100"/>
      <c r="AY694" s="100"/>
    </row>
    <row r="695" spans="22:51"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  <c r="AT695" s="100"/>
      <c r="AU695" s="100"/>
      <c r="AV695" s="100"/>
      <c r="AW695" s="100"/>
      <c r="AX695" s="100"/>
      <c r="AY695" s="100"/>
    </row>
    <row r="696" spans="22:51"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  <c r="AT696" s="100"/>
      <c r="AU696" s="100"/>
      <c r="AV696" s="100"/>
      <c r="AW696" s="100"/>
      <c r="AX696" s="100"/>
      <c r="AY696" s="100"/>
    </row>
    <row r="697" spans="22:51"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  <c r="AT697" s="100"/>
      <c r="AU697" s="100"/>
      <c r="AV697" s="100"/>
      <c r="AW697" s="100"/>
      <c r="AX697" s="100"/>
      <c r="AY697" s="100"/>
    </row>
    <row r="698" spans="22:51"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  <c r="AT698" s="100"/>
      <c r="AU698" s="100"/>
      <c r="AV698" s="100"/>
      <c r="AW698" s="100"/>
      <c r="AX698" s="100"/>
      <c r="AY698" s="100"/>
    </row>
    <row r="699" spans="22:51"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  <c r="AT699" s="100"/>
      <c r="AU699" s="100"/>
      <c r="AV699" s="100"/>
      <c r="AW699" s="100"/>
      <c r="AX699" s="100"/>
      <c r="AY699" s="100"/>
    </row>
    <row r="700" spans="22:51"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  <c r="AT700" s="100"/>
      <c r="AU700" s="100"/>
      <c r="AV700" s="100"/>
      <c r="AW700" s="100"/>
      <c r="AX700" s="100"/>
      <c r="AY700" s="100"/>
    </row>
    <row r="701" spans="22:51"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  <c r="AT701" s="100"/>
      <c r="AU701" s="100"/>
      <c r="AV701" s="100"/>
      <c r="AW701" s="100"/>
      <c r="AX701" s="100"/>
      <c r="AY701" s="100"/>
    </row>
    <row r="702" spans="22:51"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  <c r="AT702" s="100"/>
      <c r="AU702" s="100"/>
      <c r="AV702" s="100"/>
      <c r="AW702" s="100"/>
      <c r="AX702" s="100"/>
      <c r="AY702" s="100"/>
    </row>
    <row r="703" spans="22:51"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  <c r="AT703" s="100"/>
      <c r="AU703" s="100"/>
      <c r="AV703" s="100"/>
      <c r="AW703" s="100"/>
      <c r="AX703" s="100"/>
      <c r="AY703" s="100"/>
    </row>
    <row r="704" spans="22:51"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  <c r="AT704" s="100"/>
      <c r="AU704" s="100"/>
      <c r="AV704" s="100"/>
      <c r="AW704" s="100"/>
      <c r="AX704" s="100"/>
      <c r="AY704" s="100"/>
    </row>
    <row r="705" spans="22:51"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  <c r="AT705" s="100"/>
      <c r="AU705" s="100"/>
      <c r="AV705" s="100"/>
      <c r="AW705" s="100"/>
      <c r="AX705" s="100"/>
      <c r="AY705" s="100"/>
    </row>
    <row r="706" spans="22:51"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  <c r="AT706" s="100"/>
      <c r="AU706" s="100"/>
      <c r="AV706" s="100"/>
      <c r="AW706" s="100"/>
      <c r="AX706" s="100"/>
      <c r="AY706" s="100"/>
    </row>
    <row r="707" spans="22:51"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  <c r="AT707" s="100"/>
      <c r="AU707" s="100"/>
      <c r="AV707" s="100"/>
      <c r="AW707" s="100"/>
      <c r="AX707" s="100"/>
      <c r="AY707" s="100"/>
    </row>
    <row r="708" spans="22:51"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  <c r="AT708" s="100"/>
      <c r="AU708" s="100"/>
      <c r="AV708" s="100"/>
      <c r="AW708" s="100"/>
      <c r="AX708" s="100"/>
      <c r="AY708" s="100"/>
    </row>
    <row r="709" spans="22:51"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  <c r="AT709" s="100"/>
      <c r="AU709" s="100"/>
      <c r="AV709" s="100"/>
      <c r="AW709" s="100"/>
      <c r="AX709" s="100"/>
      <c r="AY709" s="100"/>
    </row>
    <row r="710" spans="22:51"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  <c r="AT710" s="100"/>
      <c r="AU710" s="100"/>
      <c r="AV710" s="100"/>
      <c r="AW710" s="100"/>
      <c r="AX710" s="100"/>
      <c r="AY710" s="100"/>
    </row>
    <row r="711" spans="22:51"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</row>
    <row r="712" spans="22:51"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  <c r="AT712" s="100"/>
      <c r="AU712" s="100"/>
      <c r="AV712" s="100"/>
      <c r="AW712" s="100"/>
      <c r="AX712" s="100"/>
      <c r="AY712" s="100"/>
    </row>
    <row r="713" spans="22:51"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  <c r="AT713" s="100"/>
      <c r="AU713" s="100"/>
      <c r="AV713" s="100"/>
      <c r="AW713" s="100"/>
      <c r="AX713" s="100"/>
      <c r="AY713" s="100"/>
    </row>
    <row r="714" spans="22:51"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  <c r="AT714" s="100"/>
      <c r="AU714" s="100"/>
      <c r="AV714" s="100"/>
      <c r="AW714" s="100"/>
      <c r="AX714" s="100"/>
      <c r="AY714" s="100"/>
    </row>
    <row r="715" spans="22:51"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  <c r="AT715" s="100"/>
      <c r="AU715" s="100"/>
      <c r="AV715" s="100"/>
      <c r="AW715" s="100"/>
      <c r="AX715" s="100"/>
      <c r="AY715" s="100"/>
    </row>
    <row r="716" spans="22:51"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  <c r="AT716" s="100"/>
      <c r="AU716" s="100"/>
      <c r="AV716" s="100"/>
      <c r="AW716" s="100"/>
      <c r="AX716" s="100"/>
      <c r="AY716" s="100"/>
    </row>
    <row r="717" spans="22:51"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  <c r="AT717" s="100"/>
      <c r="AU717" s="100"/>
      <c r="AV717" s="100"/>
      <c r="AW717" s="100"/>
      <c r="AX717" s="100"/>
      <c r="AY717" s="100"/>
    </row>
    <row r="718" spans="22:51"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  <c r="AT718" s="100"/>
      <c r="AU718" s="100"/>
      <c r="AV718" s="100"/>
      <c r="AW718" s="100"/>
      <c r="AX718" s="100"/>
      <c r="AY718" s="100"/>
    </row>
    <row r="719" spans="22:51"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  <c r="AT719" s="100"/>
      <c r="AU719" s="100"/>
      <c r="AV719" s="100"/>
      <c r="AW719" s="100"/>
      <c r="AX719" s="100"/>
      <c r="AY719" s="100"/>
    </row>
    <row r="720" spans="22:51"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  <c r="AT720" s="100"/>
      <c r="AU720" s="100"/>
      <c r="AV720" s="100"/>
      <c r="AW720" s="100"/>
      <c r="AX720" s="100"/>
      <c r="AY720" s="100"/>
    </row>
    <row r="721" spans="22:51"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  <c r="AT721" s="100"/>
      <c r="AU721" s="100"/>
      <c r="AV721" s="100"/>
      <c r="AW721" s="100"/>
      <c r="AX721" s="100"/>
      <c r="AY721" s="100"/>
    </row>
    <row r="722" spans="22:51"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  <c r="AT722" s="100"/>
      <c r="AU722" s="100"/>
      <c r="AV722" s="100"/>
      <c r="AW722" s="100"/>
      <c r="AX722" s="100"/>
      <c r="AY722" s="100"/>
    </row>
    <row r="723" spans="22:51"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  <c r="AT723" s="100"/>
      <c r="AU723" s="100"/>
      <c r="AV723" s="100"/>
      <c r="AW723" s="100"/>
      <c r="AX723" s="100"/>
      <c r="AY723" s="100"/>
    </row>
    <row r="724" spans="22:51"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  <c r="AT724" s="100"/>
      <c r="AU724" s="100"/>
      <c r="AV724" s="100"/>
      <c r="AW724" s="100"/>
      <c r="AX724" s="100"/>
      <c r="AY724" s="100"/>
    </row>
    <row r="725" spans="22:51"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  <c r="AT725" s="100"/>
      <c r="AU725" s="100"/>
      <c r="AV725" s="100"/>
      <c r="AW725" s="100"/>
      <c r="AX725" s="100"/>
      <c r="AY725" s="100"/>
    </row>
    <row r="726" spans="22:51"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  <c r="AT726" s="100"/>
      <c r="AU726" s="100"/>
      <c r="AV726" s="100"/>
      <c r="AW726" s="100"/>
      <c r="AX726" s="100"/>
      <c r="AY726" s="100"/>
    </row>
    <row r="727" spans="22:51"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  <c r="AT727" s="100"/>
      <c r="AU727" s="100"/>
      <c r="AV727" s="100"/>
      <c r="AW727" s="100"/>
      <c r="AX727" s="100"/>
      <c r="AY727" s="100"/>
    </row>
    <row r="728" spans="22:51"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  <c r="AT728" s="100"/>
      <c r="AU728" s="100"/>
      <c r="AV728" s="100"/>
      <c r="AW728" s="100"/>
      <c r="AX728" s="100"/>
      <c r="AY728" s="100"/>
    </row>
    <row r="729" spans="22:51"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  <c r="AT729" s="100"/>
      <c r="AU729" s="100"/>
      <c r="AV729" s="100"/>
      <c r="AW729" s="100"/>
      <c r="AX729" s="100"/>
      <c r="AY729" s="100"/>
    </row>
    <row r="730" spans="22:51"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  <c r="AT730" s="100"/>
      <c r="AU730" s="100"/>
      <c r="AV730" s="100"/>
      <c r="AW730" s="100"/>
      <c r="AX730" s="100"/>
      <c r="AY730" s="100"/>
    </row>
    <row r="731" spans="22:51"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  <c r="AT731" s="100"/>
      <c r="AU731" s="100"/>
      <c r="AV731" s="100"/>
      <c r="AW731" s="100"/>
      <c r="AX731" s="100"/>
      <c r="AY731" s="100"/>
    </row>
    <row r="732" spans="22:51"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  <c r="AT732" s="100"/>
      <c r="AU732" s="100"/>
      <c r="AV732" s="100"/>
      <c r="AW732" s="100"/>
      <c r="AX732" s="100"/>
      <c r="AY732" s="100"/>
    </row>
    <row r="733" spans="22:51"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  <c r="AT733" s="100"/>
      <c r="AU733" s="100"/>
      <c r="AV733" s="100"/>
      <c r="AW733" s="100"/>
      <c r="AX733" s="100"/>
      <c r="AY733" s="100"/>
    </row>
    <row r="734" spans="22:51"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  <c r="AT734" s="100"/>
      <c r="AU734" s="100"/>
      <c r="AV734" s="100"/>
      <c r="AW734" s="100"/>
      <c r="AX734" s="100"/>
      <c r="AY734" s="100"/>
    </row>
    <row r="735" spans="22:51"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  <c r="AT735" s="100"/>
      <c r="AU735" s="100"/>
      <c r="AV735" s="100"/>
      <c r="AW735" s="100"/>
      <c r="AX735" s="100"/>
      <c r="AY735" s="100"/>
    </row>
    <row r="736" spans="22:51"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  <c r="AT736" s="100"/>
      <c r="AU736" s="100"/>
      <c r="AV736" s="100"/>
      <c r="AW736" s="100"/>
      <c r="AX736" s="100"/>
      <c r="AY736" s="100"/>
    </row>
    <row r="737" spans="22:51"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  <c r="AT737" s="100"/>
      <c r="AU737" s="100"/>
      <c r="AV737" s="100"/>
      <c r="AW737" s="100"/>
      <c r="AX737" s="100"/>
      <c r="AY737" s="100"/>
    </row>
    <row r="738" spans="22:51"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  <c r="AT738" s="100"/>
      <c r="AU738" s="100"/>
      <c r="AV738" s="100"/>
      <c r="AW738" s="100"/>
      <c r="AX738" s="100"/>
      <c r="AY738" s="100"/>
    </row>
    <row r="739" spans="22:51"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  <c r="AT739" s="100"/>
      <c r="AU739" s="100"/>
      <c r="AV739" s="100"/>
      <c r="AW739" s="100"/>
      <c r="AX739" s="100"/>
      <c r="AY739" s="100"/>
    </row>
    <row r="740" spans="22:51"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  <c r="AT740" s="100"/>
      <c r="AU740" s="100"/>
      <c r="AV740" s="100"/>
      <c r="AW740" s="100"/>
      <c r="AX740" s="100"/>
      <c r="AY740" s="100"/>
    </row>
    <row r="741" spans="22:51"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  <c r="AT741" s="100"/>
      <c r="AU741" s="100"/>
      <c r="AV741" s="100"/>
      <c r="AW741" s="100"/>
      <c r="AX741" s="100"/>
      <c r="AY741" s="100"/>
    </row>
    <row r="742" spans="22:51"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  <c r="AT742" s="100"/>
      <c r="AU742" s="100"/>
      <c r="AV742" s="100"/>
      <c r="AW742" s="100"/>
      <c r="AX742" s="100"/>
      <c r="AY742" s="100"/>
    </row>
    <row r="743" spans="22:51"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  <c r="AT743" s="100"/>
      <c r="AU743" s="100"/>
      <c r="AV743" s="100"/>
      <c r="AW743" s="100"/>
      <c r="AX743" s="100"/>
      <c r="AY743" s="100"/>
    </row>
    <row r="744" spans="22:51"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  <c r="AT744" s="100"/>
      <c r="AU744" s="100"/>
      <c r="AV744" s="100"/>
      <c r="AW744" s="100"/>
      <c r="AX744" s="100"/>
      <c r="AY744" s="100"/>
    </row>
    <row r="745" spans="22:51"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  <c r="AT745" s="100"/>
      <c r="AU745" s="100"/>
      <c r="AV745" s="100"/>
      <c r="AW745" s="100"/>
      <c r="AX745" s="100"/>
      <c r="AY745" s="100"/>
    </row>
    <row r="746" spans="22:51"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  <c r="AT746" s="100"/>
      <c r="AU746" s="100"/>
      <c r="AV746" s="100"/>
      <c r="AW746" s="100"/>
      <c r="AX746" s="100"/>
      <c r="AY746" s="100"/>
    </row>
    <row r="747" spans="22:51"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  <c r="AT747" s="100"/>
      <c r="AU747" s="100"/>
      <c r="AV747" s="100"/>
      <c r="AW747" s="100"/>
      <c r="AX747" s="100"/>
      <c r="AY747" s="100"/>
    </row>
    <row r="748" spans="22:51"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  <c r="AT748" s="100"/>
      <c r="AU748" s="100"/>
      <c r="AV748" s="100"/>
      <c r="AW748" s="100"/>
      <c r="AX748" s="100"/>
      <c r="AY748" s="100"/>
    </row>
    <row r="749" spans="22:51"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  <c r="AT749" s="100"/>
      <c r="AU749" s="100"/>
      <c r="AV749" s="100"/>
      <c r="AW749" s="100"/>
      <c r="AX749" s="100"/>
      <c r="AY749" s="100"/>
    </row>
    <row r="750" spans="22:51"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  <c r="AT750" s="100"/>
      <c r="AU750" s="100"/>
      <c r="AV750" s="100"/>
      <c r="AW750" s="100"/>
      <c r="AX750" s="100"/>
      <c r="AY750" s="100"/>
    </row>
    <row r="751" spans="22:51"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  <c r="AT751" s="100"/>
      <c r="AU751" s="100"/>
      <c r="AV751" s="100"/>
      <c r="AW751" s="100"/>
      <c r="AX751" s="100"/>
      <c r="AY751" s="100"/>
    </row>
    <row r="752" spans="22:51"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  <c r="AT752" s="100"/>
      <c r="AU752" s="100"/>
      <c r="AV752" s="100"/>
      <c r="AW752" s="100"/>
      <c r="AX752" s="100"/>
      <c r="AY752" s="100"/>
    </row>
    <row r="753" spans="22:51"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  <c r="AT753" s="100"/>
      <c r="AU753" s="100"/>
      <c r="AV753" s="100"/>
      <c r="AW753" s="100"/>
      <c r="AX753" s="100"/>
      <c r="AY753" s="100"/>
    </row>
    <row r="754" spans="22:51"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  <c r="AT754" s="100"/>
      <c r="AU754" s="100"/>
      <c r="AV754" s="100"/>
      <c r="AW754" s="100"/>
      <c r="AX754" s="100"/>
      <c r="AY754" s="100"/>
    </row>
    <row r="755" spans="22:51"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  <c r="AT755" s="100"/>
      <c r="AU755" s="100"/>
      <c r="AV755" s="100"/>
      <c r="AW755" s="100"/>
      <c r="AX755" s="100"/>
      <c r="AY755" s="100"/>
    </row>
    <row r="756" spans="22:51"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  <c r="AT756" s="100"/>
      <c r="AU756" s="100"/>
      <c r="AV756" s="100"/>
      <c r="AW756" s="100"/>
      <c r="AX756" s="100"/>
      <c r="AY756" s="100"/>
    </row>
    <row r="757" spans="22:51"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  <c r="AT757" s="100"/>
      <c r="AU757" s="100"/>
      <c r="AV757" s="100"/>
      <c r="AW757" s="100"/>
      <c r="AX757" s="100"/>
      <c r="AY757" s="100"/>
    </row>
    <row r="758" spans="22:51"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0"/>
      <c r="AV758" s="100"/>
      <c r="AW758" s="100"/>
      <c r="AX758" s="100"/>
      <c r="AY758" s="100"/>
    </row>
    <row r="759" spans="22:51"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  <c r="AT759" s="100"/>
      <c r="AU759" s="100"/>
      <c r="AV759" s="100"/>
      <c r="AW759" s="100"/>
      <c r="AX759" s="100"/>
      <c r="AY759" s="100"/>
    </row>
    <row r="760" spans="22:51"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  <c r="AT760" s="100"/>
      <c r="AU760" s="100"/>
      <c r="AV760" s="100"/>
      <c r="AW760" s="100"/>
      <c r="AX760" s="100"/>
      <c r="AY760" s="100"/>
    </row>
    <row r="761" spans="22:51"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0"/>
      <c r="AW761" s="100"/>
      <c r="AX761" s="100"/>
      <c r="AY761" s="100"/>
    </row>
    <row r="762" spans="22:51"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  <c r="AT762" s="100"/>
      <c r="AU762" s="100"/>
      <c r="AV762" s="100"/>
      <c r="AW762" s="100"/>
      <c r="AX762" s="100"/>
      <c r="AY762" s="100"/>
    </row>
    <row r="763" spans="22:51"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  <c r="AT763" s="100"/>
      <c r="AU763" s="100"/>
      <c r="AV763" s="100"/>
      <c r="AW763" s="100"/>
      <c r="AX763" s="100"/>
      <c r="AY763" s="100"/>
    </row>
    <row r="764" spans="22:51"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  <c r="AT764" s="100"/>
      <c r="AU764" s="100"/>
      <c r="AV764" s="100"/>
      <c r="AW764" s="100"/>
      <c r="AX764" s="100"/>
      <c r="AY764" s="100"/>
    </row>
    <row r="765" spans="22:51"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  <c r="AT765" s="100"/>
      <c r="AU765" s="100"/>
      <c r="AV765" s="100"/>
      <c r="AW765" s="100"/>
      <c r="AX765" s="100"/>
      <c r="AY765" s="100"/>
    </row>
    <row r="766" spans="22:51"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  <c r="AT766" s="100"/>
      <c r="AU766" s="100"/>
      <c r="AV766" s="100"/>
      <c r="AW766" s="100"/>
      <c r="AX766" s="100"/>
      <c r="AY766" s="100"/>
    </row>
    <row r="767" spans="22:51"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  <c r="AT767" s="100"/>
      <c r="AU767" s="100"/>
      <c r="AV767" s="100"/>
      <c r="AW767" s="100"/>
      <c r="AX767" s="100"/>
      <c r="AY767" s="100"/>
    </row>
    <row r="768" spans="22:51"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  <c r="AT768" s="100"/>
      <c r="AU768" s="100"/>
      <c r="AV768" s="100"/>
      <c r="AW768" s="100"/>
      <c r="AX768" s="100"/>
      <c r="AY768" s="100"/>
    </row>
    <row r="769" spans="22:51"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  <c r="AT769" s="100"/>
      <c r="AU769" s="100"/>
      <c r="AV769" s="100"/>
      <c r="AW769" s="100"/>
      <c r="AX769" s="100"/>
      <c r="AY769" s="100"/>
    </row>
    <row r="770" spans="22:51"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  <c r="AT770" s="100"/>
      <c r="AU770" s="100"/>
      <c r="AV770" s="100"/>
      <c r="AW770" s="100"/>
      <c r="AX770" s="100"/>
      <c r="AY770" s="100"/>
    </row>
    <row r="771" spans="22:51"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  <c r="AT771" s="100"/>
      <c r="AU771" s="100"/>
      <c r="AV771" s="100"/>
      <c r="AW771" s="100"/>
      <c r="AX771" s="100"/>
      <c r="AY771" s="100"/>
    </row>
    <row r="772" spans="22:51"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  <c r="AT772" s="100"/>
      <c r="AU772" s="100"/>
      <c r="AV772" s="100"/>
      <c r="AW772" s="100"/>
      <c r="AX772" s="100"/>
      <c r="AY772" s="100"/>
    </row>
    <row r="773" spans="22:51"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  <c r="AT773" s="100"/>
      <c r="AU773" s="100"/>
      <c r="AV773" s="100"/>
      <c r="AW773" s="100"/>
      <c r="AX773" s="100"/>
      <c r="AY773" s="100"/>
    </row>
    <row r="774" spans="22:51"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  <c r="AT774" s="100"/>
      <c r="AU774" s="100"/>
      <c r="AV774" s="100"/>
      <c r="AW774" s="100"/>
      <c r="AX774" s="100"/>
      <c r="AY774" s="100"/>
    </row>
    <row r="775" spans="22:51"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  <c r="AT775" s="100"/>
      <c r="AU775" s="100"/>
      <c r="AV775" s="100"/>
      <c r="AW775" s="100"/>
      <c r="AX775" s="100"/>
      <c r="AY775" s="100"/>
    </row>
    <row r="776" spans="22:51"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  <c r="AT776" s="100"/>
      <c r="AU776" s="100"/>
      <c r="AV776" s="100"/>
      <c r="AW776" s="100"/>
      <c r="AX776" s="100"/>
      <c r="AY776" s="100"/>
    </row>
    <row r="777" spans="22:51"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  <c r="AT777" s="100"/>
      <c r="AU777" s="100"/>
      <c r="AV777" s="100"/>
      <c r="AW777" s="100"/>
      <c r="AX777" s="100"/>
      <c r="AY777" s="100"/>
    </row>
    <row r="778" spans="22:51"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  <c r="AT778" s="100"/>
      <c r="AU778" s="100"/>
      <c r="AV778" s="100"/>
      <c r="AW778" s="100"/>
      <c r="AX778" s="100"/>
      <c r="AY778" s="100"/>
    </row>
    <row r="779" spans="22:51"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0"/>
      <c r="AW779" s="100"/>
      <c r="AX779" s="100"/>
      <c r="AY779" s="100"/>
    </row>
    <row r="780" spans="22:51"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  <c r="AT780" s="100"/>
      <c r="AU780" s="100"/>
      <c r="AV780" s="100"/>
      <c r="AW780" s="100"/>
      <c r="AX780" s="100"/>
      <c r="AY780" s="100"/>
    </row>
    <row r="781" spans="22:51"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  <c r="AT781" s="100"/>
      <c r="AU781" s="100"/>
      <c r="AV781" s="100"/>
      <c r="AW781" s="100"/>
      <c r="AX781" s="100"/>
      <c r="AY781" s="100"/>
    </row>
    <row r="782" spans="22:51"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  <c r="AT782" s="100"/>
      <c r="AU782" s="100"/>
      <c r="AV782" s="100"/>
      <c r="AW782" s="100"/>
      <c r="AX782" s="100"/>
      <c r="AY782" s="100"/>
    </row>
    <row r="783" spans="22:51"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  <c r="AT783" s="100"/>
      <c r="AU783" s="100"/>
      <c r="AV783" s="100"/>
      <c r="AW783" s="100"/>
      <c r="AX783" s="100"/>
      <c r="AY783" s="100"/>
    </row>
    <row r="784" spans="22:51"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0"/>
      <c r="AW784" s="100"/>
      <c r="AX784" s="100"/>
      <c r="AY784" s="100"/>
    </row>
    <row r="785" spans="22:51"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  <c r="AT785" s="100"/>
      <c r="AU785" s="100"/>
      <c r="AV785" s="100"/>
      <c r="AW785" s="100"/>
      <c r="AX785" s="100"/>
      <c r="AY785" s="100"/>
    </row>
    <row r="786" spans="22:51"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  <c r="AT786" s="100"/>
      <c r="AU786" s="100"/>
      <c r="AV786" s="100"/>
      <c r="AW786" s="100"/>
      <c r="AX786" s="100"/>
      <c r="AY786" s="100"/>
    </row>
    <row r="787" spans="22:51"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  <c r="AT787" s="100"/>
      <c r="AU787" s="100"/>
      <c r="AV787" s="100"/>
      <c r="AW787" s="100"/>
      <c r="AX787" s="100"/>
      <c r="AY787" s="100"/>
    </row>
    <row r="788" spans="22:51"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  <c r="AT788" s="100"/>
      <c r="AU788" s="100"/>
      <c r="AV788" s="100"/>
      <c r="AW788" s="100"/>
      <c r="AX788" s="100"/>
      <c r="AY788" s="100"/>
    </row>
    <row r="789" spans="22:51"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  <c r="AT789" s="100"/>
      <c r="AU789" s="100"/>
      <c r="AV789" s="100"/>
      <c r="AW789" s="100"/>
      <c r="AX789" s="100"/>
      <c r="AY789" s="100"/>
    </row>
    <row r="790" spans="22:51"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  <c r="AT790" s="100"/>
      <c r="AU790" s="100"/>
      <c r="AV790" s="100"/>
      <c r="AW790" s="100"/>
      <c r="AX790" s="100"/>
      <c r="AY790" s="100"/>
    </row>
    <row r="791" spans="22:51"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  <c r="AT791" s="100"/>
      <c r="AU791" s="100"/>
      <c r="AV791" s="100"/>
      <c r="AW791" s="100"/>
      <c r="AX791" s="100"/>
      <c r="AY791" s="100"/>
    </row>
    <row r="792" spans="22:51"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  <c r="AT792" s="100"/>
      <c r="AU792" s="100"/>
      <c r="AV792" s="100"/>
      <c r="AW792" s="100"/>
      <c r="AX792" s="100"/>
      <c r="AY792" s="100"/>
    </row>
    <row r="793" spans="22:51"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  <c r="AT793" s="100"/>
      <c r="AU793" s="100"/>
      <c r="AV793" s="100"/>
      <c r="AW793" s="100"/>
      <c r="AX793" s="100"/>
      <c r="AY793" s="100"/>
    </row>
    <row r="794" spans="22:51"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  <c r="AT794" s="100"/>
      <c r="AU794" s="100"/>
      <c r="AV794" s="100"/>
      <c r="AW794" s="100"/>
      <c r="AX794" s="100"/>
      <c r="AY794" s="100"/>
    </row>
    <row r="795" spans="22:51"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  <c r="AT795" s="100"/>
      <c r="AU795" s="100"/>
      <c r="AV795" s="100"/>
      <c r="AW795" s="100"/>
      <c r="AX795" s="100"/>
      <c r="AY795" s="100"/>
    </row>
    <row r="796" spans="22:51"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  <c r="AT796" s="100"/>
      <c r="AU796" s="100"/>
      <c r="AV796" s="100"/>
      <c r="AW796" s="100"/>
      <c r="AX796" s="100"/>
      <c r="AY796" s="100"/>
    </row>
    <row r="797" spans="22:51"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  <c r="AT797" s="100"/>
      <c r="AU797" s="100"/>
      <c r="AV797" s="100"/>
      <c r="AW797" s="100"/>
      <c r="AX797" s="100"/>
      <c r="AY797" s="100"/>
    </row>
    <row r="798" spans="22:51"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0"/>
      <c r="AW798" s="100"/>
      <c r="AX798" s="100"/>
      <c r="AY798" s="100"/>
    </row>
    <row r="799" spans="22:51"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  <c r="AT799" s="100"/>
      <c r="AU799" s="100"/>
      <c r="AV799" s="100"/>
      <c r="AW799" s="100"/>
      <c r="AX799" s="100"/>
      <c r="AY799" s="100"/>
    </row>
    <row r="800" spans="22:51"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  <c r="AT800" s="100"/>
      <c r="AU800" s="100"/>
      <c r="AV800" s="100"/>
      <c r="AW800" s="100"/>
      <c r="AX800" s="100"/>
      <c r="AY800" s="100"/>
    </row>
    <row r="801" spans="22:51"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  <c r="AT801" s="100"/>
      <c r="AU801" s="100"/>
      <c r="AV801" s="100"/>
      <c r="AW801" s="100"/>
      <c r="AX801" s="100"/>
      <c r="AY801" s="100"/>
    </row>
    <row r="802" spans="22:51"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  <c r="AT802" s="100"/>
      <c r="AU802" s="100"/>
      <c r="AV802" s="100"/>
      <c r="AW802" s="100"/>
      <c r="AX802" s="100"/>
      <c r="AY802" s="100"/>
    </row>
    <row r="803" spans="22:51"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0"/>
      <c r="AW803" s="100"/>
      <c r="AX803" s="100"/>
      <c r="AY803" s="100"/>
    </row>
    <row r="804" spans="22:51"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  <c r="AT804" s="100"/>
      <c r="AU804" s="100"/>
      <c r="AV804" s="100"/>
      <c r="AW804" s="100"/>
      <c r="AX804" s="100"/>
      <c r="AY804" s="100"/>
    </row>
    <row r="805" spans="22:51"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0"/>
      <c r="AW805" s="100"/>
      <c r="AX805" s="100"/>
      <c r="AY805" s="100"/>
    </row>
    <row r="806" spans="22:51"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  <c r="AT806" s="100"/>
      <c r="AU806" s="100"/>
      <c r="AV806" s="100"/>
      <c r="AW806" s="100"/>
      <c r="AX806" s="100"/>
      <c r="AY806" s="100"/>
    </row>
    <row r="807" spans="22:51"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0"/>
      <c r="AW807" s="100"/>
      <c r="AX807" s="100"/>
      <c r="AY807" s="100"/>
    </row>
    <row r="808" spans="22:51"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  <c r="AT808" s="100"/>
      <c r="AU808" s="100"/>
      <c r="AV808" s="100"/>
      <c r="AW808" s="100"/>
      <c r="AX808" s="100"/>
      <c r="AY808" s="100"/>
    </row>
    <row r="809" spans="22:51"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  <c r="AT809" s="100"/>
      <c r="AU809" s="100"/>
      <c r="AV809" s="100"/>
      <c r="AW809" s="100"/>
      <c r="AX809" s="100"/>
      <c r="AY809" s="100"/>
    </row>
    <row r="810" spans="22:51"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  <c r="AT810" s="100"/>
      <c r="AU810" s="100"/>
      <c r="AV810" s="100"/>
      <c r="AW810" s="100"/>
      <c r="AX810" s="100"/>
      <c r="AY810" s="100"/>
    </row>
    <row r="811" spans="22:51"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0"/>
      <c r="AW811" s="100"/>
      <c r="AX811" s="100"/>
      <c r="AY811" s="100"/>
    </row>
    <row r="812" spans="22:51"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  <c r="AT812" s="100"/>
      <c r="AU812" s="100"/>
      <c r="AV812" s="100"/>
      <c r="AW812" s="100"/>
      <c r="AX812" s="100"/>
      <c r="AY812" s="100"/>
    </row>
    <row r="813" spans="22:51"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0"/>
      <c r="AW813" s="100"/>
      <c r="AX813" s="100"/>
      <c r="AY813" s="100"/>
    </row>
    <row r="814" spans="22:51"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  <c r="AT814" s="100"/>
      <c r="AU814" s="100"/>
      <c r="AV814" s="100"/>
      <c r="AW814" s="100"/>
      <c r="AX814" s="100"/>
      <c r="AY814" s="100"/>
    </row>
    <row r="815" spans="22:51"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0"/>
      <c r="AW815" s="100"/>
      <c r="AX815" s="100"/>
      <c r="AY815" s="100"/>
    </row>
    <row r="816" spans="22:51"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  <c r="AT816" s="100"/>
      <c r="AU816" s="100"/>
      <c r="AV816" s="100"/>
      <c r="AW816" s="100"/>
      <c r="AX816" s="100"/>
      <c r="AY816" s="100"/>
    </row>
    <row r="817" spans="22:51"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0"/>
      <c r="AW817" s="100"/>
      <c r="AX817" s="100"/>
      <c r="AY817" s="100"/>
    </row>
    <row r="818" spans="22:51"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  <c r="AT818" s="100"/>
      <c r="AU818" s="100"/>
      <c r="AV818" s="100"/>
      <c r="AW818" s="100"/>
      <c r="AX818" s="100"/>
      <c r="AY818" s="100"/>
    </row>
    <row r="819" spans="22:51"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0"/>
      <c r="AW819" s="100"/>
      <c r="AX819" s="100"/>
      <c r="AY819" s="100"/>
    </row>
    <row r="820" spans="22:51"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0"/>
      <c r="AW820" s="100"/>
      <c r="AX820" s="100"/>
      <c r="AY820" s="100"/>
    </row>
    <row r="821" spans="22:51"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0"/>
      <c r="AW821" s="100"/>
      <c r="AX821" s="100"/>
      <c r="AY821" s="100"/>
    </row>
    <row r="822" spans="22:51"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0"/>
      <c r="AW822" s="100"/>
      <c r="AX822" s="100"/>
      <c r="AY822" s="100"/>
    </row>
    <row r="823" spans="22:51"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0"/>
      <c r="AW823" s="100"/>
      <c r="AX823" s="100"/>
      <c r="AY823" s="100"/>
    </row>
    <row r="824" spans="22:51"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0"/>
      <c r="AW824" s="100"/>
      <c r="AX824" s="100"/>
      <c r="AY824" s="100"/>
    </row>
    <row r="825" spans="22:51"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0"/>
      <c r="AW825" s="100"/>
      <c r="AX825" s="100"/>
      <c r="AY825" s="100"/>
    </row>
    <row r="826" spans="22:51"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0"/>
      <c r="AW826" s="100"/>
      <c r="AX826" s="100"/>
      <c r="AY826" s="100"/>
    </row>
    <row r="827" spans="22:51"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0"/>
      <c r="AW827" s="100"/>
      <c r="AX827" s="100"/>
      <c r="AY827" s="100"/>
    </row>
    <row r="828" spans="22:51"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0"/>
      <c r="AW828" s="100"/>
      <c r="AX828" s="100"/>
      <c r="AY828" s="100"/>
    </row>
    <row r="829" spans="22:51"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0"/>
      <c r="AW829" s="100"/>
      <c r="AX829" s="100"/>
      <c r="AY829" s="100"/>
    </row>
    <row r="830" spans="22:51"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  <c r="AT830" s="100"/>
      <c r="AU830" s="100"/>
      <c r="AV830" s="100"/>
      <c r="AW830" s="100"/>
      <c r="AX830" s="100"/>
      <c r="AY830" s="100"/>
    </row>
    <row r="831" spans="22:51"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  <c r="AT831" s="100"/>
      <c r="AU831" s="100"/>
      <c r="AV831" s="100"/>
      <c r="AW831" s="100"/>
      <c r="AX831" s="100"/>
      <c r="AY831" s="100"/>
    </row>
    <row r="832" spans="22:51"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  <c r="AT832" s="100"/>
      <c r="AU832" s="100"/>
      <c r="AV832" s="100"/>
      <c r="AW832" s="100"/>
      <c r="AX832" s="100"/>
      <c r="AY832" s="100"/>
    </row>
    <row r="833" spans="22:51"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  <c r="AT833" s="100"/>
      <c r="AU833" s="100"/>
      <c r="AV833" s="100"/>
      <c r="AW833" s="100"/>
      <c r="AX833" s="100"/>
      <c r="AY833" s="100"/>
    </row>
    <row r="834" spans="22:51"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  <c r="AT834" s="100"/>
      <c r="AU834" s="100"/>
      <c r="AV834" s="100"/>
      <c r="AW834" s="100"/>
      <c r="AX834" s="100"/>
      <c r="AY834" s="100"/>
    </row>
    <row r="835" spans="22:51"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  <c r="AT835" s="100"/>
      <c r="AU835" s="100"/>
      <c r="AV835" s="100"/>
      <c r="AW835" s="100"/>
      <c r="AX835" s="100"/>
      <c r="AY835" s="100"/>
    </row>
    <row r="836" spans="22:51"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  <c r="AT836" s="100"/>
      <c r="AU836" s="100"/>
      <c r="AV836" s="100"/>
      <c r="AW836" s="100"/>
      <c r="AX836" s="100"/>
      <c r="AY836" s="100"/>
    </row>
    <row r="837" spans="22:51"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  <c r="AT837" s="100"/>
      <c r="AU837" s="100"/>
      <c r="AV837" s="100"/>
      <c r="AW837" s="100"/>
      <c r="AX837" s="100"/>
      <c r="AY837" s="100"/>
    </row>
    <row r="838" spans="22:51"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  <c r="AT838" s="100"/>
      <c r="AU838" s="100"/>
      <c r="AV838" s="100"/>
      <c r="AW838" s="100"/>
      <c r="AX838" s="100"/>
      <c r="AY838" s="100"/>
    </row>
    <row r="839" spans="22:51"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  <c r="AT839" s="100"/>
      <c r="AU839" s="100"/>
      <c r="AV839" s="100"/>
      <c r="AW839" s="100"/>
      <c r="AX839" s="100"/>
      <c r="AY839" s="100"/>
    </row>
    <row r="840" spans="22:51"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  <c r="AT840" s="100"/>
      <c r="AU840" s="100"/>
      <c r="AV840" s="100"/>
      <c r="AW840" s="100"/>
      <c r="AX840" s="100"/>
      <c r="AY840" s="100"/>
    </row>
    <row r="841" spans="22:51"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  <c r="AT841" s="100"/>
      <c r="AU841" s="100"/>
      <c r="AV841" s="100"/>
      <c r="AW841" s="100"/>
      <c r="AX841" s="100"/>
      <c r="AY841" s="100"/>
    </row>
    <row r="842" spans="22:51"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  <c r="AT842" s="100"/>
      <c r="AU842" s="100"/>
      <c r="AV842" s="100"/>
      <c r="AW842" s="100"/>
      <c r="AX842" s="100"/>
      <c r="AY842" s="100"/>
    </row>
    <row r="843" spans="22:51"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  <c r="AT843" s="100"/>
      <c r="AU843" s="100"/>
      <c r="AV843" s="100"/>
      <c r="AW843" s="100"/>
      <c r="AX843" s="100"/>
      <c r="AY843" s="100"/>
    </row>
    <row r="844" spans="22:51"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  <c r="AT844" s="100"/>
      <c r="AU844" s="100"/>
      <c r="AV844" s="100"/>
      <c r="AW844" s="100"/>
      <c r="AX844" s="100"/>
      <c r="AY844" s="100"/>
    </row>
    <row r="845" spans="22:51"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  <c r="AT845" s="100"/>
      <c r="AU845" s="100"/>
      <c r="AV845" s="100"/>
      <c r="AW845" s="100"/>
      <c r="AX845" s="100"/>
      <c r="AY845" s="100"/>
    </row>
    <row r="846" spans="22:51"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  <c r="AT846" s="100"/>
      <c r="AU846" s="100"/>
      <c r="AV846" s="100"/>
      <c r="AW846" s="100"/>
      <c r="AX846" s="100"/>
      <c r="AY846" s="100"/>
    </row>
    <row r="847" spans="22:51"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  <c r="AT847" s="100"/>
      <c r="AU847" s="100"/>
      <c r="AV847" s="100"/>
      <c r="AW847" s="100"/>
      <c r="AX847" s="100"/>
      <c r="AY847" s="100"/>
    </row>
    <row r="848" spans="22:51"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  <c r="AT848" s="100"/>
      <c r="AU848" s="100"/>
      <c r="AV848" s="100"/>
      <c r="AW848" s="100"/>
      <c r="AX848" s="100"/>
      <c r="AY848" s="100"/>
    </row>
    <row r="849" spans="22:51"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  <c r="AT849" s="100"/>
      <c r="AU849" s="100"/>
      <c r="AV849" s="100"/>
      <c r="AW849" s="100"/>
      <c r="AX849" s="100"/>
      <c r="AY849" s="100"/>
    </row>
    <row r="850" spans="22:51"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  <c r="AT850" s="100"/>
      <c r="AU850" s="100"/>
      <c r="AV850" s="100"/>
      <c r="AW850" s="100"/>
      <c r="AX850" s="100"/>
      <c r="AY850" s="100"/>
    </row>
    <row r="851" spans="22:51"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  <c r="AT851" s="100"/>
      <c r="AU851" s="100"/>
      <c r="AV851" s="100"/>
      <c r="AW851" s="100"/>
      <c r="AX851" s="100"/>
      <c r="AY851" s="100"/>
    </row>
    <row r="852" spans="22:51"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0"/>
      <c r="AV852" s="100"/>
      <c r="AW852" s="100"/>
      <c r="AX852" s="100"/>
      <c r="AY852" s="100"/>
    </row>
    <row r="853" spans="22:51"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  <c r="AT853" s="100"/>
      <c r="AU853" s="100"/>
      <c r="AV853" s="100"/>
      <c r="AW853" s="100"/>
      <c r="AX853" s="100"/>
      <c r="AY853" s="100"/>
    </row>
    <row r="854" spans="22:51"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  <c r="AT854" s="100"/>
      <c r="AU854" s="100"/>
      <c r="AV854" s="100"/>
      <c r="AW854" s="100"/>
      <c r="AX854" s="100"/>
      <c r="AY854" s="100"/>
    </row>
    <row r="855" spans="22:51"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  <c r="AT855" s="100"/>
      <c r="AU855" s="100"/>
      <c r="AV855" s="100"/>
      <c r="AW855" s="100"/>
      <c r="AX855" s="100"/>
      <c r="AY855" s="100"/>
    </row>
    <row r="856" spans="22:51"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  <c r="AT856" s="100"/>
      <c r="AU856" s="100"/>
      <c r="AV856" s="100"/>
      <c r="AW856" s="100"/>
      <c r="AX856" s="100"/>
      <c r="AY856" s="100"/>
    </row>
    <row r="857" spans="22:51"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  <c r="AT857" s="100"/>
      <c r="AU857" s="100"/>
      <c r="AV857" s="100"/>
      <c r="AW857" s="100"/>
      <c r="AX857" s="100"/>
      <c r="AY857" s="100"/>
    </row>
    <row r="858" spans="22:51"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  <c r="AT858" s="100"/>
      <c r="AU858" s="100"/>
      <c r="AV858" s="100"/>
      <c r="AW858" s="100"/>
      <c r="AX858" s="100"/>
      <c r="AY858" s="100"/>
    </row>
    <row r="859" spans="22:51"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  <c r="AT859" s="100"/>
      <c r="AU859" s="100"/>
      <c r="AV859" s="100"/>
      <c r="AW859" s="100"/>
      <c r="AX859" s="100"/>
      <c r="AY859" s="100"/>
    </row>
    <row r="860" spans="22:51"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  <c r="AT860" s="100"/>
      <c r="AU860" s="100"/>
      <c r="AV860" s="100"/>
      <c r="AW860" s="100"/>
      <c r="AX860" s="100"/>
      <c r="AY860" s="100"/>
    </row>
    <row r="861" spans="22:51"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  <c r="AT861" s="100"/>
      <c r="AU861" s="100"/>
      <c r="AV861" s="100"/>
      <c r="AW861" s="100"/>
      <c r="AX861" s="100"/>
      <c r="AY861" s="100"/>
    </row>
    <row r="862" spans="22:51"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100"/>
      <c r="AV862" s="100"/>
      <c r="AW862" s="100"/>
      <c r="AX862" s="100"/>
      <c r="AY862" s="100"/>
    </row>
    <row r="863" spans="22:51"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100"/>
      <c r="AV863" s="100"/>
      <c r="AW863" s="100"/>
      <c r="AX863" s="100"/>
      <c r="AY863" s="100"/>
    </row>
    <row r="864" spans="22:51"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  <c r="AT864" s="100"/>
      <c r="AU864" s="100"/>
      <c r="AV864" s="100"/>
      <c r="AW864" s="100"/>
      <c r="AX864" s="100"/>
      <c r="AY864" s="100"/>
    </row>
    <row r="865" spans="22:51"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  <c r="AT865" s="100"/>
      <c r="AU865" s="100"/>
      <c r="AV865" s="100"/>
      <c r="AW865" s="100"/>
      <c r="AX865" s="100"/>
      <c r="AY865" s="100"/>
    </row>
    <row r="866" spans="22:51"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100"/>
      <c r="AV866" s="100"/>
      <c r="AW866" s="100"/>
      <c r="AX866" s="100"/>
      <c r="AY866" s="100"/>
    </row>
    <row r="867" spans="22:51"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100"/>
      <c r="AV867" s="100"/>
      <c r="AW867" s="100"/>
      <c r="AX867" s="100"/>
      <c r="AY867" s="100"/>
    </row>
    <row r="868" spans="22:51"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  <c r="AV868" s="100"/>
      <c r="AW868" s="100"/>
      <c r="AX868" s="100"/>
      <c r="AY868" s="100"/>
    </row>
    <row r="869" spans="22:51"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100"/>
      <c r="AV869" s="100"/>
      <c r="AW869" s="100"/>
      <c r="AX869" s="100"/>
      <c r="AY869" s="100"/>
    </row>
    <row r="870" spans="22:51"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  <c r="AV870" s="100"/>
      <c r="AW870" s="100"/>
      <c r="AX870" s="100"/>
      <c r="AY870" s="100"/>
    </row>
    <row r="871" spans="22:51"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100"/>
      <c r="AV871" s="100"/>
      <c r="AW871" s="100"/>
      <c r="AX871" s="100"/>
      <c r="AY871" s="100"/>
    </row>
    <row r="872" spans="22:51"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100"/>
      <c r="AV872" s="100"/>
      <c r="AW872" s="100"/>
      <c r="AX872" s="100"/>
      <c r="AY872" s="100"/>
    </row>
    <row r="873" spans="22:51"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100"/>
      <c r="AV873" s="100"/>
      <c r="AW873" s="100"/>
      <c r="AX873" s="100"/>
      <c r="AY873" s="100"/>
    </row>
    <row r="874" spans="22:51"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  <c r="AV874" s="100"/>
      <c r="AW874" s="100"/>
      <c r="AX874" s="100"/>
      <c r="AY874" s="100"/>
    </row>
    <row r="875" spans="22:51"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100"/>
      <c r="AV875" s="100"/>
      <c r="AW875" s="100"/>
      <c r="AX875" s="100"/>
      <c r="AY875" s="100"/>
    </row>
    <row r="876" spans="22:51"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100"/>
      <c r="AV876" s="100"/>
      <c r="AW876" s="100"/>
      <c r="AX876" s="100"/>
      <c r="AY876" s="100"/>
    </row>
    <row r="877" spans="22:51"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100"/>
      <c r="AV877" s="100"/>
      <c r="AW877" s="100"/>
      <c r="AX877" s="100"/>
      <c r="AY877" s="100"/>
    </row>
    <row r="878" spans="22:51"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  <c r="AV878" s="100"/>
      <c r="AW878" s="100"/>
      <c r="AX878" s="100"/>
      <c r="AY878" s="100"/>
    </row>
    <row r="879" spans="22:51"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100"/>
      <c r="AV879" s="100"/>
      <c r="AW879" s="100"/>
      <c r="AX879" s="100"/>
      <c r="AY879" s="100"/>
    </row>
    <row r="880" spans="22:51"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100"/>
      <c r="AV880" s="100"/>
      <c r="AW880" s="100"/>
      <c r="AX880" s="100"/>
      <c r="AY880" s="100"/>
    </row>
    <row r="881" spans="22:51"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100"/>
      <c r="AV881" s="100"/>
      <c r="AW881" s="100"/>
      <c r="AX881" s="100"/>
      <c r="AY881" s="100"/>
    </row>
    <row r="882" spans="22:51"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100"/>
      <c r="AV882" s="100"/>
      <c r="AW882" s="100"/>
      <c r="AX882" s="100"/>
      <c r="AY882" s="100"/>
    </row>
    <row r="883" spans="22:51"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100"/>
      <c r="AV883" s="100"/>
      <c r="AW883" s="100"/>
      <c r="AX883" s="100"/>
      <c r="AY883" s="100"/>
    </row>
    <row r="884" spans="22:51"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100"/>
      <c r="AV884" s="100"/>
      <c r="AW884" s="100"/>
      <c r="AX884" s="100"/>
      <c r="AY884" s="100"/>
    </row>
    <row r="885" spans="22:51"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100"/>
      <c r="AV885" s="100"/>
      <c r="AW885" s="100"/>
      <c r="AX885" s="100"/>
      <c r="AY885" s="100"/>
    </row>
    <row r="886" spans="22:51"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100"/>
      <c r="AV886" s="100"/>
      <c r="AW886" s="100"/>
      <c r="AX886" s="100"/>
      <c r="AY886" s="100"/>
    </row>
    <row r="887" spans="22:51"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0"/>
      <c r="AU887" s="100"/>
      <c r="AV887" s="100"/>
      <c r="AW887" s="100"/>
      <c r="AX887" s="100"/>
      <c r="AY887" s="100"/>
    </row>
    <row r="888" spans="22:51"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100"/>
      <c r="AV888" s="100"/>
      <c r="AW888" s="100"/>
      <c r="AX888" s="100"/>
      <c r="AY888" s="100"/>
    </row>
    <row r="889" spans="22:51"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0"/>
      <c r="AU889" s="100"/>
      <c r="AV889" s="100"/>
      <c r="AW889" s="100"/>
      <c r="AX889" s="100"/>
      <c r="AY889" s="100"/>
    </row>
    <row r="890" spans="22:51"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100"/>
      <c r="AV890" s="100"/>
      <c r="AW890" s="100"/>
      <c r="AX890" s="100"/>
      <c r="AY890" s="100"/>
    </row>
    <row r="891" spans="22:51"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100"/>
      <c r="AV891" s="100"/>
      <c r="AW891" s="100"/>
      <c r="AX891" s="100"/>
      <c r="AY891" s="100"/>
    </row>
    <row r="892" spans="22:51"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100"/>
      <c r="AV892" s="100"/>
      <c r="AW892" s="100"/>
      <c r="AX892" s="100"/>
      <c r="AY892" s="100"/>
    </row>
    <row r="893" spans="22:51"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100"/>
      <c r="AV893" s="100"/>
      <c r="AW893" s="100"/>
      <c r="AX893" s="100"/>
      <c r="AY893" s="100"/>
    </row>
    <row r="894" spans="22:51"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100"/>
      <c r="AV894" s="100"/>
      <c r="AW894" s="100"/>
      <c r="AX894" s="100"/>
      <c r="AY894" s="100"/>
    </row>
    <row r="895" spans="22:51"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  <c r="AT895" s="100"/>
      <c r="AU895" s="100"/>
      <c r="AV895" s="100"/>
      <c r="AW895" s="100"/>
      <c r="AX895" s="100"/>
      <c r="AY895" s="100"/>
    </row>
    <row r="896" spans="22:51"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  <c r="AT896" s="100"/>
      <c r="AU896" s="100"/>
      <c r="AV896" s="100"/>
      <c r="AW896" s="100"/>
      <c r="AX896" s="100"/>
      <c r="AY896" s="100"/>
    </row>
    <row r="897" spans="22:51"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  <c r="AT897" s="100"/>
      <c r="AU897" s="100"/>
      <c r="AV897" s="100"/>
      <c r="AW897" s="100"/>
      <c r="AX897" s="100"/>
      <c r="AY897" s="100"/>
    </row>
    <row r="898" spans="22:51"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  <c r="AT898" s="100"/>
      <c r="AU898" s="100"/>
      <c r="AV898" s="100"/>
      <c r="AW898" s="100"/>
      <c r="AX898" s="100"/>
      <c r="AY898" s="100"/>
    </row>
    <row r="899" spans="22:51"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0"/>
      <c r="AV899" s="100"/>
      <c r="AW899" s="100"/>
      <c r="AX899" s="100"/>
      <c r="AY899" s="100"/>
    </row>
    <row r="900" spans="22:51"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  <c r="AT900" s="100"/>
      <c r="AU900" s="100"/>
      <c r="AV900" s="100"/>
      <c r="AW900" s="100"/>
      <c r="AX900" s="100"/>
      <c r="AY900" s="100"/>
    </row>
    <row r="901" spans="22:51"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  <c r="AT901" s="100"/>
      <c r="AU901" s="100"/>
      <c r="AV901" s="100"/>
      <c r="AW901" s="100"/>
      <c r="AX901" s="100"/>
      <c r="AY901" s="100"/>
    </row>
    <row r="902" spans="22:51"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  <c r="AT902" s="100"/>
      <c r="AU902" s="100"/>
      <c r="AV902" s="100"/>
      <c r="AW902" s="100"/>
      <c r="AX902" s="100"/>
      <c r="AY902" s="100"/>
    </row>
    <row r="903" spans="22:51"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  <c r="AT903" s="100"/>
      <c r="AU903" s="100"/>
      <c r="AV903" s="100"/>
      <c r="AW903" s="100"/>
      <c r="AX903" s="100"/>
      <c r="AY903" s="100"/>
    </row>
    <row r="904" spans="22:51"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  <c r="AT904" s="100"/>
      <c r="AU904" s="100"/>
      <c r="AV904" s="100"/>
      <c r="AW904" s="100"/>
      <c r="AX904" s="100"/>
      <c r="AY904" s="100"/>
    </row>
    <row r="905" spans="22:51"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  <c r="AT905" s="100"/>
      <c r="AU905" s="100"/>
      <c r="AV905" s="100"/>
      <c r="AW905" s="100"/>
      <c r="AX905" s="100"/>
      <c r="AY905" s="100"/>
    </row>
    <row r="906" spans="22:51"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  <c r="AT906" s="100"/>
      <c r="AU906" s="100"/>
      <c r="AV906" s="100"/>
      <c r="AW906" s="100"/>
      <c r="AX906" s="100"/>
      <c r="AY906" s="100"/>
    </row>
    <row r="907" spans="22:51"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  <c r="AT907" s="100"/>
      <c r="AU907" s="100"/>
      <c r="AV907" s="100"/>
      <c r="AW907" s="100"/>
      <c r="AX907" s="100"/>
      <c r="AY907" s="100"/>
    </row>
    <row r="908" spans="22:51"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100"/>
      <c r="AV908" s="100"/>
      <c r="AW908" s="100"/>
      <c r="AX908" s="100"/>
      <c r="AY908" s="100"/>
    </row>
    <row r="909" spans="22:51"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  <c r="AT909" s="100"/>
      <c r="AU909" s="100"/>
      <c r="AV909" s="100"/>
      <c r="AW909" s="100"/>
      <c r="AX909" s="100"/>
      <c r="AY909" s="100"/>
    </row>
    <row r="910" spans="22:51"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  <c r="AT910" s="100"/>
      <c r="AU910" s="100"/>
      <c r="AV910" s="100"/>
      <c r="AW910" s="100"/>
      <c r="AX910" s="100"/>
      <c r="AY910" s="100"/>
    </row>
    <row r="911" spans="22:51"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  <c r="AT911" s="100"/>
      <c r="AU911" s="100"/>
      <c r="AV911" s="100"/>
      <c r="AW911" s="100"/>
      <c r="AX911" s="100"/>
      <c r="AY911" s="100"/>
    </row>
    <row r="912" spans="22:51"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  <c r="AT912" s="100"/>
      <c r="AU912" s="100"/>
      <c r="AV912" s="100"/>
      <c r="AW912" s="100"/>
      <c r="AX912" s="100"/>
      <c r="AY912" s="100"/>
    </row>
    <row r="913" spans="22:51"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  <c r="AT913" s="100"/>
      <c r="AU913" s="100"/>
      <c r="AV913" s="100"/>
      <c r="AW913" s="100"/>
      <c r="AX913" s="100"/>
      <c r="AY913" s="100"/>
    </row>
    <row r="914" spans="22:51"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  <c r="AT914" s="100"/>
      <c r="AU914" s="100"/>
      <c r="AV914" s="100"/>
      <c r="AW914" s="100"/>
      <c r="AX914" s="100"/>
      <c r="AY914" s="100"/>
    </row>
    <row r="915" spans="22:51"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  <c r="AT915" s="100"/>
      <c r="AU915" s="100"/>
      <c r="AV915" s="100"/>
      <c r="AW915" s="100"/>
      <c r="AX915" s="100"/>
      <c r="AY915" s="100"/>
    </row>
    <row r="916" spans="22:51"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  <c r="AT916" s="100"/>
      <c r="AU916" s="100"/>
      <c r="AV916" s="100"/>
      <c r="AW916" s="100"/>
      <c r="AX916" s="100"/>
      <c r="AY916" s="100"/>
    </row>
    <row r="917" spans="22:51"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  <c r="AT917" s="100"/>
      <c r="AU917" s="100"/>
      <c r="AV917" s="100"/>
      <c r="AW917" s="100"/>
      <c r="AX917" s="100"/>
      <c r="AY917" s="100"/>
    </row>
    <row r="918" spans="22:51"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  <c r="AT918" s="100"/>
      <c r="AU918" s="100"/>
      <c r="AV918" s="100"/>
      <c r="AW918" s="100"/>
      <c r="AX918" s="100"/>
      <c r="AY918" s="100"/>
    </row>
    <row r="919" spans="22:51"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  <c r="AT919" s="100"/>
      <c r="AU919" s="100"/>
      <c r="AV919" s="100"/>
      <c r="AW919" s="100"/>
      <c r="AX919" s="100"/>
      <c r="AY919" s="100"/>
    </row>
    <row r="920" spans="22:51"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  <c r="AT920" s="100"/>
      <c r="AU920" s="100"/>
      <c r="AV920" s="100"/>
      <c r="AW920" s="100"/>
      <c r="AX920" s="100"/>
      <c r="AY920" s="100"/>
    </row>
    <row r="921" spans="22:51"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  <c r="AT921" s="100"/>
      <c r="AU921" s="100"/>
      <c r="AV921" s="100"/>
      <c r="AW921" s="100"/>
      <c r="AX921" s="100"/>
      <c r="AY921" s="100"/>
    </row>
    <row r="922" spans="22:51"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  <c r="AT922" s="100"/>
      <c r="AU922" s="100"/>
      <c r="AV922" s="100"/>
      <c r="AW922" s="100"/>
      <c r="AX922" s="100"/>
      <c r="AY922" s="100"/>
    </row>
    <row r="923" spans="22:51"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  <c r="AT923" s="100"/>
      <c r="AU923" s="100"/>
      <c r="AV923" s="100"/>
      <c r="AW923" s="100"/>
      <c r="AX923" s="100"/>
      <c r="AY923" s="100"/>
    </row>
    <row r="924" spans="22:51"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  <c r="AT924" s="100"/>
      <c r="AU924" s="100"/>
      <c r="AV924" s="100"/>
      <c r="AW924" s="100"/>
      <c r="AX924" s="100"/>
      <c r="AY924" s="100"/>
    </row>
    <row r="925" spans="22:51"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  <c r="AT925" s="100"/>
      <c r="AU925" s="100"/>
      <c r="AV925" s="100"/>
      <c r="AW925" s="100"/>
      <c r="AX925" s="100"/>
      <c r="AY925" s="100"/>
    </row>
    <row r="926" spans="22:51"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  <c r="AT926" s="100"/>
      <c r="AU926" s="100"/>
      <c r="AV926" s="100"/>
      <c r="AW926" s="100"/>
      <c r="AX926" s="100"/>
      <c r="AY926" s="100"/>
    </row>
    <row r="927" spans="22:51"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  <c r="AT927" s="100"/>
      <c r="AU927" s="100"/>
      <c r="AV927" s="100"/>
      <c r="AW927" s="100"/>
      <c r="AX927" s="100"/>
      <c r="AY927" s="100"/>
    </row>
    <row r="928" spans="22:51"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  <c r="AT928" s="100"/>
      <c r="AU928" s="100"/>
      <c r="AV928" s="100"/>
      <c r="AW928" s="100"/>
      <c r="AX928" s="100"/>
      <c r="AY928" s="100"/>
    </row>
    <row r="929" spans="22:51"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  <c r="AT929" s="100"/>
      <c r="AU929" s="100"/>
      <c r="AV929" s="100"/>
      <c r="AW929" s="100"/>
      <c r="AX929" s="100"/>
      <c r="AY929" s="100"/>
    </row>
    <row r="930" spans="22:51"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  <c r="AT930" s="100"/>
      <c r="AU930" s="100"/>
      <c r="AV930" s="100"/>
      <c r="AW930" s="100"/>
      <c r="AX930" s="100"/>
      <c r="AY930" s="100"/>
    </row>
    <row r="931" spans="22:51"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  <c r="AT931" s="100"/>
      <c r="AU931" s="100"/>
      <c r="AV931" s="100"/>
      <c r="AW931" s="100"/>
      <c r="AX931" s="100"/>
      <c r="AY931" s="100"/>
    </row>
    <row r="932" spans="22:51"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  <c r="AT932" s="100"/>
      <c r="AU932" s="100"/>
      <c r="AV932" s="100"/>
      <c r="AW932" s="100"/>
      <c r="AX932" s="100"/>
      <c r="AY932" s="100"/>
    </row>
    <row r="933" spans="22:51"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  <c r="AT933" s="100"/>
      <c r="AU933" s="100"/>
      <c r="AV933" s="100"/>
      <c r="AW933" s="100"/>
      <c r="AX933" s="100"/>
      <c r="AY933" s="100"/>
    </row>
    <row r="934" spans="22:51"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  <c r="AT934" s="100"/>
      <c r="AU934" s="100"/>
      <c r="AV934" s="100"/>
      <c r="AW934" s="100"/>
      <c r="AX934" s="100"/>
      <c r="AY934" s="100"/>
    </row>
    <row r="935" spans="22:51"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K935" s="100"/>
      <c r="AL935" s="100"/>
      <c r="AM935" s="100"/>
      <c r="AN935" s="100"/>
      <c r="AO935" s="100"/>
      <c r="AP935" s="100"/>
      <c r="AQ935" s="100"/>
      <c r="AR935" s="100"/>
      <c r="AS935" s="100"/>
      <c r="AT935" s="100"/>
      <c r="AU935" s="100"/>
      <c r="AV935" s="100"/>
      <c r="AW935" s="100"/>
      <c r="AX935" s="100"/>
      <c r="AY935" s="100"/>
    </row>
    <row r="936" spans="22:51"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  <c r="AT936" s="100"/>
      <c r="AU936" s="100"/>
      <c r="AV936" s="100"/>
      <c r="AW936" s="100"/>
      <c r="AX936" s="100"/>
      <c r="AY936" s="100"/>
    </row>
    <row r="937" spans="22:51"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  <c r="AT937" s="100"/>
      <c r="AU937" s="100"/>
      <c r="AV937" s="100"/>
      <c r="AW937" s="100"/>
      <c r="AX937" s="100"/>
      <c r="AY937" s="100"/>
    </row>
    <row r="938" spans="22:51"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  <c r="AT938" s="100"/>
      <c r="AU938" s="100"/>
      <c r="AV938" s="100"/>
      <c r="AW938" s="100"/>
      <c r="AX938" s="100"/>
      <c r="AY938" s="100"/>
    </row>
    <row r="939" spans="22:51"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  <c r="AT939" s="100"/>
      <c r="AU939" s="100"/>
      <c r="AV939" s="100"/>
      <c r="AW939" s="100"/>
      <c r="AX939" s="100"/>
      <c r="AY939" s="100"/>
    </row>
    <row r="940" spans="22:51"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  <c r="AT940" s="100"/>
      <c r="AU940" s="100"/>
      <c r="AV940" s="100"/>
      <c r="AW940" s="100"/>
      <c r="AX940" s="100"/>
      <c r="AY940" s="100"/>
    </row>
    <row r="941" spans="22:51"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  <c r="AT941" s="100"/>
      <c r="AU941" s="100"/>
      <c r="AV941" s="100"/>
      <c r="AW941" s="100"/>
      <c r="AX941" s="100"/>
      <c r="AY941" s="100"/>
    </row>
    <row r="942" spans="22:51"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  <c r="AT942" s="100"/>
      <c r="AU942" s="100"/>
      <c r="AV942" s="100"/>
      <c r="AW942" s="100"/>
      <c r="AX942" s="100"/>
      <c r="AY942" s="100"/>
    </row>
    <row r="943" spans="22:51"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  <c r="AT943" s="100"/>
      <c r="AU943" s="100"/>
      <c r="AV943" s="100"/>
      <c r="AW943" s="100"/>
      <c r="AX943" s="100"/>
      <c r="AY943" s="100"/>
    </row>
    <row r="944" spans="22:51"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K944" s="100"/>
      <c r="AL944" s="100"/>
      <c r="AM944" s="100"/>
      <c r="AN944" s="100"/>
      <c r="AO944" s="100"/>
      <c r="AP944" s="100"/>
      <c r="AQ944" s="100"/>
      <c r="AR944" s="100"/>
      <c r="AS944" s="100"/>
      <c r="AT944" s="100"/>
      <c r="AU944" s="100"/>
      <c r="AV944" s="100"/>
      <c r="AW944" s="100"/>
      <c r="AX944" s="100"/>
      <c r="AY944" s="100"/>
    </row>
    <row r="945" spans="22:51"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K945" s="100"/>
      <c r="AL945" s="100"/>
      <c r="AM945" s="100"/>
      <c r="AN945" s="100"/>
      <c r="AO945" s="100"/>
      <c r="AP945" s="100"/>
      <c r="AQ945" s="100"/>
      <c r="AR945" s="100"/>
      <c r="AS945" s="100"/>
      <c r="AT945" s="100"/>
      <c r="AU945" s="100"/>
      <c r="AV945" s="100"/>
      <c r="AW945" s="100"/>
      <c r="AX945" s="100"/>
      <c r="AY945" s="100"/>
    </row>
    <row r="946" spans="22:51"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100"/>
      <c r="AV946" s="100"/>
      <c r="AW946" s="100"/>
      <c r="AX946" s="100"/>
      <c r="AY946" s="100"/>
    </row>
    <row r="947" spans="22:51"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K947" s="100"/>
      <c r="AL947" s="100"/>
      <c r="AM947" s="100"/>
      <c r="AN947" s="100"/>
      <c r="AO947" s="100"/>
      <c r="AP947" s="100"/>
      <c r="AQ947" s="100"/>
      <c r="AR947" s="100"/>
      <c r="AS947" s="100"/>
      <c r="AT947" s="100"/>
      <c r="AU947" s="100"/>
      <c r="AV947" s="100"/>
      <c r="AW947" s="100"/>
      <c r="AX947" s="100"/>
      <c r="AY947" s="100"/>
    </row>
    <row r="948" spans="22:51"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K948" s="100"/>
      <c r="AL948" s="100"/>
      <c r="AM948" s="100"/>
      <c r="AN948" s="100"/>
      <c r="AO948" s="100"/>
      <c r="AP948" s="100"/>
      <c r="AQ948" s="100"/>
      <c r="AR948" s="100"/>
      <c r="AS948" s="100"/>
      <c r="AT948" s="100"/>
      <c r="AU948" s="100"/>
      <c r="AV948" s="100"/>
      <c r="AW948" s="100"/>
      <c r="AX948" s="100"/>
      <c r="AY948" s="100"/>
    </row>
    <row r="949" spans="22:51"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K949" s="100"/>
      <c r="AL949" s="100"/>
      <c r="AM949" s="100"/>
      <c r="AN949" s="100"/>
      <c r="AO949" s="100"/>
      <c r="AP949" s="100"/>
      <c r="AQ949" s="100"/>
      <c r="AR949" s="100"/>
      <c r="AS949" s="100"/>
      <c r="AT949" s="100"/>
      <c r="AU949" s="100"/>
      <c r="AV949" s="100"/>
      <c r="AW949" s="100"/>
      <c r="AX949" s="100"/>
      <c r="AY949" s="100"/>
    </row>
    <row r="950" spans="22:51"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K950" s="100"/>
      <c r="AL950" s="100"/>
      <c r="AM950" s="100"/>
      <c r="AN950" s="100"/>
      <c r="AO950" s="100"/>
      <c r="AP950" s="100"/>
      <c r="AQ950" s="100"/>
      <c r="AR950" s="100"/>
      <c r="AS950" s="100"/>
      <c r="AT950" s="100"/>
      <c r="AU950" s="100"/>
      <c r="AV950" s="100"/>
      <c r="AW950" s="100"/>
      <c r="AX950" s="100"/>
      <c r="AY950" s="100"/>
    </row>
    <row r="951" spans="22:51"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K951" s="100"/>
      <c r="AL951" s="100"/>
      <c r="AM951" s="100"/>
      <c r="AN951" s="100"/>
      <c r="AO951" s="100"/>
      <c r="AP951" s="100"/>
      <c r="AQ951" s="100"/>
      <c r="AR951" s="100"/>
      <c r="AS951" s="100"/>
      <c r="AT951" s="100"/>
      <c r="AU951" s="100"/>
      <c r="AV951" s="100"/>
      <c r="AW951" s="100"/>
      <c r="AX951" s="100"/>
      <c r="AY951" s="100"/>
    </row>
    <row r="952" spans="22:51">
      <c r="V952" s="100"/>
      <c r="W952" s="100"/>
      <c r="X952" s="100"/>
      <c r="Y952" s="100"/>
      <c r="Z952" s="100"/>
      <c r="AA952" s="100"/>
      <c r="AB952" s="100"/>
      <c r="AC952" s="100"/>
      <c r="AD952" s="100"/>
      <c r="AE952" s="100"/>
      <c r="AF952" s="100"/>
      <c r="AG952" s="100"/>
      <c r="AH952" s="100"/>
      <c r="AK952" s="100"/>
      <c r="AL952" s="100"/>
      <c r="AM952" s="100"/>
      <c r="AN952" s="100"/>
      <c r="AO952" s="100"/>
      <c r="AP952" s="100"/>
      <c r="AQ952" s="100"/>
      <c r="AR952" s="100"/>
      <c r="AS952" s="100"/>
      <c r="AT952" s="100"/>
      <c r="AU952" s="100"/>
      <c r="AV952" s="100"/>
      <c r="AW952" s="100"/>
      <c r="AX952" s="100"/>
      <c r="AY952" s="100"/>
    </row>
    <row r="953" spans="22:51">
      <c r="V953" s="100"/>
      <c r="W953" s="100"/>
      <c r="X953" s="100"/>
      <c r="Y953" s="100"/>
      <c r="Z953" s="100"/>
      <c r="AA953" s="100"/>
      <c r="AB953" s="100"/>
      <c r="AC953" s="100"/>
      <c r="AD953" s="100"/>
      <c r="AE953" s="100"/>
      <c r="AF953" s="100"/>
      <c r="AG953" s="100"/>
      <c r="AH953" s="100"/>
      <c r="AK953" s="100"/>
      <c r="AL953" s="100"/>
      <c r="AM953" s="100"/>
      <c r="AN953" s="100"/>
      <c r="AO953" s="100"/>
      <c r="AP953" s="100"/>
      <c r="AQ953" s="100"/>
      <c r="AR953" s="100"/>
      <c r="AS953" s="100"/>
      <c r="AT953" s="100"/>
      <c r="AU953" s="100"/>
      <c r="AV953" s="100"/>
      <c r="AW953" s="100"/>
      <c r="AX953" s="100"/>
      <c r="AY953" s="100"/>
    </row>
    <row r="954" spans="22:51">
      <c r="V954" s="100"/>
      <c r="W954" s="100"/>
      <c r="X954" s="100"/>
      <c r="Y954" s="100"/>
      <c r="Z954" s="100"/>
      <c r="AA954" s="100"/>
      <c r="AB954" s="100"/>
      <c r="AC954" s="100"/>
      <c r="AD954" s="100"/>
      <c r="AE954" s="100"/>
      <c r="AF954" s="100"/>
      <c r="AG954" s="100"/>
      <c r="AH954" s="100"/>
      <c r="AK954" s="100"/>
      <c r="AL954" s="100"/>
      <c r="AM954" s="100"/>
      <c r="AN954" s="100"/>
      <c r="AO954" s="100"/>
      <c r="AP954" s="100"/>
      <c r="AQ954" s="100"/>
      <c r="AR954" s="100"/>
      <c r="AS954" s="100"/>
      <c r="AT954" s="100"/>
      <c r="AU954" s="100"/>
      <c r="AV954" s="100"/>
      <c r="AW954" s="100"/>
      <c r="AX954" s="100"/>
      <c r="AY954" s="100"/>
    </row>
    <row r="955" spans="22:51">
      <c r="V955" s="100"/>
      <c r="W955" s="100"/>
      <c r="X955" s="100"/>
      <c r="Y955" s="100"/>
      <c r="Z955" s="100"/>
      <c r="AA955" s="100"/>
      <c r="AB955" s="100"/>
      <c r="AC955" s="100"/>
      <c r="AD955" s="100"/>
      <c r="AE955" s="100"/>
      <c r="AF955" s="100"/>
      <c r="AG955" s="100"/>
      <c r="AH955" s="100"/>
      <c r="AK955" s="100"/>
      <c r="AL955" s="100"/>
      <c r="AM955" s="100"/>
      <c r="AN955" s="100"/>
      <c r="AO955" s="100"/>
      <c r="AP955" s="100"/>
      <c r="AQ955" s="100"/>
      <c r="AR955" s="100"/>
      <c r="AS955" s="100"/>
      <c r="AT955" s="100"/>
      <c r="AU955" s="100"/>
      <c r="AV955" s="100"/>
      <c r="AW955" s="100"/>
      <c r="AX955" s="100"/>
      <c r="AY955" s="100"/>
    </row>
    <row r="956" spans="22:51">
      <c r="V956" s="100"/>
      <c r="W956" s="100"/>
      <c r="X956" s="100"/>
      <c r="Y956" s="100"/>
      <c r="Z956" s="100"/>
      <c r="AA956" s="100"/>
      <c r="AB956" s="100"/>
      <c r="AC956" s="100"/>
      <c r="AD956" s="100"/>
      <c r="AE956" s="100"/>
      <c r="AF956" s="100"/>
      <c r="AG956" s="100"/>
      <c r="AH956" s="100"/>
      <c r="AK956" s="100"/>
      <c r="AL956" s="100"/>
      <c r="AM956" s="100"/>
      <c r="AN956" s="100"/>
      <c r="AO956" s="100"/>
      <c r="AP956" s="100"/>
      <c r="AQ956" s="100"/>
      <c r="AR956" s="100"/>
      <c r="AS956" s="100"/>
      <c r="AT956" s="100"/>
      <c r="AU956" s="100"/>
      <c r="AV956" s="100"/>
      <c r="AW956" s="100"/>
      <c r="AX956" s="100"/>
      <c r="AY956" s="100"/>
    </row>
    <row r="957" spans="22:51">
      <c r="V957" s="100"/>
      <c r="W957" s="100"/>
      <c r="X957" s="100"/>
      <c r="Y957" s="100"/>
      <c r="Z957" s="100"/>
      <c r="AA957" s="100"/>
      <c r="AB957" s="100"/>
      <c r="AC957" s="100"/>
      <c r="AD957" s="100"/>
      <c r="AE957" s="100"/>
      <c r="AF957" s="100"/>
      <c r="AG957" s="100"/>
      <c r="AH957" s="100"/>
      <c r="AK957" s="100"/>
      <c r="AL957" s="100"/>
      <c r="AM957" s="100"/>
      <c r="AN957" s="100"/>
      <c r="AO957" s="100"/>
      <c r="AP957" s="100"/>
      <c r="AQ957" s="100"/>
      <c r="AR957" s="100"/>
      <c r="AS957" s="100"/>
      <c r="AT957" s="100"/>
      <c r="AU957" s="100"/>
      <c r="AV957" s="100"/>
      <c r="AW957" s="100"/>
      <c r="AX957" s="100"/>
      <c r="AY957" s="100"/>
    </row>
    <row r="958" spans="22:51">
      <c r="V958" s="100"/>
      <c r="W958" s="100"/>
      <c r="X958" s="100"/>
      <c r="Y958" s="100"/>
      <c r="Z958" s="100"/>
      <c r="AA958" s="100"/>
      <c r="AB958" s="100"/>
      <c r="AC958" s="100"/>
      <c r="AD958" s="100"/>
      <c r="AE958" s="100"/>
      <c r="AF958" s="100"/>
      <c r="AG958" s="100"/>
      <c r="AH958" s="100"/>
      <c r="AK958" s="100"/>
      <c r="AL958" s="100"/>
      <c r="AM958" s="100"/>
      <c r="AN958" s="100"/>
      <c r="AO958" s="100"/>
      <c r="AP958" s="100"/>
      <c r="AQ958" s="100"/>
      <c r="AR958" s="100"/>
      <c r="AS958" s="100"/>
      <c r="AT958" s="100"/>
      <c r="AU958" s="100"/>
      <c r="AV958" s="100"/>
      <c r="AW958" s="100"/>
      <c r="AX958" s="100"/>
      <c r="AY958" s="100"/>
    </row>
    <row r="959" spans="22:51">
      <c r="V959" s="100"/>
      <c r="W959" s="100"/>
      <c r="X959" s="100"/>
      <c r="Y959" s="100"/>
      <c r="Z959" s="100"/>
      <c r="AA959" s="100"/>
      <c r="AB959" s="100"/>
      <c r="AC959" s="100"/>
      <c r="AD959" s="100"/>
      <c r="AE959" s="100"/>
      <c r="AF959" s="100"/>
      <c r="AG959" s="100"/>
      <c r="AH959" s="100"/>
      <c r="AK959" s="100"/>
      <c r="AL959" s="100"/>
      <c r="AM959" s="100"/>
      <c r="AN959" s="100"/>
      <c r="AO959" s="100"/>
      <c r="AP959" s="100"/>
      <c r="AQ959" s="100"/>
      <c r="AR959" s="100"/>
      <c r="AS959" s="100"/>
      <c r="AT959" s="100"/>
      <c r="AU959" s="100"/>
      <c r="AV959" s="100"/>
      <c r="AW959" s="100"/>
      <c r="AX959" s="100"/>
      <c r="AY959" s="100"/>
    </row>
    <row r="960" spans="22:51">
      <c r="V960" s="100"/>
      <c r="W960" s="100"/>
      <c r="X960" s="100"/>
      <c r="Y960" s="100"/>
      <c r="Z960" s="100"/>
      <c r="AA960" s="100"/>
      <c r="AB960" s="100"/>
      <c r="AC960" s="100"/>
      <c r="AD960" s="100"/>
      <c r="AE960" s="100"/>
      <c r="AF960" s="100"/>
      <c r="AG960" s="100"/>
      <c r="AH960" s="100"/>
      <c r="AK960" s="100"/>
      <c r="AL960" s="100"/>
      <c r="AM960" s="100"/>
      <c r="AN960" s="100"/>
      <c r="AO960" s="100"/>
      <c r="AP960" s="100"/>
      <c r="AQ960" s="100"/>
      <c r="AR960" s="100"/>
      <c r="AS960" s="100"/>
      <c r="AT960" s="100"/>
      <c r="AU960" s="100"/>
      <c r="AV960" s="100"/>
      <c r="AW960" s="100"/>
      <c r="AX960" s="100"/>
      <c r="AY960" s="100"/>
    </row>
    <row r="961" spans="22:51">
      <c r="V961" s="100"/>
      <c r="W961" s="100"/>
      <c r="X961" s="100"/>
      <c r="Y961" s="100"/>
      <c r="Z961" s="100"/>
      <c r="AA961" s="100"/>
      <c r="AB961" s="100"/>
      <c r="AC961" s="100"/>
      <c r="AD961" s="100"/>
      <c r="AE961" s="100"/>
      <c r="AF961" s="100"/>
      <c r="AG961" s="100"/>
      <c r="AH961" s="100"/>
      <c r="AK961" s="100"/>
      <c r="AL961" s="100"/>
      <c r="AM961" s="100"/>
      <c r="AN961" s="100"/>
      <c r="AO961" s="100"/>
      <c r="AP961" s="100"/>
      <c r="AQ961" s="100"/>
      <c r="AR961" s="100"/>
      <c r="AS961" s="100"/>
      <c r="AT961" s="100"/>
      <c r="AU961" s="100"/>
      <c r="AV961" s="100"/>
      <c r="AW961" s="100"/>
      <c r="AX961" s="100"/>
      <c r="AY961" s="100"/>
    </row>
    <row r="962" spans="22:51">
      <c r="V962" s="100"/>
      <c r="W962" s="100"/>
      <c r="X962" s="100"/>
      <c r="Y962" s="100"/>
      <c r="Z962" s="100"/>
      <c r="AA962" s="100"/>
      <c r="AB962" s="100"/>
      <c r="AC962" s="100"/>
      <c r="AD962" s="100"/>
      <c r="AE962" s="100"/>
      <c r="AF962" s="100"/>
      <c r="AG962" s="100"/>
      <c r="AH962" s="100"/>
      <c r="AK962" s="100"/>
      <c r="AL962" s="100"/>
      <c r="AM962" s="100"/>
      <c r="AN962" s="100"/>
      <c r="AO962" s="100"/>
      <c r="AP962" s="100"/>
      <c r="AQ962" s="100"/>
      <c r="AR962" s="100"/>
      <c r="AS962" s="100"/>
      <c r="AT962" s="100"/>
      <c r="AU962" s="100"/>
      <c r="AV962" s="100"/>
      <c r="AW962" s="100"/>
      <c r="AX962" s="100"/>
      <c r="AY962" s="100"/>
    </row>
    <row r="963" spans="22:51">
      <c r="V963" s="100"/>
      <c r="W963" s="100"/>
      <c r="X963" s="100"/>
      <c r="Y963" s="100"/>
      <c r="Z963" s="100"/>
      <c r="AA963" s="100"/>
      <c r="AB963" s="100"/>
      <c r="AC963" s="100"/>
      <c r="AD963" s="100"/>
      <c r="AE963" s="100"/>
      <c r="AF963" s="100"/>
      <c r="AG963" s="100"/>
      <c r="AH963" s="100"/>
      <c r="AK963" s="100"/>
      <c r="AL963" s="100"/>
      <c r="AM963" s="100"/>
      <c r="AN963" s="100"/>
      <c r="AO963" s="100"/>
      <c r="AP963" s="100"/>
      <c r="AQ963" s="100"/>
      <c r="AR963" s="100"/>
      <c r="AS963" s="100"/>
      <c r="AT963" s="100"/>
      <c r="AU963" s="100"/>
      <c r="AV963" s="100"/>
      <c r="AW963" s="100"/>
      <c r="AX963" s="100"/>
      <c r="AY963" s="100"/>
    </row>
    <row r="964" spans="22:51">
      <c r="V964" s="100"/>
      <c r="W964" s="100"/>
      <c r="X964" s="100"/>
      <c r="Y964" s="100"/>
      <c r="Z964" s="100"/>
      <c r="AA964" s="100"/>
      <c r="AB964" s="100"/>
      <c r="AC964" s="100"/>
      <c r="AD964" s="100"/>
      <c r="AE964" s="100"/>
      <c r="AF964" s="100"/>
      <c r="AG964" s="100"/>
      <c r="AH964" s="100"/>
      <c r="AK964" s="100"/>
      <c r="AL964" s="100"/>
      <c r="AM964" s="100"/>
      <c r="AN964" s="100"/>
      <c r="AO964" s="100"/>
      <c r="AP964" s="100"/>
      <c r="AQ964" s="100"/>
      <c r="AR964" s="100"/>
      <c r="AS964" s="100"/>
      <c r="AT964" s="100"/>
      <c r="AU964" s="100"/>
      <c r="AV964" s="100"/>
      <c r="AW964" s="100"/>
      <c r="AX964" s="100"/>
      <c r="AY964" s="100"/>
    </row>
    <row r="965" spans="22:51">
      <c r="V965" s="100"/>
      <c r="W965" s="100"/>
      <c r="X965" s="100"/>
      <c r="Y965" s="100"/>
      <c r="Z965" s="100"/>
      <c r="AA965" s="100"/>
      <c r="AB965" s="100"/>
      <c r="AC965" s="100"/>
      <c r="AD965" s="100"/>
      <c r="AE965" s="100"/>
      <c r="AF965" s="100"/>
      <c r="AG965" s="100"/>
      <c r="AH965" s="100"/>
      <c r="AK965" s="100"/>
      <c r="AL965" s="100"/>
      <c r="AM965" s="100"/>
      <c r="AN965" s="100"/>
      <c r="AO965" s="100"/>
      <c r="AP965" s="100"/>
      <c r="AQ965" s="100"/>
      <c r="AR965" s="100"/>
      <c r="AS965" s="100"/>
      <c r="AT965" s="100"/>
      <c r="AU965" s="100"/>
      <c r="AV965" s="100"/>
      <c r="AW965" s="100"/>
      <c r="AX965" s="100"/>
      <c r="AY965" s="100"/>
    </row>
    <row r="966" spans="22:51">
      <c r="V966" s="100"/>
      <c r="W966" s="100"/>
      <c r="X966" s="100"/>
      <c r="Y966" s="100"/>
      <c r="Z966" s="100"/>
      <c r="AA966" s="100"/>
      <c r="AB966" s="100"/>
      <c r="AC966" s="100"/>
      <c r="AD966" s="100"/>
      <c r="AE966" s="100"/>
      <c r="AF966" s="100"/>
      <c r="AG966" s="100"/>
      <c r="AH966" s="100"/>
      <c r="AK966" s="100"/>
      <c r="AL966" s="100"/>
      <c r="AM966" s="100"/>
      <c r="AN966" s="100"/>
      <c r="AO966" s="100"/>
      <c r="AP966" s="100"/>
      <c r="AQ966" s="100"/>
      <c r="AR966" s="100"/>
      <c r="AS966" s="100"/>
      <c r="AT966" s="100"/>
      <c r="AU966" s="100"/>
      <c r="AV966" s="100"/>
      <c r="AW966" s="100"/>
      <c r="AX966" s="100"/>
      <c r="AY966" s="100"/>
    </row>
    <row r="967" spans="22:51">
      <c r="V967" s="100"/>
      <c r="W967" s="100"/>
      <c r="X967" s="100"/>
      <c r="Y967" s="100"/>
      <c r="Z967" s="100"/>
      <c r="AA967" s="100"/>
      <c r="AB967" s="100"/>
      <c r="AC967" s="100"/>
      <c r="AD967" s="100"/>
      <c r="AE967" s="100"/>
      <c r="AF967" s="100"/>
      <c r="AG967" s="100"/>
      <c r="AH967" s="100"/>
      <c r="AK967" s="100"/>
      <c r="AL967" s="100"/>
      <c r="AM967" s="100"/>
      <c r="AN967" s="100"/>
      <c r="AO967" s="100"/>
      <c r="AP967" s="100"/>
      <c r="AQ967" s="100"/>
      <c r="AR967" s="100"/>
      <c r="AS967" s="100"/>
      <c r="AT967" s="100"/>
      <c r="AU967" s="100"/>
      <c r="AV967" s="100"/>
      <c r="AW967" s="100"/>
      <c r="AX967" s="100"/>
      <c r="AY967" s="100"/>
    </row>
    <row r="968" spans="22:51">
      <c r="V968" s="100"/>
      <c r="W968" s="100"/>
      <c r="X968" s="100"/>
      <c r="Y968" s="100"/>
      <c r="Z968" s="100"/>
      <c r="AA968" s="100"/>
      <c r="AB968" s="100"/>
      <c r="AC968" s="100"/>
      <c r="AD968" s="100"/>
      <c r="AE968" s="100"/>
      <c r="AF968" s="100"/>
      <c r="AG968" s="100"/>
      <c r="AH968" s="100"/>
      <c r="AK968" s="100"/>
      <c r="AL968" s="100"/>
      <c r="AM968" s="100"/>
      <c r="AN968" s="100"/>
      <c r="AO968" s="100"/>
      <c r="AP968" s="100"/>
      <c r="AQ968" s="100"/>
      <c r="AR968" s="100"/>
      <c r="AS968" s="100"/>
      <c r="AT968" s="100"/>
      <c r="AU968" s="100"/>
      <c r="AV968" s="100"/>
      <c r="AW968" s="100"/>
      <c r="AX968" s="100"/>
      <c r="AY968" s="100"/>
    </row>
    <row r="969" spans="22:51">
      <c r="V969" s="100"/>
      <c r="W969" s="100"/>
      <c r="X969" s="100"/>
      <c r="Y969" s="100"/>
      <c r="Z969" s="100"/>
      <c r="AA969" s="100"/>
      <c r="AB969" s="100"/>
      <c r="AC969" s="100"/>
      <c r="AD969" s="100"/>
      <c r="AE969" s="100"/>
      <c r="AF969" s="100"/>
      <c r="AG969" s="100"/>
      <c r="AH969" s="100"/>
      <c r="AK969" s="100"/>
      <c r="AL969" s="100"/>
      <c r="AM969" s="100"/>
      <c r="AN969" s="100"/>
      <c r="AO969" s="100"/>
      <c r="AP969" s="100"/>
      <c r="AQ969" s="100"/>
      <c r="AR969" s="100"/>
      <c r="AS969" s="100"/>
      <c r="AT969" s="100"/>
      <c r="AU969" s="100"/>
      <c r="AV969" s="100"/>
      <c r="AW969" s="100"/>
      <c r="AX969" s="100"/>
      <c r="AY969" s="100"/>
    </row>
    <row r="970" spans="22:51">
      <c r="V970" s="100"/>
      <c r="W970" s="100"/>
      <c r="X970" s="100"/>
      <c r="Y970" s="100"/>
      <c r="Z970" s="100"/>
      <c r="AA970" s="100"/>
      <c r="AB970" s="100"/>
      <c r="AC970" s="100"/>
      <c r="AD970" s="100"/>
      <c r="AE970" s="100"/>
      <c r="AF970" s="100"/>
      <c r="AG970" s="100"/>
      <c r="AH970" s="100"/>
      <c r="AK970" s="100"/>
      <c r="AL970" s="100"/>
      <c r="AM970" s="100"/>
      <c r="AN970" s="100"/>
      <c r="AO970" s="100"/>
      <c r="AP970" s="100"/>
      <c r="AQ970" s="100"/>
      <c r="AR970" s="100"/>
      <c r="AS970" s="100"/>
      <c r="AT970" s="100"/>
      <c r="AU970" s="100"/>
      <c r="AV970" s="100"/>
      <c r="AW970" s="100"/>
      <c r="AX970" s="100"/>
      <c r="AY970" s="100"/>
    </row>
    <row r="971" spans="22:51">
      <c r="V971" s="100"/>
      <c r="W971" s="100"/>
      <c r="X971" s="100"/>
      <c r="Y971" s="100"/>
      <c r="Z971" s="100"/>
      <c r="AA971" s="100"/>
      <c r="AB971" s="100"/>
      <c r="AC971" s="100"/>
      <c r="AD971" s="100"/>
      <c r="AE971" s="100"/>
      <c r="AF971" s="100"/>
      <c r="AG971" s="100"/>
      <c r="AH971" s="100"/>
      <c r="AK971" s="100"/>
      <c r="AL971" s="100"/>
      <c r="AM971" s="100"/>
      <c r="AN971" s="100"/>
      <c r="AO971" s="100"/>
      <c r="AP971" s="100"/>
      <c r="AQ971" s="100"/>
      <c r="AR971" s="100"/>
      <c r="AS971" s="100"/>
      <c r="AT971" s="100"/>
      <c r="AU971" s="100"/>
      <c r="AV971" s="100"/>
      <c r="AW971" s="100"/>
      <c r="AX971" s="100"/>
      <c r="AY971" s="100"/>
    </row>
    <row r="972" spans="22:51">
      <c r="V972" s="100"/>
      <c r="W972" s="100"/>
      <c r="X972" s="100"/>
      <c r="Y972" s="100"/>
      <c r="Z972" s="100"/>
      <c r="AA972" s="100"/>
      <c r="AB972" s="100"/>
      <c r="AC972" s="100"/>
      <c r="AD972" s="100"/>
      <c r="AE972" s="100"/>
      <c r="AF972" s="100"/>
      <c r="AG972" s="100"/>
      <c r="AH972" s="100"/>
      <c r="AK972" s="100"/>
      <c r="AL972" s="100"/>
      <c r="AM972" s="100"/>
      <c r="AN972" s="100"/>
      <c r="AO972" s="100"/>
      <c r="AP972" s="100"/>
      <c r="AQ972" s="100"/>
      <c r="AR972" s="100"/>
      <c r="AS972" s="100"/>
      <c r="AT972" s="100"/>
      <c r="AU972" s="100"/>
      <c r="AV972" s="100"/>
      <c r="AW972" s="100"/>
      <c r="AX972" s="100"/>
      <c r="AY972" s="100"/>
    </row>
    <row r="973" spans="22:51">
      <c r="V973" s="100"/>
      <c r="W973" s="100"/>
      <c r="X973" s="100"/>
      <c r="Y973" s="100"/>
      <c r="Z973" s="100"/>
      <c r="AA973" s="100"/>
      <c r="AB973" s="100"/>
      <c r="AC973" s="100"/>
      <c r="AD973" s="100"/>
      <c r="AE973" s="100"/>
      <c r="AF973" s="100"/>
      <c r="AG973" s="100"/>
      <c r="AH973" s="100"/>
      <c r="AK973" s="100"/>
      <c r="AL973" s="100"/>
      <c r="AM973" s="100"/>
      <c r="AN973" s="100"/>
      <c r="AO973" s="100"/>
      <c r="AP973" s="100"/>
      <c r="AQ973" s="100"/>
      <c r="AR973" s="100"/>
      <c r="AS973" s="100"/>
      <c r="AT973" s="100"/>
      <c r="AU973" s="100"/>
      <c r="AV973" s="100"/>
      <c r="AW973" s="100"/>
      <c r="AX973" s="100"/>
      <c r="AY973" s="100"/>
    </row>
    <row r="974" spans="22:51">
      <c r="V974" s="100"/>
      <c r="W974" s="100"/>
      <c r="X974" s="100"/>
      <c r="Y974" s="100"/>
      <c r="Z974" s="100"/>
      <c r="AA974" s="100"/>
      <c r="AB974" s="100"/>
      <c r="AC974" s="100"/>
      <c r="AD974" s="100"/>
      <c r="AE974" s="100"/>
      <c r="AF974" s="100"/>
      <c r="AG974" s="100"/>
      <c r="AH974" s="100"/>
      <c r="AK974" s="100"/>
      <c r="AL974" s="100"/>
      <c r="AM974" s="100"/>
      <c r="AN974" s="100"/>
      <c r="AO974" s="100"/>
      <c r="AP974" s="100"/>
      <c r="AQ974" s="100"/>
      <c r="AR974" s="100"/>
      <c r="AS974" s="100"/>
      <c r="AT974" s="100"/>
      <c r="AU974" s="100"/>
      <c r="AV974" s="100"/>
      <c r="AW974" s="100"/>
      <c r="AX974" s="100"/>
      <c r="AY974" s="100"/>
    </row>
    <row r="975" spans="22:51">
      <c r="V975" s="100"/>
      <c r="W975" s="100"/>
      <c r="X975" s="100"/>
      <c r="Y975" s="100"/>
      <c r="Z975" s="100"/>
      <c r="AA975" s="100"/>
      <c r="AB975" s="100"/>
      <c r="AC975" s="100"/>
      <c r="AD975" s="100"/>
      <c r="AE975" s="100"/>
      <c r="AF975" s="100"/>
      <c r="AG975" s="100"/>
      <c r="AH975" s="100"/>
      <c r="AK975" s="100"/>
      <c r="AL975" s="100"/>
      <c r="AM975" s="100"/>
      <c r="AN975" s="100"/>
      <c r="AO975" s="100"/>
      <c r="AP975" s="100"/>
      <c r="AQ975" s="100"/>
      <c r="AR975" s="100"/>
      <c r="AS975" s="100"/>
      <c r="AT975" s="100"/>
      <c r="AU975" s="100"/>
      <c r="AV975" s="100"/>
      <c r="AW975" s="100"/>
      <c r="AX975" s="100"/>
      <c r="AY975" s="100"/>
    </row>
    <row r="976" spans="22:51">
      <c r="V976" s="100"/>
      <c r="W976" s="100"/>
      <c r="X976" s="100"/>
      <c r="Y976" s="100"/>
      <c r="Z976" s="100"/>
      <c r="AA976" s="100"/>
      <c r="AB976" s="100"/>
      <c r="AC976" s="100"/>
      <c r="AD976" s="100"/>
      <c r="AE976" s="100"/>
      <c r="AF976" s="100"/>
      <c r="AG976" s="100"/>
      <c r="AH976" s="100"/>
      <c r="AK976" s="100"/>
      <c r="AL976" s="100"/>
      <c r="AM976" s="100"/>
      <c r="AN976" s="100"/>
      <c r="AO976" s="100"/>
      <c r="AP976" s="100"/>
      <c r="AQ976" s="100"/>
      <c r="AR976" s="100"/>
      <c r="AS976" s="100"/>
      <c r="AT976" s="100"/>
      <c r="AU976" s="100"/>
      <c r="AV976" s="100"/>
      <c r="AW976" s="100"/>
      <c r="AX976" s="100"/>
      <c r="AY976" s="100"/>
    </row>
    <row r="977" spans="22:51">
      <c r="V977" s="100"/>
      <c r="W977" s="100"/>
      <c r="X977" s="100"/>
      <c r="Y977" s="100"/>
      <c r="Z977" s="100"/>
      <c r="AA977" s="100"/>
      <c r="AB977" s="100"/>
      <c r="AC977" s="100"/>
      <c r="AD977" s="100"/>
      <c r="AE977" s="100"/>
      <c r="AF977" s="100"/>
      <c r="AG977" s="100"/>
      <c r="AH977" s="100"/>
      <c r="AK977" s="100"/>
      <c r="AL977" s="100"/>
      <c r="AM977" s="100"/>
      <c r="AN977" s="100"/>
      <c r="AO977" s="100"/>
      <c r="AP977" s="100"/>
      <c r="AQ977" s="100"/>
      <c r="AR977" s="100"/>
      <c r="AS977" s="100"/>
      <c r="AT977" s="100"/>
      <c r="AU977" s="100"/>
      <c r="AV977" s="100"/>
      <c r="AW977" s="100"/>
      <c r="AX977" s="100"/>
      <c r="AY977" s="100"/>
    </row>
    <row r="978" spans="22:51">
      <c r="V978" s="100"/>
      <c r="W978" s="100"/>
      <c r="X978" s="100"/>
      <c r="Y978" s="100"/>
      <c r="Z978" s="100"/>
      <c r="AA978" s="100"/>
      <c r="AB978" s="100"/>
      <c r="AC978" s="100"/>
      <c r="AD978" s="100"/>
      <c r="AE978" s="100"/>
      <c r="AF978" s="100"/>
      <c r="AG978" s="100"/>
      <c r="AH978" s="100"/>
      <c r="AK978" s="100"/>
      <c r="AL978" s="100"/>
      <c r="AM978" s="100"/>
      <c r="AN978" s="100"/>
      <c r="AO978" s="100"/>
      <c r="AP978" s="100"/>
      <c r="AQ978" s="100"/>
      <c r="AR978" s="100"/>
      <c r="AS978" s="100"/>
      <c r="AT978" s="100"/>
      <c r="AU978" s="100"/>
      <c r="AV978" s="100"/>
      <c r="AW978" s="100"/>
      <c r="AX978" s="100"/>
      <c r="AY978" s="100"/>
    </row>
    <row r="979" spans="22:51">
      <c r="V979" s="100"/>
      <c r="W979" s="100"/>
      <c r="X979" s="100"/>
      <c r="Y979" s="100"/>
      <c r="Z979" s="100"/>
      <c r="AA979" s="100"/>
      <c r="AB979" s="100"/>
      <c r="AC979" s="100"/>
      <c r="AD979" s="100"/>
      <c r="AE979" s="100"/>
      <c r="AF979" s="100"/>
      <c r="AG979" s="100"/>
      <c r="AH979" s="100"/>
      <c r="AK979" s="100"/>
      <c r="AL979" s="100"/>
      <c r="AM979" s="100"/>
      <c r="AN979" s="100"/>
      <c r="AO979" s="100"/>
      <c r="AP979" s="100"/>
      <c r="AQ979" s="100"/>
      <c r="AR979" s="100"/>
      <c r="AS979" s="100"/>
      <c r="AT979" s="100"/>
      <c r="AU979" s="100"/>
      <c r="AV979" s="100"/>
      <c r="AW979" s="100"/>
      <c r="AX979" s="100"/>
      <c r="AY979" s="100"/>
    </row>
    <row r="980" spans="22:51">
      <c r="V980" s="100"/>
      <c r="W980" s="100"/>
      <c r="X980" s="100"/>
      <c r="Y980" s="100"/>
      <c r="Z980" s="100"/>
      <c r="AA980" s="100"/>
      <c r="AB980" s="100"/>
      <c r="AC980" s="100"/>
      <c r="AD980" s="100"/>
      <c r="AE980" s="100"/>
      <c r="AF980" s="100"/>
      <c r="AG980" s="100"/>
      <c r="AH980" s="100"/>
      <c r="AK980" s="100"/>
      <c r="AL980" s="100"/>
      <c r="AM980" s="100"/>
      <c r="AN980" s="100"/>
      <c r="AO980" s="100"/>
      <c r="AP980" s="100"/>
      <c r="AQ980" s="100"/>
      <c r="AR980" s="100"/>
      <c r="AS980" s="100"/>
      <c r="AT980" s="100"/>
      <c r="AU980" s="100"/>
      <c r="AV980" s="100"/>
      <c r="AW980" s="100"/>
      <c r="AX980" s="100"/>
      <c r="AY980" s="100"/>
    </row>
    <row r="981" spans="22:51">
      <c r="V981" s="100"/>
      <c r="W981" s="100"/>
      <c r="X981" s="100"/>
      <c r="Y981" s="100"/>
      <c r="Z981" s="100"/>
      <c r="AA981" s="100"/>
      <c r="AB981" s="100"/>
      <c r="AC981" s="100"/>
      <c r="AD981" s="100"/>
      <c r="AE981" s="100"/>
      <c r="AF981" s="100"/>
      <c r="AG981" s="100"/>
      <c r="AH981" s="100"/>
      <c r="AK981" s="100"/>
      <c r="AL981" s="100"/>
      <c r="AM981" s="100"/>
      <c r="AN981" s="100"/>
      <c r="AO981" s="100"/>
      <c r="AP981" s="100"/>
      <c r="AQ981" s="100"/>
      <c r="AR981" s="100"/>
      <c r="AS981" s="100"/>
      <c r="AT981" s="100"/>
      <c r="AU981" s="100"/>
      <c r="AV981" s="100"/>
      <c r="AW981" s="100"/>
      <c r="AX981" s="100"/>
      <c r="AY981" s="100"/>
    </row>
    <row r="982" spans="22:51">
      <c r="V982" s="100"/>
      <c r="W982" s="100"/>
      <c r="X982" s="100"/>
      <c r="Y982" s="100"/>
      <c r="Z982" s="100"/>
      <c r="AA982" s="100"/>
      <c r="AB982" s="100"/>
      <c r="AC982" s="100"/>
      <c r="AD982" s="100"/>
      <c r="AE982" s="100"/>
      <c r="AF982" s="100"/>
      <c r="AG982" s="100"/>
      <c r="AH982" s="100"/>
      <c r="AK982" s="100"/>
      <c r="AL982" s="100"/>
      <c r="AM982" s="100"/>
      <c r="AN982" s="100"/>
      <c r="AO982" s="100"/>
      <c r="AP982" s="100"/>
      <c r="AQ982" s="100"/>
      <c r="AR982" s="100"/>
      <c r="AS982" s="100"/>
      <c r="AT982" s="100"/>
      <c r="AU982" s="100"/>
      <c r="AV982" s="100"/>
      <c r="AW982" s="100"/>
      <c r="AX982" s="100"/>
      <c r="AY982" s="100"/>
    </row>
    <row r="983" spans="22:51">
      <c r="V983" s="100"/>
      <c r="W983" s="100"/>
      <c r="X983" s="100"/>
      <c r="Y983" s="100"/>
      <c r="Z983" s="100"/>
      <c r="AA983" s="100"/>
      <c r="AB983" s="100"/>
      <c r="AC983" s="100"/>
      <c r="AD983" s="100"/>
      <c r="AE983" s="100"/>
      <c r="AF983" s="100"/>
      <c r="AG983" s="100"/>
      <c r="AH983" s="100"/>
      <c r="AK983" s="100"/>
      <c r="AL983" s="100"/>
      <c r="AM983" s="100"/>
      <c r="AN983" s="100"/>
      <c r="AO983" s="100"/>
      <c r="AP983" s="100"/>
      <c r="AQ983" s="100"/>
      <c r="AR983" s="100"/>
      <c r="AS983" s="100"/>
      <c r="AT983" s="100"/>
      <c r="AU983" s="100"/>
      <c r="AV983" s="100"/>
      <c r="AW983" s="100"/>
      <c r="AX983" s="100"/>
      <c r="AY983" s="100"/>
    </row>
    <row r="984" spans="22:51">
      <c r="V984" s="100"/>
      <c r="W984" s="100"/>
      <c r="X984" s="100"/>
      <c r="Y984" s="100"/>
      <c r="Z984" s="100"/>
      <c r="AA984" s="100"/>
      <c r="AB984" s="100"/>
      <c r="AC984" s="100"/>
      <c r="AD984" s="100"/>
      <c r="AE984" s="100"/>
      <c r="AF984" s="100"/>
      <c r="AG984" s="100"/>
      <c r="AH984" s="100"/>
      <c r="AK984" s="100"/>
      <c r="AL984" s="100"/>
      <c r="AM984" s="100"/>
      <c r="AN984" s="100"/>
      <c r="AO984" s="100"/>
      <c r="AP984" s="100"/>
      <c r="AQ984" s="100"/>
      <c r="AR984" s="100"/>
      <c r="AS984" s="100"/>
      <c r="AT984" s="100"/>
      <c r="AU984" s="100"/>
      <c r="AV984" s="100"/>
      <c r="AW984" s="100"/>
      <c r="AX984" s="100"/>
      <c r="AY984" s="100"/>
    </row>
    <row r="985" spans="22:51">
      <c r="V985" s="100"/>
      <c r="W985" s="100"/>
      <c r="X985" s="100"/>
      <c r="Y985" s="100"/>
      <c r="Z985" s="100"/>
      <c r="AA985" s="100"/>
      <c r="AB985" s="100"/>
      <c r="AC985" s="100"/>
      <c r="AD985" s="100"/>
      <c r="AE985" s="100"/>
      <c r="AF985" s="100"/>
      <c r="AG985" s="100"/>
      <c r="AH985" s="100"/>
      <c r="AK985" s="100"/>
      <c r="AL985" s="100"/>
      <c r="AM985" s="100"/>
      <c r="AN985" s="100"/>
      <c r="AO985" s="100"/>
      <c r="AP985" s="100"/>
      <c r="AQ985" s="100"/>
      <c r="AR985" s="100"/>
      <c r="AS985" s="100"/>
      <c r="AT985" s="100"/>
      <c r="AU985" s="100"/>
      <c r="AV985" s="100"/>
      <c r="AW985" s="100"/>
      <c r="AX985" s="100"/>
      <c r="AY985" s="100"/>
    </row>
    <row r="986" spans="22:51">
      <c r="V986" s="100"/>
      <c r="W986" s="100"/>
      <c r="X986" s="100"/>
      <c r="Y986" s="100"/>
      <c r="Z986" s="100"/>
      <c r="AA986" s="100"/>
      <c r="AB986" s="100"/>
      <c r="AC986" s="100"/>
      <c r="AD986" s="100"/>
      <c r="AE986" s="100"/>
      <c r="AF986" s="100"/>
      <c r="AG986" s="100"/>
      <c r="AH986" s="100"/>
      <c r="AK986" s="100"/>
      <c r="AL986" s="100"/>
      <c r="AM986" s="100"/>
      <c r="AN986" s="100"/>
      <c r="AO986" s="100"/>
      <c r="AP986" s="100"/>
      <c r="AQ986" s="100"/>
      <c r="AR986" s="100"/>
      <c r="AS986" s="100"/>
      <c r="AT986" s="100"/>
      <c r="AU986" s="100"/>
      <c r="AV986" s="100"/>
      <c r="AW986" s="100"/>
      <c r="AX986" s="100"/>
      <c r="AY986" s="100"/>
    </row>
    <row r="987" spans="22:51">
      <c r="V987" s="100"/>
      <c r="W987" s="100"/>
      <c r="X987" s="100"/>
      <c r="Y987" s="100"/>
      <c r="Z987" s="100"/>
      <c r="AA987" s="100"/>
      <c r="AB987" s="100"/>
      <c r="AC987" s="100"/>
      <c r="AD987" s="100"/>
      <c r="AE987" s="100"/>
      <c r="AF987" s="100"/>
      <c r="AG987" s="100"/>
      <c r="AH987" s="100"/>
      <c r="AK987" s="100"/>
      <c r="AL987" s="100"/>
      <c r="AM987" s="100"/>
      <c r="AN987" s="100"/>
      <c r="AO987" s="100"/>
      <c r="AP987" s="100"/>
      <c r="AQ987" s="100"/>
      <c r="AR987" s="100"/>
      <c r="AS987" s="100"/>
      <c r="AT987" s="100"/>
      <c r="AU987" s="100"/>
      <c r="AV987" s="100"/>
      <c r="AW987" s="100"/>
      <c r="AX987" s="100"/>
      <c r="AY987" s="100"/>
    </row>
    <row r="988" spans="22:51">
      <c r="V988" s="100"/>
      <c r="W988" s="100"/>
      <c r="X988" s="100"/>
      <c r="Y988" s="100"/>
      <c r="Z988" s="100"/>
      <c r="AA988" s="100"/>
      <c r="AB988" s="100"/>
      <c r="AC988" s="100"/>
      <c r="AD988" s="100"/>
      <c r="AE988" s="100"/>
      <c r="AF988" s="100"/>
      <c r="AG988" s="100"/>
      <c r="AH988" s="100"/>
      <c r="AK988" s="100"/>
      <c r="AL988" s="100"/>
      <c r="AM988" s="100"/>
      <c r="AN988" s="100"/>
      <c r="AO988" s="100"/>
      <c r="AP988" s="100"/>
      <c r="AQ988" s="100"/>
      <c r="AR988" s="100"/>
      <c r="AS988" s="100"/>
      <c r="AT988" s="100"/>
      <c r="AU988" s="100"/>
      <c r="AV988" s="100"/>
      <c r="AW988" s="100"/>
      <c r="AX988" s="100"/>
      <c r="AY988" s="100"/>
    </row>
    <row r="989" spans="22:51">
      <c r="V989" s="100"/>
      <c r="W989" s="100"/>
      <c r="X989" s="100"/>
      <c r="Y989" s="100"/>
      <c r="Z989" s="100"/>
      <c r="AA989" s="100"/>
      <c r="AB989" s="100"/>
      <c r="AC989" s="100"/>
      <c r="AD989" s="100"/>
      <c r="AE989" s="100"/>
      <c r="AF989" s="100"/>
      <c r="AG989" s="100"/>
      <c r="AH989" s="100"/>
      <c r="AK989" s="100"/>
      <c r="AL989" s="100"/>
      <c r="AM989" s="100"/>
      <c r="AN989" s="100"/>
      <c r="AO989" s="100"/>
      <c r="AP989" s="100"/>
      <c r="AQ989" s="100"/>
      <c r="AR989" s="100"/>
      <c r="AS989" s="100"/>
      <c r="AT989" s="100"/>
      <c r="AU989" s="100"/>
      <c r="AV989" s="100"/>
      <c r="AW989" s="100"/>
      <c r="AX989" s="100"/>
      <c r="AY989" s="100"/>
    </row>
    <row r="990" spans="22:51">
      <c r="V990" s="100"/>
      <c r="W990" s="100"/>
      <c r="X990" s="100"/>
      <c r="Y990" s="100"/>
      <c r="Z990" s="100"/>
      <c r="AA990" s="100"/>
      <c r="AB990" s="100"/>
      <c r="AC990" s="100"/>
      <c r="AD990" s="100"/>
      <c r="AE990" s="100"/>
      <c r="AF990" s="100"/>
      <c r="AG990" s="100"/>
      <c r="AH990" s="100"/>
      <c r="AK990" s="100"/>
      <c r="AL990" s="100"/>
      <c r="AM990" s="100"/>
      <c r="AN990" s="100"/>
      <c r="AO990" s="100"/>
      <c r="AP990" s="100"/>
      <c r="AQ990" s="100"/>
      <c r="AR990" s="100"/>
      <c r="AS990" s="100"/>
      <c r="AT990" s="100"/>
      <c r="AU990" s="100"/>
      <c r="AV990" s="100"/>
      <c r="AW990" s="100"/>
      <c r="AX990" s="100"/>
      <c r="AY990" s="100"/>
    </row>
    <row r="991" spans="22:51">
      <c r="V991" s="100"/>
      <c r="W991" s="100"/>
      <c r="X991" s="100"/>
      <c r="Y991" s="100"/>
      <c r="Z991" s="100"/>
      <c r="AA991" s="100"/>
      <c r="AB991" s="100"/>
      <c r="AC991" s="100"/>
      <c r="AD991" s="100"/>
      <c r="AE991" s="100"/>
      <c r="AF991" s="100"/>
      <c r="AG991" s="100"/>
      <c r="AH991" s="100"/>
      <c r="AK991" s="100"/>
      <c r="AL991" s="100"/>
      <c r="AM991" s="100"/>
      <c r="AN991" s="100"/>
      <c r="AO991" s="100"/>
      <c r="AP991" s="100"/>
      <c r="AQ991" s="100"/>
      <c r="AR991" s="100"/>
      <c r="AS991" s="100"/>
      <c r="AT991" s="100"/>
      <c r="AU991" s="100"/>
      <c r="AV991" s="100"/>
      <c r="AW991" s="100"/>
      <c r="AX991" s="100"/>
      <c r="AY991" s="100"/>
    </row>
    <row r="992" spans="22:51">
      <c r="V992" s="100"/>
      <c r="W992" s="100"/>
      <c r="X992" s="100"/>
      <c r="Y992" s="100"/>
      <c r="Z992" s="100"/>
      <c r="AA992" s="100"/>
      <c r="AB992" s="100"/>
      <c r="AC992" s="100"/>
      <c r="AD992" s="100"/>
      <c r="AE992" s="100"/>
      <c r="AF992" s="100"/>
      <c r="AG992" s="100"/>
      <c r="AH992" s="100"/>
      <c r="AK992" s="100"/>
      <c r="AL992" s="100"/>
      <c r="AM992" s="100"/>
      <c r="AN992" s="100"/>
      <c r="AO992" s="100"/>
      <c r="AP992" s="100"/>
      <c r="AQ992" s="100"/>
      <c r="AR992" s="100"/>
      <c r="AS992" s="100"/>
      <c r="AT992" s="100"/>
      <c r="AU992" s="100"/>
      <c r="AV992" s="100"/>
      <c r="AW992" s="100"/>
      <c r="AX992" s="100"/>
      <c r="AY992" s="100"/>
    </row>
    <row r="993" spans="22:51">
      <c r="V993" s="100"/>
      <c r="W993" s="100"/>
      <c r="X993" s="100"/>
      <c r="Y993" s="100"/>
      <c r="Z993" s="100"/>
      <c r="AA993" s="100"/>
      <c r="AB993" s="100"/>
      <c r="AC993" s="100"/>
      <c r="AD993" s="100"/>
      <c r="AE993" s="100"/>
      <c r="AF993" s="100"/>
      <c r="AG993" s="100"/>
      <c r="AH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100"/>
      <c r="AV993" s="100"/>
      <c r="AW993" s="100"/>
      <c r="AX993" s="100"/>
      <c r="AY993" s="100"/>
    </row>
    <row r="994" spans="22:51">
      <c r="V994" s="100"/>
      <c r="W994" s="100"/>
      <c r="X994" s="100"/>
      <c r="Y994" s="100"/>
      <c r="Z994" s="100"/>
      <c r="AA994" s="100"/>
      <c r="AB994" s="100"/>
      <c r="AC994" s="100"/>
      <c r="AD994" s="100"/>
      <c r="AE994" s="100"/>
      <c r="AF994" s="100"/>
      <c r="AG994" s="100"/>
      <c r="AH994" s="100"/>
      <c r="AK994" s="100"/>
      <c r="AL994" s="100"/>
      <c r="AM994" s="100"/>
      <c r="AN994" s="100"/>
      <c r="AO994" s="100"/>
      <c r="AP994" s="100"/>
      <c r="AQ994" s="100"/>
      <c r="AR994" s="100"/>
      <c r="AS994" s="100"/>
      <c r="AT994" s="100"/>
      <c r="AU994" s="100"/>
      <c r="AV994" s="100"/>
      <c r="AW994" s="100"/>
      <c r="AX994" s="100"/>
      <c r="AY994" s="100"/>
    </row>
    <row r="995" spans="22:51">
      <c r="V995" s="100"/>
      <c r="W995" s="100"/>
      <c r="X995" s="100"/>
      <c r="Y995" s="100"/>
      <c r="Z995" s="100"/>
      <c r="AA995" s="100"/>
      <c r="AB995" s="100"/>
      <c r="AC995" s="100"/>
      <c r="AD995" s="100"/>
      <c r="AE995" s="100"/>
      <c r="AF995" s="100"/>
      <c r="AG995" s="100"/>
      <c r="AH995" s="100"/>
      <c r="AK995" s="100"/>
      <c r="AL995" s="100"/>
      <c r="AM995" s="100"/>
      <c r="AN995" s="100"/>
      <c r="AO995" s="100"/>
      <c r="AP995" s="100"/>
      <c r="AQ995" s="100"/>
      <c r="AR995" s="100"/>
      <c r="AS995" s="100"/>
      <c r="AT995" s="100"/>
      <c r="AU995" s="100"/>
      <c r="AV995" s="100"/>
      <c r="AW995" s="100"/>
      <c r="AX995" s="100"/>
      <c r="AY995" s="100"/>
    </row>
    <row r="996" spans="22:51">
      <c r="V996" s="100"/>
      <c r="W996" s="100"/>
      <c r="X996" s="100"/>
      <c r="Y996" s="100"/>
      <c r="Z996" s="100"/>
      <c r="AA996" s="100"/>
      <c r="AB996" s="100"/>
      <c r="AC996" s="100"/>
      <c r="AD996" s="100"/>
      <c r="AE996" s="100"/>
      <c r="AF996" s="100"/>
      <c r="AG996" s="100"/>
      <c r="AH996" s="100"/>
      <c r="AK996" s="100"/>
      <c r="AL996" s="100"/>
      <c r="AM996" s="100"/>
      <c r="AN996" s="100"/>
      <c r="AO996" s="100"/>
      <c r="AP996" s="100"/>
      <c r="AQ996" s="100"/>
      <c r="AR996" s="100"/>
      <c r="AS996" s="100"/>
      <c r="AT996" s="100"/>
      <c r="AU996" s="100"/>
      <c r="AV996" s="100"/>
      <c r="AW996" s="100"/>
      <c r="AX996" s="100"/>
      <c r="AY996" s="100"/>
    </row>
    <row r="997" spans="22:51">
      <c r="V997" s="100"/>
      <c r="W997" s="100"/>
      <c r="X997" s="100"/>
      <c r="Y997" s="100"/>
      <c r="Z997" s="100"/>
      <c r="AA997" s="100"/>
      <c r="AB997" s="100"/>
      <c r="AC997" s="100"/>
      <c r="AD997" s="100"/>
      <c r="AE997" s="100"/>
      <c r="AF997" s="100"/>
      <c r="AG997" s="100"/>
      <c r="AH997" s="100"/>
      <c r="AK997" s="100"/>
      <c r="AL997" s="100"/>
      <c r="AM997" s="100"/>
      <c r="AN997" s="100"/>
      <c r="AO997" s="100"/>
      <c r="AP997" s="100"/>
      <c r="AQ997" s="100"/>
      <c r="AR997" s="100"/>
      <c r="AS997" s="100"/>
      <c r="AT997" s="100"/>
      <c r="AU997" s="100"/>
      <c r="AV997" s="100"/>
      <c r="AW997" s="100"/>
      <c r="AX997" s="100"/>
      <c r="AY997" s="100"/>
    </row>
    <row r="998" spans="22:51">
      <c r="V998" s="100"/>
      <c r="W998" s="100"/>
      <c r="X998" s="100"/>
      <c r="Y998" s="100"/>
      <c r="Z998" s="100"/>
      <c r="AA998" s="100"/>
      <c r="AB998" s="100"/>
      <c r="AC998" s="100"/>
      <c r="AD998" s="100"/>
      <c r="AE998" s="100"/>
      <c r="AF998" s="100"/>
      <c r="AG998" s="100"/>
      <c r="AH998" s="100"/>
      <c r="AK998" s="100"/>
      <c r="AL998" s="100"/>
      <c r="AM998" s="100"/>
      <c r="AN998" s="100"/>
      <c r="AO998" s="100"/>
      <c r="AP998" s="100"/>
      <c r="AQ998" s="100"/>
      <c r="AR998" s="100"/>
      <c r="AS998" s="100"/>
      <c r="AT998" s="100"/>
      <c r="AU998" s="100"/>
      <c r="AV998" s="100"/>
      <c r="AW998" s="100"/>
      <c r="AX998" s="100"/>
      <c r="AY998" s="100"/>
    </row>
    <row r="999" spans="22:51">
      <c r="V999" s="100"/>
      <c r="W999" s="100"/>
      <c r="X999" s="100"/>
      <c r="Y999" s="100"/>
      <c r="Z999" s="100"/>
      <c r="AA999" s="100"/>
      <c r="AB999" s="100"/>
      <c r="AC999" s="100"/>
      <c r="AD999" s="100"/>
      <c r="AE999" s="100"/>
      <c r="AF999" s="100"/>
      <c r="AG999" s="100"/>
      <c r="AH999" s="100"/>
      <c r="AK999" s="100"/>
      <c r="AL999" s="100"/>
      <c r="AM999" s="100"/>
      <c r="AN999" s="100"/>
      <c r="AO999" s="100"/>
      <c r="AP999" s="100"/>
      <c r="AQ999" s="100"/>
      <c r="AR999" s="100"/>
      <c r="AS999" s="100"/>
      <c r="AT999" s="100"/>
      <c r="AU999" s="100"/>
      <c r="AV999" s="100"/>
      <c r="AW999" s="100"/>
      <c r="AX999" s="100"/>
      <c r="AY999" s="100"/>
    </row>
    <row r="1000" spans="22:51">
      <c r="V1000" s="100"/>
      <c r="W1000" s="100"/>
      <c r="X1000" s="100"/>
      <c r="Y1000" s="100"/>
      <c r="Z1000" s="100"/>
      <c r="AA1000" s="100"/>
      <c r="AB1000" s="100"/>
      <c r="AC1000" s="100"/>
      <c r="AD1000" s="100"/>
      <c r="AE1000" s="100"/>
      <c r="AF1000" s="100"/>
      <c r="AG1000" s="100"/>
      <c r="AH1000" s="100"/>
      <c r="AK1000" s="100"/>
      <c r="AL1000" s="100"/>
      <c r="AM1000" s="100"/>
      <c r="AN1000" s="100"/>
      <c r="AO1000" s="100"/>
      <c r="AP1000" s="100"/>
      <c r="AQ1000" s="100"/>
      <c r="AR1000" s="100"/>
      <c r="AS1000" s="100"/>
      <c r="AT1000" s="100"/>
      <c r="AU1000" s="100"/>
      <c r="AV1000" s="100"/>
      <c r="AW1000" s="100"/>
      <c r="AX1000" s="100"/>
      <c r="AY1000" s="100"/>
    </row>
    <row r="1001" spans="22:51">
      <c r="V1001" s="100"/>
      <c r="W1001" s="100"/>
      <c r="X1001" s="100"/>
      <c r="Y1001" s="100"/>
      <c r="Z1001" s="100"/>
      <c r="AA1001" s="100"/>
      <c r="AB1001" s="100"/>
      <c r="AC1001" s="100"/>
      <c r="AD1001" s="100"/>
      <c r="AE1001" s="100"/>
      <c r="AF1001" s="100"/>
      <c r="AG1001" s="100"/>
      <c r="AH1001" s="100"/>
      <c r="AK1001" s="100"/>
      <c r="AL1001" s="100"/>
      <c r="AM1001" s="100"/>
      <c r="AN1001" s="100"/>
      <c r="AO1001" s="100"/>
      <c r="AP1001" s="100"/>
      <c r="AQ1001" s="100"/>
      <c r="AR1001" s="100"/>
      <c r="AS1001" s="100"/>
      <c r="AT1001" s="100"/>
      <c r="AU1001" s="100"/>
      <c r="AV1001" s="100"/>
      <c r="AW1001" s="100"/>
      <c r="AX1001" s="100"/>
      <c r="AY1001" s="100"/>
    </row>
    <row r="1002" spans="22:51">
      <c r="V1002" s="100"/>
      <c r="W1002" s="100"/>
      <c r="X1002" s="100"/>
      <c r="Y1002" s="100"/>
      <c r="Z1002" s="100"/>
      <c r="AA1002" s="100"/>
      <c r="AB1002" s="100"/>
      <c r="AC1002" s="100"/>
      <c r="AD1002" s="100"/>
      <c r="AE1002" s="100"/>
      <c r="AF1002" s="100"/>
      <c r="AG1002" s="100"/>
      <c r="AH1002" s="100"/>
      <c r="AK1002" s="100"/>
      <c r="AL1002" s="100"/>
      <c r="AM1002" s="100"/>
      <c r="AN1002" s="100"/>
      <c r="AO1002" s="100"/>
      <c r="AP1002" s="100"/>
      <c r="AQ1002" s="100"/>
      <c r="AR1002" s="100"/>
      <c r="AS1002" s="100"/>
      <c r="AT1002" s="100"/>
      <c r="AU1002" s="100"/>
      <c r="AV1002" s="100"/>
      <c r="AW1002" s="100"/>
      <c r="AX1002" s="100"/>
      <c r="AY1002" s="100"/>
    </row>
    <row r="1003" spans="22:51">
      <c r="V1003" s="100"/>
      <c r="W1003" s="100"/>
      <c r="X1003" s="100"/>
      <c r="Y1003" s="100"/>
      <c r="Z1003" s="100"/>
      <c r="AA1003" s="100"/>
      <c r="AB1003" s="100"/>
      <c r="AC1003" s="100"/>
      <c r="AD1003" s="100"/>
      <c r="AE1003" s="100"/>
      <c r="AF1003" s="100"/>
      <c r="AG1003" s="100"/>
      <c r="AH1003" s="100"/>
      <c r="AK1003" s="100"/>
      <c r="AL1003" s="100"/>
      <c r="AM1003" s="100"/>
      <c r="AN1003" s="100"/>
      <c r="AO1003" s="100"/>
      <c r="AP1003" s="100"/>
      <c r="AQ1003" s="100"/>
      <c r="AR1003" s="100"/>
      <c r="AS1003" s="100"/>
      <c r="AT1003" s="100"/>
      <c r="AU1003" s="100"/>
      <c r="AV1003" s="100"/>
      <c r="AW1003" s="100"/>
      <c r="AX1003" s="100"/>
      <c r="AY1003" s="100"/>
    </row>
    <row r="1004" spans="22:51">
      <c r="V1004" s="100"/>
      <c r="W1004" s="100"/>
      <c r="X1004" s="100"/>
      <c r="Y1004" s="100"/>
      <c r="Z1004" s="100"/>
      <c r="AA1004" s="100"/>
      <c r="AB1004" s="100"/>
      <c r="AC1004" s="100"/>
      <c r="AD1004" s="100"/>
      <c r="AE1004" s="100"/>
      <c r="AF1004" s="100"/>
      <c r="AG1004" s="100"/>
      <c r="AH1004" s="100"/>
      <c r="AK1004" s="100"/>
      <c r="AL1004" s="100"/>
      <c r="AM1004" s="100"/>
      <c r="AN1004" s="100"/>
      <c r="AO1004" s="100"/>
      <c r="AP1004" s="100"/>
      <c r="AQ1004" s="100"/>
      <c r="AR1004" s="100"/>
      <c r="AS1004" s="100"/>
      <c r="AT1004" s="100"/>
      <c r="AU1004" s="100"/>
      <c r="AV1004" s="100"/>
      <c r="AW1004" s="100"/>
      <c r="AX1004" s="100"/>
      <c r="AY1004" s="100"/>
    </row>
    <row r="1005" spans="22:51">
      <c r="V1005" s="100"/>
      <c r="W1005" s="100"/>
      <c r="X1005" s="100"/>
      <c r="Y1005" s="100"/>
      <c r="Z1005" s="100"/>
      <c r="AA1005" s="100"/>
      <c r="AB1005" s="100"/>
      <c r="AC1005" s="100"/>
      <c r="AD1005" s="100"/>
      <c r="AE1005" s="100"/>
      <c r="AF1005" s="100"/>
      <c r="AG1005" s="100"/>
      <c r="AH1005" s="100"/>
      <c r="AK1005" s="100"/>
      <c r="AL1005" s="100"/>
      <c r="AM1005" s="100"/>
      <c r="AN1005" s="100"/>
      <c r="AO1005" s="100"/>
      <c r="AP1005" s="100"/>
      <c r="AQ1005" s="100"/>
      <c r="AR1005" s="100"/>
      <c r="AS1005" s="100"/>
      <c r="AT1005" s="100"/>
      <c r="AU1005" s="100"/>
      <c r="AV1005" s="100"/>
      <c r="AW1005" s="100"/>
      <c r="AX1005" s="100"/>
      <c r="AY1005" s="100"/>
    </row>
    <row r="1006" spans="22:51">
      <c r="V1006" s="100"/>
      <c r="W1006" s="100"/>
      <c r="X1006" s="100"/>
      <c r="Y1006" s="100"/>
      <c r="Z1006" s="100"/>
      <c r="AA1006" s="100"/>
      <c r="AB1006" s="100"/>
      <c r="AC1006" s="100"/>
      <c r="AD1006" s="100"/>
      <c r="AE1006" s="100"/>
      <c r="AF1006" s="100"/>
      <c r="AG1006" s="100"/>
      <c r="AH1006" s="100"/>
      <c r="AK1006" s="100"/>
      <c r="AL1006" s="100"/>
      <c r="AM1006" s="100"/>
      <c r="AN1006" s="100"/>
      <c r="AO1006" s="100"/>
      <c r="AP1006" s="100"/>
      <c r="AQ1006" s="100"/>
      <c r="AR1006" s="100"/>
      <c r="AS1006" s="100"/>
      <c r="AT1006" s="100"/>
      <c r="AU1006" s="100"/>
      <c r="AV1006" s="100"/>
      <c r="AW1006" s="100"/>
      <c r="AX1006" s="100"/>
      <c r="AY1006" s="100"/>
    </row>
    <row r="1007" spans="22:51">
      <c r="V1007" s="100"/>
      <c r="W1007" s="100"/>
      <c r="X1007" s="100"/>
      <c r="Y1007" s="100"/>
      <c r="Z1007" s="100"/>
      <c r="AA1007" s="100"/>
      <c r="AB1007" s="100"/>
      <c r="AC1007" s="100"/>
      <c r="AD1007" s="100"/>
      <c r="AE1007" s="100"/>
      <c r="AF1007" s="100"/>
      <c r="AG1007" s="100"/>
      <c r="AH1007" s="100"/>
      <c r="AK1007" s="100"/>
      <c r="AL1007" s="100"/>
      <c r="AM1007" s="100"/>
      <c r="AN1007" s="100"/>
      <c r="AO1007" s="100"/>
      <c r="AP1007" s="100"/>
      <c r="AQ1007" s="100"/>
      <c r="AR1007" s="100"/>
      <c r="AS1007" s="100"/>
      <c r="AT1007" s="100"/>
      <c r="AU1007" s="100"/>
      <c r="AV1007" s="100"/>
      <c r="AW1007" s="100"/>
      <c r="AX1007" s="100"/>
      <c r="AY1007" s="100"/>
    </row>
    <row r="1008" spans="22:51">
      <c r="V1008" s="100"/>
      <c r="W1008" s="100"/>
      <c r="X1008" s="100"/>
      <c r="Y1008" s="100"/>
      <c r="Z1008" s="100"/>
      <c r="AA1008" s="100"/>
      <c r="AB1008" s="100"/>
      <c r="AC1008" s="100"/>
      <c r="AD1008" s="100"/>
      <c r="AE1008" s="100"/>
      <c r="AF1008" s="100"/>
      <c r="AG1008" s="100"/>
      <c r="AH1008" s="100"/>
      <c r="AK1008" s="100"/>
      <c r="AL1008" s="100"/>
      <c r="AM1008" s="100"/>
      <c r="AN1008" s="100"/>
      <c r="AO1008" s="100"/>
      <c r="AP1008" s="100"/>
      <c r="AQ1008" s="100"/>
      <c r="AR1008" s="100"/>
      <c r="AS1008" s="100"/>
      <c r="AT1008" s="100"/>
      <c r="AU1008" s="100"/>
      <c r="AV1008" s="100"/>
      <c r="AW1008" s="100"/>
      <c r="AX1008" s="100"/>
      <c r="AY1008" s="100"/>
    </row>
    <row r="1009" spans="22:51">
      <c r="V1009" s="100"/>
      <c r="W1009" s="100"/>
      <c r="X1009" s="100"/>
      <c r="Y1009" s="100"/>
      <c r="Z1009" s="100"/>
      <c r="AA1009" s="100"/>
      <c r="AB1009" s="100"/>
      <c r="AC1009" s="100"/>
      <c r="AD1009" s="100"/>
      <c r="AE1009" s="100"/>
      <c r="AF1009" s="100"/>
      <c r="AG1009" s="100"/>
      <c r="AH1009" s="100"/>
      <c r="AK1009" s="100"/>
      <c r="AL1009" s="100"/>
      <c r="AM1009" s="100"/>
      <c r="AN1009" s="100"/>
      <c r="AO1009" s="100"/>
      <c r="AP1009" s="100"/>
      <c r="AQ1009" s="100"/>
      <c r="AR1009" s="100"/>
      <c r="AS1009" s="100"/>
      <c r="AT1009" s="100"/>
      <c r="AU1009" s="100"/>
      <c r="AV1009" s="100"/>
      <c r="AW1009" s="100"/>
      <c r="AX1009" s="100"/>
      <c r="AY1009" s="100"/>
    </row>
    <row r="1010" spans="22:51">
      <c r="V1010" s="100"/>
      <c r="W1010" s="100"/>
      <c r="X1010" s="100"/>
      <c r="Y1010" s="100"/>
      <c r="Z1010" s="100"/>
      <c r="AA1010" s="100"/>
      <c r="AB1010" s="100"/>
      <c r="AC1010" s="100"/>
      <c r="AD1010" s="100"/>
      <c r="AE1010" s="100"/>
      <c r="AF1010" s="100"/>
      <c r="AG1010" s="100"/>
      <c r="AH1010" s="100"/>
      <c r="AK1010" s="100"/>
      <c r="AL1010" s="100"/>
      <c r="AM1010" s="100"/>
      <c r="AN1010" s="100"/>
      <c r="AO1010" s="100"/>
      <c r="AP1010" s="100"/>
      <c r="AQ1010" s="100"/>
      <c r="AR1010" s="100"/>
      <c r="AS1010" s="100"/>
      <c r="AT1010" s="100"/>
      <c r="AU1010" s="100"/>
      <c r="AV1010" s="100"/>
      <c r="AW1010" s="100"/>
      <c r="AX1010" s="100"/>
      <c r="AY1010" s="100"/>
    </row>
    <row r="1011" spans="22:51">
      <c r="V1011" s="100"/>
      <c r="W1011" s="100"/>
      <c r="X1011" s="100"/>
      <c r="Y1011" s="100"/>
      <c r="Z1011" s="100"/>
      <c r="AA1011" s="100"/>
      <c r="AB1011" s="100"/>
      <c r="AC1011" s="100"/>
      <c r="AD1011" s="100"/>
      <c r="AE1011" s="100"/>
      <c r="AF1011" s="100"/>
      <c r="AG1011" s="100"/>
      <c r="AH1011" s="100"/>
      <c r="AK1011" s="100"/>
      <c r="AL1011" s="100"/>
      <c r="AM1011" s="100"/>
      <c r="AN1011" s="100"/>
      <c r="AO1011" s="100"/>
      <c r="AP1011" s="100"/>
      <c r="AQ1011" s="100"/>
      <c r="AR1011" s="100"/>
      <c r="AS1011" s="100"/>
      <c r="AT1011" s="100"/>
      <c r="AU1011" s="100"/>
      <c r="AV1011" s="100"/>
      <c r="AW1011" s="100"/>
      <c r="AX1011" s="100"/>
      <c r="AY1011" s="100"/>
    </row>
    <row r="1012" spans="22:51">
      <c r="V1012" s="100"/>
      <c r="W1012" s="100"/>
      <c r="X1012" s="100"/>
      <c r="Y1012" s="100"/>
      <c r="Z1012" s="100"/>
      <c r="AA1012" s="100"/>
      <c r="AB1012" s="100"/>
      <c r="AC1012" s="100"/>
      <c r="AD1012" s="100"/>
      <c r="AE1012" s="100"/>
      <c r="AF1012" s="100"/>
      <c r="AG1012" s="100"/>
      <c r="AH1012" s="100"/>
      <c r="AK1012" s="100"/>
      <c r="AL1012" s="100"/>
      <c r="AM1012" s="100"/>
      <c r="AN1012" s="100"/>
      <c r="AO1012" s="100"/>
      <c r="AP1012" s="100"/>
      <c r="AQ1012" s="100"/>
      <c r="AR1012" s="100"/>
      <c r="AS1012" s="100"/>
      <c r="AT1012" s="100"/>
      <c r="AU1012" s="100"/>
      <c r="AV1012" s="100"/>
      <c r="AW1012" s="100"/>
      <c r="AX1012" s="100"/>
      <c r="AY1012" s="100"/>
    </row>
    <row r="1013" spans="22:51">
      <c r="V1013" s="100"/>
      <c r="W1013" s="100"/>
      <c r="X1013" s="100"/>
      <c r="Y1013" s="100"/>
      <c r="Z1013" s="100"/>
      <c r="AA1013" s="100"/>
      <c r="AB1013" s="100"/>
      <c r="AC1013" s="100"/>
      <c r="AD1013" s="100"/>
      <c r="AE1013" s="100"/>
      <c r="AF1013" s="100"/>
      <c r="AG1013" s="100"/>
      <c r="AH1013" s="100"/>
      <c r="AK1013" s="100"/>
      <c r="AL1013" s="100"/>
      <c r="AM1013" s="100"/>
      <c r="AN1013" s="100"/>
      <c r="AO1013" s="100"/>
      <c r="AP1013" s="100"/>
      <c r="AQ1013" s="100"/>
      <c r="AR1013" s="100"/>
      <c r="AS1013" s="100"/>
      <c r="AT1013" s="100"/>
      <c r="AU1013" s="100"/>
      <c r="AV1013" s="100"/>
      <c r="AW1013" s="100"/>
      <c r="AX1013" s="100"/>
      <c r="AY1013" s="100"/>
    </row>
    <row r="1014" spans="22:51">
      <c r="V1014" s="100"/>
      <c r="W1014" s="100"/>
      <c r="X1014" s="100"/>
      <c r="Y1014" s="100"/>
      <c r="Z1014" s="100"/>
      <c r="AA1014" s="100"/>
      <c r="AB1014" s="100"/>
      <c r="AC1014" s="100"/>
      <c r="AD1014" s="100"/>
      <c r="AE1014" s="100"/>
      <c r="AF1014" s="100"/>
      <c r="AG1014" s="100"/>
      <c r="AH1014" s="100"/>
      <c r="AK1014" s="100"/>
      <c r="AL1014" s="100"/>
      <c r="AM1014" s="100"/>
      <c r="AN1014" s="100"/>
      <c r="AO1014" s="100"/>
      <c r="AP1014" s="100"/>
      <c r="AQ1014" s="100"/>
      <c r="AR1014" s="100"/>
      <c r="AS1014" s="100"/>
      <c r="AT1014" s="100"/>
      <c r="AU1014" s="100"/>
      <c r="AV1014" s="100"/>
      <c r="AW1014" s="100"/>
      <c r="AX1014" s="100"/>
      <c r="AY1014" s="100"/>
    </row>
    <row r="1015" spans="22:51">
      <c r="V1015" s="100"/>
      <c r="W1015" s="100"/>
      <c r="X1015" s="100"/>
      <c r="Y1015" s="100"/>
      <c r="Z1015" s="100"/>
      <c r="AA1015" s="100"/>
      <c r="AB1015" s="100"/>
      <c r="AC1015" s="100"/>
      <c r="AD1015" s="100"/>
      <c r="AE1015" s="100"/>
      <c r="AF1015" s="100"/>
      <c r="AG1015" s="100"/>
      <c r="AH1015" s="100"/>
      <c r="AK1015" s="100"/>
      <c r="AL1015" s="100"/>
      <c r="AM1015" s="100"/>
      <c r="AN1015" s="100"/>
      <c r="AO1015" s="100"/>
      <c r="AP1015" s="100"/>
      <c r="AQ1015" s="100"/>
      <c r="AR1015" s="100"/>
      <c r="AS1015" s="100"/>
      <c r="AT1015" s="100"/>
      <c r="AU1015" s="100"/>
      <c r="AV1015" s="100"/>
      <c r="AW1015" s="100"/>
      <c r="AX1015" s="100"/>
      <c r="AY1015" s="100"/>
    </row>
    <row r="1016" spans="22:51">
      <c r="V1016" s="100"/>
      <c r="W1016" s="100"/>
      <c r="X1016" s="100"/>
      <c r="Y1016" s="100"/>
      <c r="Z1016" s="100"/>
      <c r="AA1016" s="100"/>
      <c r="AB1016" s="100"/>
      <c r="AC1016" s="100"/>
      <c r="AD1016" s="100"/>
      <c r="AE1016" s="100"/>
      <c r="AF1016" s="100"/>
      <c r="AG1016" s="100"/>
      <c r="AH1016" s="100"/>
      <c r="AK1016" s="100"/>
      <c r="AL1016" s="100"/>
      <c r="AM1016" s="100"/>
      <c r="AN1016" s="100"/>
      <c r="AO1016" s="100"/>
      <c r="AP1016" s="100"/>
      <c r="AQ1016" s="100"/>
      <c r="AR1016" s="100"/>
      <c r="AS1016" s="100"/>
      <c r="AT1016" s="100"/>
      <c r="AU1016" s="100"/>
      <c r="AV1016" s="100"/>
      <c r="AW1016" s="100"/>
      <c r="AX1016" s="100"/>
      <c r="AY1016" s="100"/>
    </row>
    <row r="1017" spans="22:51">
      <c r="V1017" s="100"/>
      <c r="W1017" s="100"/>
      <c r="X1017" s="100"/>
      <c r="Y1017" s="100"/>
      <c r="Z1017" s="100"/>
      <c r="AA1017" s="100"/>
      <c r="AB1017" s="100"/>
      <c r="AC1017" s="100"/>
      <c r="AD1017" s="100"/>
      <c r="AE1017" s="100"/>
      <c r="AF1017" s="100"/>
      <c r="AG1017" s="100"/>
      <c r="AH1017" s="100"/>
      <c r="AK1017" s="100"/>
      <c r="AL1017" s="100"/>
      <c r="AM1017" s="100"/>
      <c r="AN1017" s="100"/>
      <c r="AO1017" s="100"/>
      <c r="AP1017" s="100"/>
      <c r="AQ1017" s="100"/>
      <c r="AR1017" s="100"/>
      <c r="AS1017" s="100"/>
      <c r="AT1017" s="100"/>
      <c r="AU1017" s="100"/>
      <c r="AV1017" s="100"/>
      <c r="AW1017" s="100"/>
      <c r="AX1017" s="100"/>
      <c r="AY1017" s="100"/>
    </row>
    <row r="1018" spans="22:51">
      <c r="V1018" s="100"/>
      <c r="W1018" s="100"/>
      <c r="X1018" s="100"/>
      <c r="Y1018" s="100"/>
      <c r="Z1018" s="100"/>
      <c r="AA1018" s="100"/>
      <c r="AB1018" s="100"/>
      <c r="AC1018" s="100"/>
      <c r="AD1018" s="100"/>
      <c r="AE1018" s="100"/>
      <c r="AF1018" s="100"/>
      <c r="AG1018" s="100"/>
      <c r="AH1018" s="100"/>
      <c r="AK1018" s="100"/>
      <c r="AL1018" s="100"/>
      <c r="AM1018" s="100"/>
      <c r="AN1018" s="100"/>
      <c r="AO1018" s="100"/>
      <c r="AP1018" s="100"/>
      <c r="AQ1018" s="100"/>
      <c r="AR1018" s="100"/>
      <c r="AS1018" s="100"/>
      <c r="AT1018" s="100"/>
      <c r="AU1018" s="100"/>
      <c r="AV1018" s="100"/>
      <c r="AW1018" s="100"/>
      <c r="AX1018" s="100"/>
      <c r="AY1018" s="100"/>
    </row>
    <row r="1019" spans="22:51">
      <c r="V1019" s="100"/>
      <c r="W1019" s="100"/>
      <c r="X1019" s="100"/>
      <c r="Y1019" s="100"/>
      <c r="Z1019" s="100"/>
      <c r="AA1019" s="100"/>
      <c r="AB1019" s="100"/>
      <c r="AC1019" s="100"/>
      <c r="AD1019" s="100"/>
      <c r="AE1019" s="100"/>
      <c r="AF1019" s="100"/>
      <c r="AG1019" s="100"/>
      <c r="AH1019" s="100"/>
      <c r="AK1019" s="100"/>
      <c r="AL1019" s="100"/>
      <c r="AM1019" s="100"/>
      <c r="AN1019" s="100"/>
      <c r="AO1019" s="100"/>
      <c r="AP1019" s="100"/>
      <c r="AQ1019" s="100"/>
      <c r="AR1019" s="100"/>
      <c r="AS1019" s="100"/>
      <c r="AT1019" s="100"/>
      <c r="AU1019" s="100"/>
      <c r="AV1019" s="100"/>
      <c r="AW1019" s="100"/>
      <c r="AX1019" s="100"/>
      <c r="AY1019" s="100"/>
    </row>
    <row r="1020" spans="22:51">
      <c r="V1020" s="100"/>
      <c r="W1020" s="100"/>
      <c r="X1020" s="100"/>
      <c r="Y1020" s="100"/>
      <c r="Z1020" s="100"/>
      <c r="AA1020" s="100"/>
      <c r="AB1020" s="100"/>
      <c r="AC1020" s="100"/>
      <c r="AD1020" s="100"/>
      <c r="AE1020" s="100"/>
      <c r="AF1020" s="100"/>
      <c r="AG1020" s="100"/>
      <c r="AH1020" s="100"/>
      <c r="AK1020" s="100"/>
      <c r="AL1020" s="100"/>
      <c r="AM1020" s="100"/>
      <c r="AN1020" s="100"/>
      <c r="AO1020" s="100"/>
      <c r="AP1020" s="100"/>
      <c r="AQ1020" s="100"/>
      <c r="AR1020" s="100"/>
      <c r="AS1020" s="100"/>
      <c r="AT1020" s="100"/>
      <c r="AU1020" s="100"/>
      <c r="AV1020" s="100"/>
      <c r="AW1020" s="100"/>
      <c r="AX1020" s="100"/>
      <c r="AY1020" s="100"/>
    </row>
    <row r="1021" spans="22:51">
      <c r="V1021" s="100"/>
      <c r="W1021" s="100"/>
      <c r="X1021" s="100"/>
      <c r="Y1021" s="100"/>
      <c r="Z1021" s="100"/>
      <c r="AA1021" s="100"/>
      <c r="AB1021" s="100"/>
      <c r="AC1021" s="100"/>
      <c r="AD1021" s="100"/>
      <c r="AE1021" s="100"/>
      <c r="AF1021" s="100"/>
      <c r="AG1021" s="100"/>
      <c r="AH1021" s="100"/>
      <c r="AK1021" s="100"/>
      <c r="AL1021" s="100"/>
      <c r="AM1021" s="100"/>
      <c r="AN1021" s="100"/>
      <c r="AO1021" s="100"/>
      <c r="AP1021" s="100"/>
      <c r="AQ1021" s="100"/>
      <c r="AR1021" s="100"/>
      <c r="AS1021" s="100"/>
      <c r="AT1021" s="100"/>
      <c r="AU1021" s="100"/>
      <c r="AV1021" s="100"/>
      <c r="AW1021" s="100"/>
      <c r="AX1021" s="100"/>
      <c r="AY1021" s="100"/>
    </row>
    <row r="1022" spans="22:51">
      <c r="V1022" s="100"/>
      <c r="W1022" s="100"/>
      <c r="X1022" s="100"/>
      <c r="Y1022" s="100"/>
      <c r="Z1022" s="100"/>
      <c r="AA1022" s="100"/>
      <c r="AB1022" s="100"/>
      <c r="AC1022" s="100"/>
      <c r="AD1022" s="100"/>
      <c r="AE1022" s="100"/>
      <c r="AF1022" s="100"/>
      <c r="AG1022" s="100"/>
      <c r="AH1022" s="100"/>
      <c r="AK1022" s="100"/>
      <c r="AL1022" s="100"/>
      <c r="AM1022" s="100"/>
      <c r="AN1022" s="100"/>
      <c r="AO1022" s="100"/>
      <c r="AP1022" s="100"/>
      <c r="AQ1022" s="100"/>
      <c r="AR1022" s="100"/>
      <c r="AS1022" s="100"/>
      <c r="AT1022" s="100"/>
      <c r="AU1022" s="100"/>
      <c r="AV1022" s="100"/>
      <c r="AW1022" s="100"/>
      <c r="AX1022" s="100"/>
      <c r="AY1022" s="100"/>
    </row>
    <row r="1023" spans="22:51">
      <c r="V1023" s="100"/>
      <c r="W1023" s="100"/>
      <c r="X1023" s="100"/>
      <c r="Y1023" s="100"/>
      <c r="Z1023" s="100"/>
      <c r="AA1023" s="100"/>
      <c r="AB1023" s="100"/>
      <c r="AC1023" s="100"/>
      <c r="AD1023" s="100"/>
      <c r="AE1023" s="100"/>
      <c r="AF1023" s="100"/>
      <c r="AG1023" s="100"/>
      <c r="AH1023" s="100"/>
      <c r="AK1023" s="100"/>
      <c r="AL1023" s="100"/>
      <c r="AM1023" s="100"/>
      <c r="AN1023" s="100"/>
      <c r="AO1023" s="100"/>
      <c r="AP1023" s="100"/>
      <c r="AQ1023" s="100"/>
      <c r="AR1023" s="100"/>
      <c r="AS1023" s="100"/>
      <c r="AT1023" s="100"/>
      <c r="AU1023" s="100"/>
      <c r="AV1023" s="100"/>
      <c r="AW1023" s="100"/>
      <c r="AX1023" s="100"/>
      <c r="AY1023" s="100"/>
    </row>
    <row r="1024" spans="22:51">
      <c r="V1024" s="100"/>
      <c r="W1024" s="100"/>
      <c r="X1024" s="100"/>
      <c r="Y1024" s="100"/>
      <c r="Z1024" s="100"/>
      <c r="AA1024" s="100"/>
      <c r="AB1024" s="100"/>
      <c r="AC1024" s="100"/>
      <c r="AD1024" s="100"/>
      <c r="AE1024" s="100"/>
      <c r="AF1024" s="100"/>
      <c r="AG1024" s="100"/>
      <c r="AH1024" s="100"/>
      <c r="AK1024" s="100"/>
      <c r="AL1024" s="100"/>
      <c r="AM1024" s="100"/>
      <c r="AN1024" s="100"/>
      <c r="AO1024" s="100"/>
      <c r="AP1024" s="100"/>
      <c r="AQ1024" s="100"/>
      <c r="AR1024" s="100"/>
      <c r="AS1024" s="100"/>
      <c r="AT1024" s="100"/>
      <c r="AU1024" s="100"/>
      <c r="AV1024" s="100"/>
      <c r="AW1024" s="100"/>
      <c r="AX1024" s="100"/>
      <c r="AY1024" s="100"/>
    </row>
    <row r="1025" spans="22:51">
      <c r="V1025" s="100"/>
      <c r="W1025" s="100"/>
      <c r="X1025" s="100"/>
      <c r="Y1025" s="100"/>
      <c r="Z1025" s="100"/>
      <c r="AA1025" s="100"/>
      <c r="AB1025" s="100"/>
      <c r="AC1025" s="100"/>
      <c r="AD1025" s="100"/>
      <c r="AE1025" s="100"/>
      <c r="AF1025" s="100"/>
      <c r="AG1025" s="100"/>
      <c r="AH1025" s="100"/>
      <c r="AK1025" s="100"/>
      <c r="AL1025" s="100"/>
      <c r="AM1025" s="100"/>
      <c r="AN1025" s="100"/>
      <c r="AO1025" s="100"/>
      <c r="AP1025" s="100"/>
      <c r="AQ1025" s="100"/>
      <c r="AR1025" s="100"/>
      <c r="AS1025" s="100"/>
      <c r="AT1025" s="100"/>
      <c r="AU1025" s="100"/>
      <c r="AV1025" s="100"/>
      <c r="AW1025" s="100"/>
      <c r="AX1025" s="100"/>
      <c r="AY1025" s="100"/>
    </row>
    <row r="1026" spans="22:51">
      <c r="V1026" s="100"/>
      <c r="W1026" s="100"/>
      <c r="X1026" s="100"/>
      <c r="Y1026" s="100"/>
      <c r="Z1026" s="100"/>
      <c r="AA1026" s="100"/>
      <c r="AB1026" s="100"/>
      <c r="AC1026" s="100"/>
      <c r="AD1026" s="100"/>
      <c r="AE1026" s="100"/>
      <c r="AF1026" s="100"/>
      <c r="AG1026" s="100"/>
      <c r="AH1026" s="100"/>
      <c r="AK1026" s="100"/>
      <c r="AL1026" s="100"/>
      <c r="AM1026" s="100"/>
      <c r="AN1026" s="100"/>
      <c r="AO1026" s="100"/>
      <c r="AP1026" s="100"/>
      <c r="AQ1026" s="100"/>
      <c r="AR1026" s="100"/>
      <c r="AS1026" s="100"/>
      <c r="AT1026" s="100"/>
      <c r="AU1026" s="100"/>
      <c r="AV1026" s="100"/>
      <c r="AW1026" s="100"/>
      <c r="AX1026" s="100"/>
      <c r="AY1026" s="100"/>
    </row>
    <row r="1027" spans="22:51">
      <c r="V1027" s="100"/>
      <c r="W1027" s="100"/>
      <c r="X1027" s="100"/>
      <c r="Y1027" s="100"/>
      <c r="Z1027" s="100"/>
      <c r="AA1027" s="100"/>
      <c r="AB1027" s="100"/>
      <c r="AC1027" s="100"/>
      <c r="AD1027" s="100"/>
      <c r="AE1027" s="100"/>
      <c r="AF1027" s="100"/>
      <c r="AG1027" s="100"/>
      <c r="AH1027" s="100"/>
      <c r="AK1027" s="100"/>
      <c r="AL1027" s="100"/>
      <c r="AM1027" s="100"/>
      <c r="AN1027" s="100"/>
      <c r="AO1027" s="100"/>
      <c r="AP1027" s="100"/>
      <c r="AQ1027" s="100"/>
      <c r="AR1027" s="100"/>
      <c r="AS1027" s="100"/>
      <c r="AT1027" s="100"/>
      <c r="AU1027" s="100"/>
      <c r="AV1027" s="100"/>
      <c r="AW1027" s="100"/>
      <c r="AX1027" s="100"/>
      <c r="AY1027" s="100"/>
    </row>
    <row r="1028" spans="22:51">
      <c r="V1028" s="100"/>
      <c r="W1028" s="100"/>
      <c r="X1028" s="100"/>
      <c r="Y1028" s="100"/>
      <c r="Z1028" s="100"/>
      <c r="AA1028" s="100"/>
      <c r="AB1028" s="100"/>
      <c r="AC1028" s="100"/>
      <c r="AD1028" s="100"/>
      <c r="AE1028" s="100"/>
      <c r="AF1028" s="100"/>
      <c r="AG1028" s="100"/>
      <c r="AH1028" s="100"/>
      <c r="AK1028" s="100"/>
      <c r="AL1028" s="100"/>
      <c r="AM1028" s="100"/>
      <c r="AN1028" s="100"/>
      <c r="AO1028" s="100"/>
      <c r="AP1028" s="100"/>
      <c r="AQ1028" s="100"/>
      <c r="AR1028" s="100"/>
      <c r="AS1028" s="100"/>
      <c r="AT1028" s="100"/>
      <c r="AU1028" s="100"/>
      <c r="AV1028" s="100"/>
      <c r="AW1028" s="100"/>
      <c r="AX1028" s="100"/>
      <c r="AY1028" s="100"/>
    </row>
    <row r="1029" spans="22:51">
      <c r="V1029" s="100"/>
      <c r="W1029" s="100"/>
      <c r="X1029" s="100"/>
      <c r="Y1029" s="100"/>
      <c r="Z1029" s="100"/>
      <c r="AA1029" s="100"/>
      <c r="AB1029" s="100"/>
      <c r="AC1029" s="100"/>
      <c r="AD1029" s="100"/>
      <c r="AE1029" s="100"/>
      <c r="AF1029" s="100"/>
      <c r="AG1029" s="100"/>
      <c r="AH1029" s="100"/>
      <c r="AK1029" s="100"/>
      <c r="AL1029" s="100"/>
      <c r="AM1029" s="100"/>
      <c r="AN1029" s="100"/>
      <c r="AO1029" s="100"/>
      <c r="AP1029" s="100"/>
      <c r="AQ1029" s="100"/>
      <c r="AR1029" s="100"/>
      <c r="AS1029" s="100"/>
      <c r="AT1029" s="100"/>
      <c r="AU1029" s="100"/>
      <c r="AV1029" s="100"/>
      <c r="AW1029" s="100"/>
      <c r="AX1029" s="100"/>
      <c r="AY1029" s="100"/>
    </row>
    <row r="1030" spans="22:51">
      <c r="V1030" s="100"/>
      <c r="W1030" s="100"/>
      <c r="X1030" s="100"/>
      <c r="Y1030" s="100"/>
      <c r="Z1030" s="100"/>
      <c r="AA1030" s="100"/>
      <c r="AB1030" s="100"/>
      <c r="AC1030" s="100"/>
      <c r="AD1030" s="100"/>
      <c r="AE1030" s="100"/>
      <c r="AF1030" s="100"/>
      <c r="AG1030" s="100"/>
      <c r="AH1030" s="100"/>
      <c r="AK1030" s="100"/>
      <c r="AL1030" s="100"/>
      <c r="AM1030" s="100"/>
      <c r="AN1030" s="100"/>
      <c r="AO1030" s="100"/>
      <c r="AP1030" s="100"/>
      <c r="AQ1030" s="100"/>
      <c r="AR1030" s="100"/>
      <c r="AS1030" s="100"/>
      <c r="AT1030" s="100"/>
      <c r="AU1030" s="100"/>
      <c r="AV1030" s="100"/>
      <c r="AW1030" s="100"/>
      <c r="AX1030" s="100"/>
      <c r="AY1030" s="100"/>
    </row>
    <row r="1031" spans="22:51">
      <c r="V1031" s="100"/>
      <c r="W1031" s="100"/>
      <c r="X1031" s="100"/>
      <c r="Y1031" s="100"/>
      <c r="Z1031" s="100"/>
      <c r="AA1031" s="100"/>
      <c r="AB1031" s="100"/>
      <c r="AC1031" s="100"/>
      <c r="AD1031" s="100"/>
      <c r="AE1031" s="100"/>
      <c r="AF1031" s="100"/>
      <c r="AG1031" s="100"/>
      <c r="AH1031" s="100"/>
      <c r="AK1031" s="100"/>
      <c r="AL1031" s="100"/>
      <c r="AM1031" s="100"/>
      <c r="AN1031" s="100"/>
      <c r="AO1031" s="100"/>
      <c r="AP1031" s="100"/>
      <c r="AQ1031" s="100"/>
      <c r="AR1031" s="100"/>
      <c r="AS1031" s="100"/>
      <c r="AT1031" s="100"/>
      <c r="AU1031" s="100"/>
      <c r="AV1031" s="100"/>
      <c r="AW1031" s="100"/>
      <c r="AX1031" s="100"/>
      <c r="AY1031" s="100"/>
    </row>
    <row r="1032" spans="22:51">
      <c r="V1032" s="100"/>
      <c r="W1032" s="100"/>
      <c r="X1032" s="100"/>
      <c r="Y1032" s="100"/>
      <c r="Z1032" s="100"/>
      <c r="AA1032" s="100"/>
      <c r="AB1032" s="100"/>
      <c r="AC1032" s="100"/>
      <c r="AD1032" s="100"/>
      <c r="AE1032" s="100"/>
      <c r="AF1032" s="100"/>
      <c r="AG1032" s="100"/>
      <c r="AH1032" s="100"/>
      <c r="AK1032" s="100"/>
      <c r="AL1032" s="100"/>
      <c r="AM1032" s="100"/>
      <c r="AN1032" s="100"/>
      <c r="AO1032" s="100"/>
      <c r="AP1032" s="100"/>
      <c r="AQ1032" s="100"/>
      <c r="AR1032" s="100"/>
      <c r="AS1032" s="100"/>
      <c r="AT1032" s="100"/>
      <c r="AU1032" s="100"/>
      <c r="AV1032" s="100"/>
      <c r="AW1032" s="100"/>
      <c r="AX1032" s="100"/>
      <c r="AY1032" s="100"/>
    </row>
    <row r="1033" spans="22:51">
      <c r="V1033" s="100"/>
      <c r="W1033" s="100"/>
      <c r="X1033" s="100"/>
      <c r="Y1033" s="100"/>
      <c r="Z1033" s="100"/>
      <c r="AA1033" s="100"/>
      <c r="AB1033" s="100"/>
      <c r="AC1033" s="100"/>
      <c r="AD1033" s="100"/>
      <c r="AE1033" s="100"/>
      <c r="AF1033" s="100"/>
      <c r="AG1033" s="100"/>
      <c r="AH1033" s="100"/>
      <c r="AK1033" s="100"/>
      <c r="AL1033" s="100"/>
      <c r="AM1033" s="100"/>
      <c r="AN1033" s="100"/>
      <c r="AO1033" s="100"/>
      <c r="AP1033" s="100"/>
      <c r="AQ1033" s="100"/>
      <c r="AR1033" s="100"/>
      <c r="AS1033" s="100"/>
      <c r="AT1033" s="100"/>
      <c r="AU1033" s="100"/>
      <c r="AV1033" s="100"/>
      <c r="AW1033" s="100"/>
      <c r="AX1033" s="100"/>
      <c r="AY1033" s="100"/>
    </row>
    <row r="1034" spans="22:51">
      <c r="V1034" s="100"/>
      <c r="W1034" s="100"/>
      <c r="X1034" s="100"/>
      <c r="Y1034" s="100"/>
      <c r="Z1034" s="100"/>
      <c r="AA1034" s="100"/>
      <c r="AB1034" s="100"/>
      <c r="AC1034" s="100"/>
      <c r="AD1034" s="100"/>
      <c r="AE1034" s="100"/>
      <c r="AF1034" s="100"/>
      <c r="AG1034" s="100"/>
      <c r="AH1034" s="100"/>
      <c r="AK1034" s="100"/>
      <c r="AL1034" s="100"/>
      <c r="AM1034" s="100"/>
      <c r="AN1034" s="100"/>
      <c r="AO1034" s="100"/>
      <c r="AP1034" s="100"/>
      <c r="AQ1034" s="100"/>
      <c r="AR1034" s="100"/>
      <c r="AS1034" s="100"/>
      <c r="AT1034" s="100"/>
      <c r="AU1034" s="100"/>
      <c r="AV1034" s="100"/>
      <c r="AW1034" s="100"/>
      <c r="AX1034" s="100"/>
      <c r="AY1034" s="100"/>
    </row>
    <row r="1035" spans="22:51">
      <c r="V1035" s="100"/>
      <c r="W1035" s="100"/>
      <c r="X1035" s="100"/>
      <c r="Y1035" s="100"/>
      <c r="Z1035" s="100"/>
      <c r="AA1035" s="100"/>
      <c r="AB1035" s="100"/>
      <c r="AC1035" s="100"/>
      <c r="AD1035" s="100"/>
      <c r="AE1035" s="100"/>
      <c r="AF1035" s="100"/>
      <c r="AG1035" s="100"/>
      <c r="AH1035" s="100"/>
      <c r="AK1035" s="100"/>
      <c r="AL1035" s="100"/>
      <c r="AM1035" s="100"/>
      <c r="AN1035" s="100"/>
      <c r="AO1035" s="100"/>
      <c r="AP1035" s="100"/>
      <c r="AQ1035" s="100"/>
      <c r="AR1035" s="100"/>
      <c r="AS1035" s="100"/>
      <c r="AT1035" s="100"/>
      <c r="AU1035" s="100"/>
      <c r="AV1035" s="100"/>
      <c r="AW1035" s="100"/>
      <c r="AX1035" s="100"/>
      <c r="AY1035" s="100"/>
    </row>
    <row r="1036" spans="22:51">
      <c r="V1036" s="100"/>
      <c r="W1036" s="100"/>
      <c r="X1036" s="100"/>
      <c r="Y1036" s="100"/>
      <c r="Z1036" s="100"/>
      <c r="AA1036" s="100"/>
      <c r="AB1036" s="100"/>
      <c r="AC1036" s="100"/>
      <c r="AD1036" s="100"/>
      <c r="AE1036" s="100"/>
      <c r="AF1036" s="100"/>
      <c r="AG1036" s="100"/>
      <c r="AH1036" s="100"/>
      <c r="AK1036" s="100"/>
      <c r="AL1036" s="100"/>
      <c r="AM1036" s="100"/>
      <c r="AN1036" s="100"/>
      <c r="AO1036" s="100"/>
      <c r="AP1036" s="100"/>
      <c r="AQ1036" s="100"/>
      <c r="AR1036" s="100"/>
      <c r="AS1036" s="100"/>
      <c r="AT1036" s="100"/>
      <c r="AU1036" s="100"/>
      <c r="AV1036" s="100"/>
      <c r="AW1036" s="100"/>
      <c r="AX1036" s="100"/>
      <c r="AY1036" s="100"/>
    </row>
    <row r="1037" spans="22:51">
      <c r="V1037" s="100"/>
      <c r="W1037" s="100"/>
      <c r="X1037" s="100"/>
      <c r="Y1037" s="100"/>
      <c r="Z1037" s="100"/>
      <c r="AA1037" s="100"/>
      <c r="AB1037" s="100"/>
      <c r="AC1037" s="100"/>
      <c r="AD1037" s="100"/>
      <c r="AE1037" s="100"/>
      <c r="AF1037" s="100"/>
      <c r="AG1037" s="100"/>
      <c r="AH1037" s="100"/>
      <c r="AK1037" s="100"/>
      <c r="AL1037" s="100"/>
      <c r="AM1037" s="100"/>
      <c r="AN1037" s="100"/>
      <c r="AO1037" s="100"/>
      <c r="AP1037" s="100"/>
      <c r="AQ1037" s="100"/>
      <c r="AR1037" s="100"/>
      <c r="AS1037" s="100"/>
      <c r="AT1037" s="100"/>
      <c r="AU1037" s="100"/>
      <c r="AV1037" s="100"/>
      <c r="AW1037" s="100"/>
      <c r="AX1037" s="100"/>
      <c r="AY1037" s="100"/>
    </row>
    <row r="1038" spans="22:51">
      <c r="V1038" s="100"/>
      <c r="W1038" s="100"/>
      <c r="X1038" s="100"/>
      <c r="Y1038" s="100"/>
      <c r="Z1038" s="100"/>
      <c r="AA1038" s="100"/>
      <c r="AB1038" s="100"/>
      <c r="AC1038" s="100"/>
      <c r="AD1038" s="100"/>
      <c r="AE1038" s="100"/>
      <c r="AF1038" s="100"/>
      <c r="AG1038" s="100"/>
      <c r="AH1038" s="100"/>
      <c r="AK1038" s="100"/>
      <c r="AL1038" s="100"/>
      <c r="AM1038" s="100"/>
      <c r="AN1038" s="100"/>
      <c r="AO1038" s="100"/>
      <c r="AP1038" s="100"/>
      <c r="AQ1038" s="100"/>
      <c r="AR1038" s="100"/>
      <c r="AS1038" s="100"/>
      <c r="AT1038" s="100"/>
      <c r="AU1038" s="100"/>
      <c r="AV1038" s="100"/>
      <c r="AW1038" s="100"/>
      <c r="AX1038" s="100"/>
      <c r="AY1038" s="100"/>
    </row>
    <row r="1039" spans="22:51">
      <c r="V1039" s="100"/>
      <c r="W1039" s="100"/>
      <c r="X1039" s="100"/>
      <c r="Y1039" s="100"/>
      <c r="Z1039" s="100"/>
      <c r="AA1039" s="100"/>
      <c r="AB1039" s="100"/>
      <c r="AC1039" s="100"/>
      <c r="AD1039" s="100"/>
      <c r="AE1039" s="100"/>
      <c r="AF1039" s="100"/>
      <c r="AG1039" s="100"/>
      <c r="AH1039" s="100"/>
      <c r="AK1039" s="100"/>
      <c r="AL1039" s="100"/>
      <c r="AM1039" s="100"/>
      <c r="AN1039" s="100"/>
      <c r="AO1039" s="100"/>
      <c r="AP1039" s="100"/>
      <c r="AQ1039" s="100"/>
      <c r="AR1039" s="100"/>
      <c r="AS1039" s="100"/>
      <c r="AT1039" s="100"/>
      <c r="AU1039" s="100"/>
      <c r="AV1039" s="100"/>
      <c r="AW1039" s="100"/>
      <c r="AX1039" s="100"/>
      <c r="AY1039" s="100"/>
    </row>
    <row r="1040" spans="22:51">
      <c r="V1040" s="100"/>
      <c r="W1040" s="100"/>
      <c r="X1040" s="100"/>
      <c r="Y1040" s="100"/>
      <c r="Z1040" s="100"/>
      <c r="AA1040" s="100"/>
      <c r="AB1040" s="100"/>
      <c r="AC1040" s="100"/>
      <c r="AD1040" s="100"/>
      <c r="AE1040" s="100"/>
      <c r="AF1040" s="100"/>
      <c r="AG1040" s="100"/>
      <c r="AH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100"/>
      <c r="AV1040" s="100"/>
      <c r="AW1040" s="100"/>
      <c r="AX1040" s="100"/>
      <c r="AY1040" s="100"/>
    </row>
    <row r="1041" spans="22:51">
      <c r="V1041" s="100"/>
      <c r="W1041" s="100"/>
      <c r="X1041" s="100"/>
      <c r="Y1041" s="100"/>
      <c r="Z1041" s="100"/>
      <c r="AA1041" s="100"/>
      <c r="AB1041" s="100"/>
      <c r="AC1041" s="100"/>
      <c r="AD1041" s="100"/>
      <c r="AE1041" s="100"/>
      <c r="AF1041" s="100"/>
      <c r="AG1041" s="100"/>
      <c r="AH1041" s="100"/>
      <c r="AK1041" s="100"/>
      <c r="AL1041" s="100"/>
      <c r="AM1041" s="100"/>
      <c r="AN1041" s="100"/>
      <c r="AO1041" s="100"/>
      <c r="AP1041" s="100"/>
      <c r="AQ1041" s="100"/>
      <c r="AR1041" s="100"/>
      <c r="AS1041" s="100"/>
      <c r="AT1041" s="100"/>
      <c r="AU1041" s="100"/>
      <c r="AV1041" s="100"/>
      <c r="AW1041" s="100"/>
      <c r="AX1041" s="100"/>
      <c r="AY1041" s="100"/>
    </row>
    <row r="1042" spans="22:51">
      <c r="V1042" s="100"/>
      <c r="W1042" s="100"/>
      <c r="X1042" s="100"/>
      <c r="Y1042" s="100"/>
      <c r="Z1042" s="100"/>
      <c r="AA1042" s="100"/>
      <c r="AB1042" s="100"/>
      <c r="AC1042" s="100"/>
      <c r="AD1042" s="100"/>
      <c r="AE1042" s="100"/>
      <c r="AF1042" s="100"/>
      <c r="AG1042" s="100"/>
      <c r="AH1042" s="100"/>
      <c r="AK1042" s="100"/>
      <c r="AL1042" s="100"/>
      <c r="AM1042" s="100"/>
      <c r="AN1042" s="100"/>
      <c r="AO1042" s="100"/>
      <c r="AP1042" s="100"/>
      <c r="AQ1042" s="100"/>
      <c r="AR1042" s="100"/>
      <c r="AS1042" s="100"/>
      <c r="AT1042" s="100"/>
      <c r="AU1042" s="100"/>
      <c r="AV1042" s="100"/>
      <c r="AW1042" s="100"/>
      <c r="AX1042" s="100"/>
      <c r="AY1042" s="100"/>
    </row>
    <row r="1043" spans="22:51">
      <c r="V1043" s="100"/>
      <c r="W1043" s="100"/>
      <c r="X1043" s="100"/>
      <c r="Y1043" s="100"/>
      <c r="Z1043" s="100"/>
      <c r="AA1043" s="100"/>
      <c r="AB1043" s="100"/>
      <c r="AC1043" s="100"/>
      <c r="AD1043" s="100"/>
      <c r="AE1043" s="100"/>
      <c r="AF1043" s="100"/>
      <c r="AG1043" s="100"/>
      <c r="AH1043" s="100"/>
      <c r="AK1043" s="100"/>
      <c r="AL1043" s="100"/>
      <c r="AM1043" s="100"/>
      <c r="AN1043" s="100"/>
      <c r="AO1043" s="100"/>
      <c r="AP1043" s="100"/>
      <c r="AQ1043" s="100"/>
      <c r="AR1043" s="100"/>
      <c r="AS1043" s="100"/>
      <c r="AT1043" s="100"/>
      <c r="AU1043" s="100"/>
      <c r="AV1043" s="100"/>
      <c r="AW1043" s="100"/>
      <c r="AX1043" s="100"/>
      <c r="AY1043" s="100"/>
    </row>
    <row r="1044" spans="22:51">
      <c r="V1044" s="100"/>
      <c r="W1044" s="100"/>
      <c r="X1044" s="100"/>
      <c r="Y1044" s="100"/>
      <c r="Z1044" s="100"/>
      <c r="AA1044" s="100"/>
      <c r="AB1044" s="100"/>
      <c r="AC1044" s="100"/>
      <c r="AD1044" s="100"/>
      <c r="AE1044" s="100"/>
      <c r="AF1044" s="100"/>
      <c r="AG1044" s="100"/>
      <c r="AH1044" s="100"/>
      <c r="AK1044" s="100"/>
      <c r="AL1044" s="100"/>
      <c r="AM1044" s="100"/>
      <c r="AN1044" s="100"/>
      <c r="AO1044" s="100"/>
      <c r="AP1044" s="100"/>
      <c r="AQ1044" s="100"/>
      <c r="AR1044" s="100"/>
      <c r="AS1044" s="100"/>
      <c r="AT1044" s="100"/>
      <c r="AU1044" s="100"/>
      <c r="AV1044" s="100"/>
      <c r="AW1044" s="100"/>
      <c r="AX1044" s="100"/>
      <c r="AY1044" s="100"/>
    </row>
    <row r="1045" spans="22:51">
      <c r="V1045" s="100"/>
      <c r="W1045" s="100"/>
      <c r="X1045" s="100"/>
      <c r="Y1045" s="100"/>
      <c r="Z1045" s="100"/>
      <c r="AA1045" s="100"/>
      <c r="AB1045" s="100"/>
      <c r="AC1045" s="100"/>
      <c r="AD1045" s="100"/>
      <c r="AE1045" s="100"/>
      <c r="AF1045" s="100"/>
      <c r="AG1045" s="100"/>
      <c r="AH1045" s="100"/>
      <c r="AK1045" s="100"/>
      <c r="AL1045" s="100"/>
      <c r="AM1045" s="100"/>
      <c r="AN1045" s="100"/>
      <c r="AO1045" s="100"/>
      <c r="AP1045" s="100"/>
      <c r="AQ1045" s="100"/>
      <c r="AR1045" s="100"/>
      <c r="AS1045" s="100"/>
      <c r="AT1045" s="100"/>
      <c r="AU1045" s="100"/>
      <c r="AV1045" s="100"/>
      <c r="AW1045" s="100"/>
      <c r="AX1045" s="100"/>
      <c r="AY1045" s="100"/>
    </row>
    <row r="1046" spans="22:51">
      <c r="V1046" s="100"/>
      <c r="W1046" s="100"/>
      <c r="X1046" s="100"/>
      <c r="Y1046" s="100"/>
      <c r="Z1046" s="100"/>
      <c r="AA1046" s="100"/>
      <c r="AB1046" s="100"/>
      <c r="AC1046" s="100"/>
      <c r="AD1046" s="100"/>
      <c r="AE1046" s="100"/>
      <c r="AF1046" s="100"/>
      <c r="AG1046" s="100"/>
      <c r="AH1046" s="100"/>
      <c r="AK1046" s="100"/>
      <c r="AL1046" s="100"/>
      <c r="AM1046" s="100"/>
      <c r="AN1046" s="100"/>
      <c r="AO1046" s="100"/>
      <c r="AP1046" s="100"/>
      <c r="AQ1046" s="100"/>
      <c r="AR1046" s="100"/>
      <c r="AS1046" s="100"/>
      <c r="AT1046" s="100"/>
      <c r="AU1046" s="100"/>
      <c r="AV1046" s="100"/>
      <c r="AW1046" s="100"/>
      <c r="AX1046" s="100"/>
      <c r="AY1046" s="100"/>
    </row>
    <row r="1047" spans="22:51">
      <c r="V1047" s="100"/>
      <c r="W1047" s="100"/>
      <c r="X1047" s="100"/>
      <c r="Y1047" s="100"/>
      <c r="Z1047" s="100"/>
      <c r="AA1047" s="100"/>
      <c r="AB1047" s="100"/>
      <c r="AC1047" s="100"/>
      <c r="AD1047" s="100"/>
      <c r="AE1047" s="100"/>
      <c r="AF1047" s="100"/>
      <c r="AG1047" s="100"/>
      <c r="AH1047" s="100"/>
      <c r="AK1047" s="100"/>
      <c r="AL1047" s="100"/>
      <c r="AM1047" s="100"/>
      <c r="AN1047" s="100"/>
      <c r="AO1047" s="100"/>
      <c r="AP1047" s="100"/>
      <c r="AQ1047" s="100"/>
      <c r="AR1047" s="100"/>
      <c r="AS1047" s="100"/>
      <c r="AT1047" s="100"/>
      <c r="AU1047" s="100"/>
      <c r="AV1047" s="100"/>
      <c r="AW1047" s="100"/>
      <c r="AX1047" s="100"/>
      <c r="AY1047" s="100"/>
    </row>
    <row r="1048" spans="22:51">
      <c r="V1048" s="100"/>
      <c r="W1048" s="100"/>
      <c r="X1048" s="100"/>
      <c r="Y1048" s="100"/>
      <c r="Z1048" s="100"/>
      <c r="AA1048" s="100"/>
      <c r="AB1048" s="100"/>
      <c r="AC1048" s="100"/>
      <c r="AD1048" s="100"/>
      <c r="AE1048" s="100"/>
      <c r="AF1048" s="100"/>
      <c r="AG1048" s="100"/>
      <c r="AH1048" s="100"/>
      <c r="AK1048" s="100"/>
      <c r="AL1048" s="100"/>
      <c r="AM1048" s="100"/>
      <c r="AN1048" s="100"/>
      <c r="AO1048" s="100"/>
      <c r="AP1048" s="100"/>
      <c r="AQ1048" s="100"/>
      <c r="AR1048" s="100"/>
      <c r="AS1048" s="100"/>
      <c r="AT1048" s="100"/>
      <c r="AU1048" s="100"/>
      <c r="AV1048" s="100"/>
      <c r="AW1048" s="100"/>
      <c r="AX1048" s="100"/>
      <c r="AY1048" s="100"/>
    </row>
    <row r="1049" spans="22:51">
      <c r="V1049" s="100"/>
      <c r="W1049" s="100"/>
      <c r="X1049" s="100"/>
      <c r="Y1049" s="100"/>
      <c r="Z1049" s="100"/>
      <c r="AA1049" s="100"/>
      <c r="AB1049" s="100"/>
      <c r="AC1049" s="100"/>
      <c r="AD1049" s="100"/>
      <c r="AE1049" s="100"/>
      <c r="AF1049" s="100"/>
      <c r="AG1049" s="100"/>
      <c r="AH1049" s="100"/>
      <c r="AK1049" s="100"/>
      <c r="AL1049" s="100"/>
      <c r="AM1049" s="100"/>
      <c r="AN1049" s="100"/>
      <c r="AO1049" s="100"/>
      <c r="AP1049" s="100"/>
      <c r="AQ1049" s="100"/>
      <c r="AR1049" s="100"/>
      <c r="AS1049" s="100"/>
      <c r="AT1049" s="100"/>
      <c r="AU1049" s="100"/>
      <c r="AV1049" s="100"/>
      <c r="AW1049" s="100"/>
      <c r="AX1049" s="100"/>
      <c r="AY1049" s="100"/>
    </row>
    <row r="1050" spans="22:51">
      <c r="V1050" s="100"/>
      <c r="W1050" s="100"/>
      <c r="X1050" s="100"/>
      <c r="Y1050" s="100"/>
      <c r="Z1050" s="100"/>
      <c r="AA1050" s="100"/>
      <c r="AB1050" s="100"/>
      <c r="AC1050" s="100"/>
      <c r="AD1050" s="100"/>
      <c r="AE1050" s="100"/>
      <c r="AF1050" s="100"/>
      <c r="AG1050" s="100"/>
      <c r="AH1050" s="100"/>
      <c r="AK1050" s="100"/>
      <c r="AL1050" s="100"/>
      <c r="AM1050" s="100"/>
      <c r="AN1050" s="100"/>
      <c r="AO1050" s="100"/>
      <c r="AP1050" s="100"/>
      <c r="AQ1050" s="100"/>
      <c r="AR1050" s="100"/>
      <c r="AS1050" s="100"/>
      <c r="AT1050" s="100"/>
      <c r="AU1050" s="100"/>
      <c r="AV1050" s="100"/>
      <c r="AW1050" s="100"/>
      <c r="AX1050" s="100"/>
      <c r="AY1050" s="100"/>
    </row>
    <row r="1051" spans="22:51">
      <c r="V1051" s="100"/>
      <c r="W1051" s="100"/>
      <c r="X1051" s="100"/>
      <c r="Y1051" s="100"/>
      <c r="Z1051" s="100"/>
      <c r="AA1051" s="100"/>
      <c r="AB1051" s="100"/>
      <c r="AC1051" s="100"/>
      <c r="AD1051" s="100"/>
      <c r="AE1051" s="100"/>
      <c r="AF1051" s="100"/>
      <c r="AG1051" s="100"/>
      <c r="AH1051" s="100"/>
      <c r="AK1051" s="100"/>
      <c r="AL1051" s="100"/>
      <c r="AM1051" s="100"/>
      <c r="AN1051" s="100"/>
      <c r="AO1051" s="100"/>
      <c r="AP1051" s="100"/>
      <c r="AQ1051" s="100"/>
      <c r="AR1051" s="100"/>
      <c r="AS1051" s="100"/>
      <c r="AT1051" s="100"/>
      <c r="AU1051" s="100"/>
      <c r="AV1051" s="100"/>
      <c r="AW1051" s="100"/>
      <c r="AX1051" s="100"/>
      <c r="AY1051" s="100"/>
    </row>
    <row r="1052" spans="22:51">
      <c r="V1052" s="100"/>
      <c r="W1052" s="100"/>
      <c r="X1052" s="100"/>
      <c r="Y1052" s="100"/>
      <c r="Z1052" s="100"/>
      <c r="AA1052" s="100"/>
      <c r="AB1052" s="100"/>
      <c r="AC1052" s="100"/>
      <c r="AD1052" s="100"/>
      <c r="AE1052" s="100"/>
      <c r="AF1052" s="100"/>
      <c r="AG1052" s="100"/>
      <c r="AH1052" s="100"/>
      <c r="AK1052" s="100"/>
      <c r="AL1052" s="100"/>
      <c r="AM1052" s="100"/>
      <c r="AN1052" s="100"/>
      <c r="AO1052" s="100"/>
      <c r="AP1052" s="100"/>
      <c r="AQ1052" s="100"/>
      <c r="AR1052" s="100"/>
      <c r="AS1052" s="100"/>
      <c r="AT1052" s="100"/>
      <c r="AU1052" s="100"/>
      <c r="AV1052" s="100"/>
      <c r="AW1052" s="100"/>
      <c r="AX1052" s="100"/>
      <c r="AY1052" s="100"/>
    </row>
    <row r="1053" spans="22:51">
      <c r="V1053" s="100"/>
      <c r="W1053" s="100"/>
      <c r="X1053" s="100"/>
      <c r="Y1053" s="100"/>
      <c r="Z1053" s="100"/>
      <c r="AA1053" s="100"/>
      <c r="AB1053" s="100"/>
      <c r="AC1053" s="100"/>
      <c r="AD1053" s="100"/>
      <c r="AE1053" s="100"/>
      <c r="AF1053" s="100"/>
      <c r="AG1053" s="100"/>
      <c r="AH1053" s="100"/>
      <c r="AK1053" s="100"/>
      <c r="AL1053" s="100"/>
      <c r="AM1053" s="100"/>
      <c r="AN1053" s="100"/>
      <c r="AO1053" s="100"/>
      <c r="AP1053" s="100"/>
      <c r="AQ1053" s="100"/>
      <c r="AR1053" s="100"/>
      <c r="AS1053" s="100"/>
      <c r="AT1053" s="100"/>
      <c r="AU1053" s="100"/>
      <c r="AV1053" s="100"/>
      <c r="AW1053" s="100"/>
      <c r="AX1053" s="100"/>
      <c r="AY1053" s="100"/>
    </row>
    <row r="1054" spans="22:51">
      <c r="V1054" s="100"/>
      <c r="W1054" s="100"/>
      <c r="X1054" s="100"/>
      <c r="Y1054" s="100"/>
      <c r="Z1054" s="100"/>
      <c r="AA1054" s="100"/>
      <c r="AB1054" s="100"/>
      <c r="AC1054" s="100"/>
      <c r="AD1054" s="100"/>
      <c r="AE1054" s="100"/>
      <c r="AF1054" s="100"/>
      <c r="AG1054" s="100"/>
      <c r="AH1054" s="100"/>
      <c r="AK1054" s="100"/>
      <c r="AL1054" s="100"/>
      <c r="AM1054" s="100"/>
      <c r="AN1054" s="100"/>
      <c r="AO1054" s="100"/>
      <c r="AP1054" s="100"/>
      <c r="AQ1054" s="100"/>
      <c r="AR1054" s="100"/>
      <c r="AS1054" s="100"/>
      <c r="AT1054" s="100"/>
      <c r="AU1054" s="100"/>
      <c r="AV1054" s="100"/>
      <c r="AW1054" s="100"/>
      <c r="AX1054" s="100"/>
      <c r="AY1054" s="100"/>
    </row>
    <row r="1055" spans="22:51">
      <c r="V1055" s="100"/>
      <c r="W1055" s="100"/>
      <c r="X1055" s="100"/>
      <c r="Y1055" s="100"/>
      <c r="Z1055" s="100"/>
      <c r="AA1055" s="100"/>
      <c r="AB1055" s="100"/>
      <c r="AC1055" s="100"/>
      <c r="AD1055" s="100"/>
      <c r="AE1055" s="100"/>
      <c r="AF1055" s="100"/>
      <c r="AG1055" s="100"/>
      <c r="AH1055" s="100"/>
      <c r="AK1055" s="100"/>
      <c r="AL1055" s="100"/>
      <c r="AM1055" s="100"/>
      <c r="AN1055" s="100"/>
      <c r="AO1055" s="100"/>
      <c r="AP1055" s="100"/>
      <c r="AQ1055" s="100"/>
      <c r="AR1055" s="100"/>
      <c r="AS1055" s="100"/>
      <c r="AT1055" s="100"/>
      <c r="AU1055" s="100"/>
      <c r="AV1055" s="100"/>
      <c r="AW1055" s="100"/>
      <c r="AX1055" s="100"/>
      <c r="AY1055" s="100"/>
    </row>
    <row r="1056" spans="22:51">
      <c r="V1056" s="100"/>
      <c r="W1056" s="100"/>
      <c r="X1056" s="100"/>
      <c r="Y1056" s="100"/>
      <c r="Z1056" s="100"/>
      <c r="AA1056" s="100"/>
      <c r="AB1056" s="100"/>
      <c r="AC1056" s="100"/>
      <c r="AD1056" s="100"/>
      <c r="AE1056" s="100"/>
      <c r="AF1056" s="100"/>
      <c r="AG1056" s="100"/>
      <c r="AH1056" s="100"/>
      <c r="AK1056" s="100"/>
      <c r="AL1056" s="100"/>
      <c r="AM1056" s="100"/>
      <c r="AN1056" s="100"/>
      <c r="AO1056" s="100"/>
      <c r="AP1056" s="100"/>
      <c r="AQ1056" s="100"/>
      <c r="AR1056" s="100"/>
      <c r="AS1056" s="100"/>
      <c r="AT1056" s="100"/>
      <c r="AU1056" s="100"/>
      <c r="AV1056" s="100"/>
      <c r="AW1056" s="100"/>
      <c r="AX1056" s="100"/>
      <c r="AY1056" s="100"/>
    </row>
    <row r="1057" spans="22:51">
      <c r="V1057" s="100"/>
      <c r="W1057" s="100"/>
      <c r="X1057" s="100"/>
      <c r="Y1057" s="100"/>
      <c r="Z1057" s="100"/>
      <c r="AA1057" s="100"/>
      <c r="AB1057" s="100"/>
      <c r="AC1057" s="100"/>
      <c r="AD1057" s="100"/>
      <c r="AE1057" s="100"/>
      <c r="AF1057" s="100"/>
      <c r="AG1057" s="100"/>
      <c r="AH1057" s="100"/>
      <c r="AK1057" s="100"/>
      <c r="AL1057" s="100"/>
      <c r="AM1057" s="100"/>
      <c r="AN1057" s="100"/>
      <c r="AO1057" s="100"/>
      <c r="AP1057" s="100"/>
      <c r="AQ1057" s="100"/>
      <c r="AR1057" s="100"/>
      <c r="AS1057" s="100"/>
      <c r="AT1057" s="100"/>
      <c r="AU1057" s="100"/>
      <c r="AV1057" s="100"/>
      <c r="AW1057" s="100"/>
      <c r="AX1057" s="100"/>
      <c r="AY1057" s="100"/>
    </row>
    <row r="1058" spans="22:51">
      <c r="V1058" s="100"/>
      <c r="W1058" s="100"/>
      <c r="X1058" s="100"/>
      <c r="Y1058" s="100"/>
      <c r="Z1058" s="100"/>
      <c r="AA1058" s="100"/>
      <c r="AB1058" s="100"/>
      <c r="AC1058" s="100"/>
      <c r="AD1058" s="100"/>
      <c r="AE1058" s="100"/>
      <c r="AF1058" s="100"/>
      <c r="AG1058" s="100"/>
      <c r="AH1058" s="100"/>
      <c r="AK1058" s="100"/>
      <c r="AL1058" s="100"/>
      <c r="AM1058" s="100"/>
      <c r="AN1058" s="100"/>
      <c r="AO1058" s="100"/>
      <c r="AP1058" s="100"/>
      <c r="AQ1058" s="100"/>
      <c r="AR1058" s="100"/>
      <c r="AS1058" s="100"/>
      <c r="AT1058" s="100"/>
      <c r="AU1058" s="100"/>
      <c r="AV1058" s="100"/>
      <c r="AW1058" s="100"/>
      <c r="AX1058" s="100"/>
      <c r="AY1058" s="100"/>
    </row>
    <row r="1059" spans="22:51">
      <c r="V1059" s="100"/>
      <c r="W1059" s="100"/>
      <c r="X1059" s="100"/>
      <c r="Y1059" s="100"/>
      <c r="Z1059" s="100"/>
      <c r="AA1059" s="100"/>
      <c r="AB1059" s="100"/>
      <c r="AC1059" s="100"/>
      <c r="AD1059" s="100"/>
      <c r="AE1059" s="100"/>
      <c r="AF1059" s="100"/>
      <c r="AG1059" s="100"/>
      <c r="AH1059" s="100"/>
      <c r="AK1059" s="100"/>
      <c r="AL1059" s="100"/>
      <c r="AM1059" s="100"/>
      <c r="AN1059" s="100"/>
      <c r="AO1059" s="100"/>
      <c r="AP1059" s="100"/>
      <c r="AQ1059" s="100"/>
      <c r="AR1059" s="100"/>
      <c r="AS1059" s="100"/>
      <c r="AT1059" s="100"/>
      <c r="AU1059" s="100"/>
      <c r="AV1059" s="100"/>
      <c r="AW1059" s="100"/>
      <c r="AX1059" s="100"/>
      <c r="AY1059" s="100"/>
    </row>
    <row r="1060" spans="22:51">
      <c r="V1060" s="100"/>
      <c r="W1060" s="100"/>
      <c r="X1060" s="100"/>
      <c r="Y1060" s="100"/>
      <c r="Z1060" s="100"/>
      <c r="AA1060" s="100"/>
      <c r="AB1060" s="100"/>
      <c r="AC1060" s="100"/>
      <c r="AD1060" s="100"/>
      <c r="AE1060" s="100"/>
      <c r="AF1060" s="100"/>
      <c r="AG1060" s="100"/>
      <c r="AH1060" s="100"/>
      <c r="AK1060" s="100"/>
      <c r="AL1060" s="100"/>
      <c r="AM1060" s="100"/>
      <c r="AN1060" s="100"/>
      <c r="AO1060" s="100"/>
      <c r="AP1060" s="100"/>
      <c r="AQ1060" s="100"/>
      <c r="AR1060" s="100"/>
      <c r="AS1060" s="100"/>
      <c r="AT1060" s="100"/>
      <c r="AU1060" s="100"/>
      <c r="AV1060" s="100"/>
      <c r="AW1060" s="100"/>
      <c r="AX1060" s="100"/>
      <c r="AY1060" s="100"/>
    </row>
    <row r="1061" spans="22:51">
      <c r="V1061" s="100"/>
      <c r="W1061" s="100"/>
      <c r="X1061" s="100"/>
      <c r="Y1061" s="100"/>
      <c r="Z1061" s="100"/>
      <c r="AA1061" s="100"/>
      <c r="AB1061" s="100"/>
      <c r="AC1061" s="100"/>
      <c r="AD1061" s="100"/>
      <c r="AE1061" s="100"/>
      <c r="AF1061" s="100"/>
      <c r="AG1061" s="100"/>
      <c r="AH1061" s="100"/>
      <c r="AK1061" s="100"/>
      <c r="AL1061" s="100"/>
      <c r="AM1061" s="100"/>
      <c r="AN1061" s="100"/>
      <c r="AO1061" s="100"/>
      <c r="AP1061" s="100"/>
      <c r="AQ1061" s="100"/>
      <c r="AR1061" s="100"/>
      <c r="AS1061" s="100"/>
      <c r="AT1061" s="100"/>
      <c r="AU1061" s="100"/>
      <c r="AV1061" s="100"/>
      <c r="AW1061" s="100"/>
      <c r="AX1061" s="100"/>
      <c r="AY1061" s="100"/>
    </row>
    <row r="1062" spans="22:51">
      <c r="V1062" s="100"/>
      <c r="W1062" s="100"/>
      <c r="X1062" s="100"/>
      <c r="Y1062" s="100"/>
      <c r="Z1062" s="100"/>
      <c r="AA1062" s="100"/>
      <c r="AB1062" s="100"/>
      <c r="AC1062" s="100"/>
      <c r="AD1062" s="100"/>
      <c r="AE1062" s="100"/>
      <c r="AF1062" s="100"/>
      <c r="AG1062" s="100"/>
      <c r="AH1062" s="100"/>
      <c r="AK1062" s="100"/>
      <c r="AL1062" s="100"/>
      <c r="AM1062" s="100"/>
      <c r="AN1062" s="100"/>
      <c r="AO1062" s="100"/>
      <c r="AP1062" s="100"/>
      <c r="AQ1062" s="100"/>
      <c r="AR1062" s="100"/>
      <c r="AS1062" s="100"/>
      <c r="AT1062" s="100"/>
      <c r="AU1062" s="100"/>
      <c r="AV1062" s="100"/>
      <c r="AW1062" s="100"/>
      <c r="AX1062" s="100"/>
      <c r="AY1062" s="100"/>
    </row>
    <row r="1063" spans="22:51">
      <c r="V1063" s="100"/>
      <c r="W1063" s="100"/>
      <c r="X1063" s="100"/>
      <c r="Y1063" s="100"/>
      <c r="Z1063" s="100"/>
      <c r="AA1063" s="100"/>
      <c r="AB1063" s="100"/>
      <c r="AC1063" s="100"/>
      <c r="AD1063" s="100"/>
      <c r="AE1063" s="100"/>
      <c r="AF1063" s="100"/>
      <c r="AG1063" s="100"/>
      <c r="AH1063" s="100"/>
      <c r="AK1063" s="100"/>
      <c r="AL1063" s="100"/>
      <c r="AM1063" s="100"/>
      <c r="AN1063" s="100"/>
      <c r="AO1063" s="100"/>
      <c r="AP1063" s="100"/>
      <c r="AQ1063" s="100"/>
      <c r="AR1063" s="100"/>
      <c r="AS1063" s="100"/>
      <c r="AT1063" s="100"/>
      <c r="AU1063" s="100"/>
      <c r="AV1063" s="100"/>
      <c r="AW1063" s="100"/>
      <c r="AX1063" s="100"/>
      <c r="AY1063" s="100"/>
    </row>
    <row r="1064" spans="22:51">
      <c r="V1064" s="100"/>
      <c r="W1064" s="100"/>
      <c r="X1064" s="100"/>
      <c r="Y1064" s="100"/>
      <c r="Z1064" s="100"/>
      <c r="AA1064" s="100"/>
      <c r="AB1064" s="100"/>
      <c r="AC1064" s="100"/>
      <c r="AD1064" s="100"/>
      <c r="AE1064" s="100"/>
      <c r="AF1064" s="100"/>
      <c r="AG1064" s="100"/>
      <c r="AH1064" s="100"/>
      <c r="AK1064" s="100"/>
      <c r="AL1064" s="100"/>
      <c r="AM1064" s="100"/>
      <c r="AN1064" s="100"/>
      <c r="AO1064" s="100"/>
      <c r="AP1064" s="100"/>
      <c r="AQ1064" s="100"/>
      <c r="AR1064" s="100"/>
      <c r="AS1064" s="100"/>
      <c r="AT1064" s="100"/>
      <c r="AU1064" s="100"/>
      <c r="AV1064" s="100"/>
      <c r="AW1064" s="100"/>
      <c r="AX1064" s="100"/>
      <c r="AY1064" s="100"/>
    </row>
    <row r="1065" spans="22:51">
      <c r="V1065" s="100"/>
      <c r="W1065" s="100"/>
      <c r="X1065" s="100"/>
      <c r="Y1065" s="100"/>
      <c r="Z1065" s="100"/>
      <c r="AA1065" s="100"/>
      <c r="AB1065" s="100"/>
      <c r="AC1065" s="100"/>
      <c r="AD1065" s="100"/>
      <c r="AE1065" s="100"/>
      <c r="AF1065" s="100"/>
      <c r="AG1065" s="100"/>
      <c r="AH1065" s="100"/>
      <c r="AK1065" s="100"/>
      <c r="AL1065" s="100"/>
      <c r="AM1065" s="100"/>
      <c r="AN1065" s="100"/>
      <c r="AO1065" s="100"/>
      <c r="AP1065" s="100"/>
      <c r="AQ1065" s="100"/>
      <c r="AR1065" s="100"/>
      <c r="AS1065" s="100"/>
      <c r="AT1065" s="100"/>
      <c r="AU1065" s="100"/>
      <c r="AV1065" s="100"/>
      <c r="AW1065" s="100"/>
      <c r="AX1065" s="100"/>
      <c r="AY1065" s="100"/>
    </row>
    <row r="1066" spans="22:51">
      <c r="V1066" s="100"/>
      <c r="W1066" s="100"/>
      <c r="X1066" s="100"/>
      <c r="Y1066" s="100"/>
      <c r="Z1066" s="100"/>
      <c r="AA1066" s="100"/>
      <c r="AB1066" s="100"/>
      <c r="AC1066" s="100"/>
      <c r="AD1066" s="100"/>
      <c r="AE1066" s="100"/>
      <c r="AF1066" s="100"/>
      <c r="AG1066" s="100"/>
      <c r="AH1066" s="100"/>
      <c r="AK1066" s="100"/>
      <c r="AL1066" s="100"/>
      <c r="AM1066" s="100"/>
      <c r="AN1066" s="100"/>
      <c r="AO1066" s="100"/>
      <c r="AP1066" s="100"/>
      <c r="AQ1066" s="100"/>
      <c r="AR1066" s="100"/>
      <c r="AS1066" s="100"/>
      <c r="AT1066" s="100"/>
      <c r="AU1066" s="100"/>
      <c r="AV1066" s="100"/>
      <c r="AW1066" s="100"/>
      <c r="AX1066" s="100"/>
      <c r="AY1066" s="100"/>
    </row>
    <row r="1067" spans="22:51">
      <c r="V1067" s="100"/>
      <c r="W1067" s="100"/>
      <c r="X1067" s="100"/>
      <c r="Y1067" s="100"/>
      <c r="Z1067" s="100"/>
      <c r="AA1067" s="100"/>
      <c r="AB1067" s="100"/>
      <c r="AC1067" s="100"/>
      <c r="AD1067" s="100"/>
      <c r="AE1067" s="100"/>
      <c r="AF1067" s="100"/>
      <c r="AG1067" s="100"/>
      <c r="AH1067" s="100"/>
      <c r="AK1067" s="100"/>
      <c r="AL1067" s="100"/>
      <c r="AM1067" s="100"/>
      <c r="AN1067" s="100"/>
      <c r="AO1067" s="100"/>
      <c r="AP1067" s="100"/>
      <c r="AQ1067" s="100"/>
      <c r="AR1067" s="100"/>
      <c r="AS1067" s="100"/>
      <c r="AT1067" s="100"/>
      <c r="AU1067" s="100"/>
      <c r="AV1067" s="100"/>
      <c r="AW1067" s="100"/>
      <c r="AX1067" s="100"/>
      <c r="AY1067" s="100"/>
    </row>
    <row r="1068" spans="22:51">
      <c r="V1068" s="100"/>
      <c r="W1068" s="100"/>
      <c r="X1068" s="100"/>
      <c r="Y1068" s="100"/>
      <c r="Z1068" s="100"/>
      <c r="AA1068" s="100"/>
      <c r="AB1068" s="100"/>
      <c r="AC1068" s="100"/>
      <c r="AD1068" s="100"/>
      <c r="AE1068" s="100"/>
      <c r="AF1068" s="100"/>
      <c r="AG1068" s="100"/>
      <c r="AH1068" s="100"/>
      <c r="AK1068" s="100"/>
      <c r="AL1068" s="100"/>
      <c r="AM1068" s="100"/>
      <c r="AN1068" s="100"/>
      <c r="AO1068" s="100"/>
      <c r="AP1068" s="100"/>
      <c r="AQ1068" s="100"/>
      <c r="AR1068" s="100"/>
      <c r="AS1068" s="100"/>
      <c r="AT1068" s="100"/>
      <c r="AU1068" s="100"/>
      <c r="AV1068" s="100"/>
      <c r="AW1068" s="100"/>
      <c r="AX1068" s="100"/>
      <c r="AY1068" s="100"/>
    </row>
    <row r="1069" spans="22:51">
      <c r="V1069" s="100"/>
      <c r="W1069" s="100"/>
      <c r="X1069" s="100"/>
      <c r="Y1069" s="100"/>
      <c r="Z1069" s="100"/>
      <c r="AA1069" s="100"/>
      <c r="AB1069" s="100"/>
      <c r="AC1069" s="100"/>
      <c r="AD1069" s="100"/>
      <c r="AE1069" s="100"/>
      <c r="AF1069" s="100"/>
      <c r="AG1069" s="100"/>
      <c r="AH1069" s="100"/>
      <c r="AK1069" s="100"/>
      <c r="AL1069" s="100"/>
      <c r="AM1069" s="100"/>
      <c r="AN1069" s="100"/>
      <c r="AO1069" s="100"/>
      <c r="AP1069" s="100"/>
      <c r="AQ1069" s="100"/>
      <c r="AR1069" s="100"/>
      <c r="AS1069" s="100"/>
      <c r="AT1069" s="100"/>
      <c r="AU1069" s="100"/>
      <c r="AV1069" s="100"/>
      <c r="AW1069" s="100"/>
      <c r="AX1069" s="100"/>
      <c r="AY1069" s="100"/>
    </row>
    <row r="1070" spans="22:51">
      <c r="V1070" s="100"/>
      <c r="W1070" s="100"/>
      <c r="X1070" s="100"/>
      <c r="Y1070" s="100"/>
      <c r="Z1070" s="100"/>
      <c r="AA1070" s="100"/>
      <c r="AB1070" s="100"/>
      <c r="AC1070" s="100"/>
      <c r="AD1070" s="100"/>
      <c r="AE1070" s="100"/>
      <c r="AF1070" s="100"/>
      <c r="AG1070" s="100"/>
      <c r="AH1070" s="100"/>
      <c r="AK1070" s="100"/>
      <c r="AL1070" s="100"/>
      <c r="AM1070" s="100"/>
      <c r="AN1070" s="100"/>
      <c r="AO1070" s="100"/>
      <c r="AP1070" s="100"/>
      <c r="AQ1070" s="100"/>
      <c r="AR1070" s="100"/>
      <c r="AS1070" s="100"/>
      <c r="AT1070" s="100"/>
      <c r="AU1070" s="100"/>
      <c r="AV1070" s="100"/>
      <c r="AW1070" s="100"/>
      <c r="AX1070" s="100"/>
      <c r="AY1070" s="100"/>
    </row>
    <row r="1071" spans="22:51">
      <c r="V1071" s="100"/>
      <c r="W1071" s="100"/>
      <c r="X1071" s="100"/>
      <c r="Y1071" s="100"/>
      <c r="Z1071" s="100"/>
      <c r="AA1071" s="100"/>
      <c r="AB1071" s="100"/>
      <c r="AC1071" s="100"/>
      <c r="AD1071" s="100"/>
      <c r="AE1071" s="100"/>
      <c r="AF1071" s="100"/>
      <c r="AG1071" s="100"/>
      <c r="AH1071" s="100"/>
      <c r="AK1071" s="100"/>
      <c r="AL1071" s="100"/>
      <c r="AM1071" s="100"/>
      <c r="AN1071" s="100"/>
      <c r="AO1071" s="100"/>
      <c r="AP1071" s="100"/>
      <c r="AQ1071" s="100"/>
      <c r="AR1071" s="100"/>
      <c r="AS1071" s="100"/>
      <c r="AT1071" s="100"/>
      <c r="AU1071" s="100"/>
      <c r="AV1071" s="100"/>
      <c r="AW1071" s="100"/>
      <c r="AX1071" s="100"/>
      <c r="AY1071" s="100"/>
    </row>
    <row r="1072" spans="22:51">
      <c r="V1072" s="100"/>
      <c r="W1072" s="100"/>
      <c r="X1072" s="100"/>
      <c r="Y1072" s="100"/>
      <c r="Z1072" s="100"/>
      <c r="AA1072" s="100"/>
      <c r="AB1072" s="100"/>
      <c r="AC1072" s="100"/>
      <c r="AD1072" s="100"/>
      <c r="AE1072" s="100"/>
      <c r="AF1072" s="100"/>
      <c r="AG1072" s="100"/>
      <c r="AH1072" s="100"/>
      <c r="AK1072" s="100"/>
      <c r="AL1072" s="100"/>
      <c r="AM1072" s="100"/>
      <c r="AN1072" s="100"/>
      <c r="AO1072" s="100"/>
      <c r="AP1072" s="100"/>
      <c r="AQ1072" s="100"/>
      <c r="AR1072" s="100"/>
      <c r="AS1072" s="100"/>
      <c r="AT1072" s="100"/>
      <c r="AU1072" s="100"/>
      <c r="AV1072" s="100"/>
      <c r="AW1072" s="100"/>
      <c r="AX1072" s="100"/>
      <c r="AY1072" s="100"/>
    </row>
    <row r="1073" spans="22:51">
      <c r="V1073" s="100"/>
      <c r="W1073" s="100"/>
      <c r="X1073" s="100"/>
      <c r="Y1073" s="100"/>
      <c r="Z1073" s="100"/>
      <c r="AA1073" s="100"/>
      <c r="AB1073" s="100"/>
      <c r="AC1073" s="100"/>
      <c r="AD1073" s="100"/>
      <c r="AE1073" s="100"/>
      <c r="AF1073" s="100"/>
      <c r="AG1073" s="100"/>
      <c r="AH1073" s="100"/>
      <c r="AK1073" s="100"/>
      <c r="AL1073" s="100"/>
      <c r="AM1073" s="100"/>
      <c r="AN1073" s="100"/>
      <c r="AO1073" s="100"/>
      <c r="AP1073" s="100"/>
      <c r="AQ1073" s="100"/>
      <c r="AR1073" s="100"/>
      <c r="AS1073" s="100"/>
      <c r="AT1073" s="100"/>
      <c r="AU1073" s="100"/>
      <c r="AV1073" s="100"/>
      <c r="AW1073" s="100"/>
      <c r="AX1073" s="100"/>
      <c r="AY1073" s="100"/>
    </row>
    <row r="1074" spans="22:51">
      <c r="V1074" s="100"/>
      <c r="W1074" s="100"/>
      <c r="X1074" s="100"/>
      <c r="Y1074" s="100"/>
      <c r="Z1074" s="100"/>
      <c r="AA1074" s="100"/>
      <c r="AB1074" s="100"/>
      <c r="AC1074" s="100"/>
      <c r="AD1074" s="100"/>
      <c r="AE1074" s="100"/>
      <c r="AF1074" s="100"/>
      <c r="AG1074" s="100"/>
      <c r="AH1074" s="100"/>
      <c r="AK1074" s="100"/>
      <c r="AL1074" s="100"/>
      <c r="AM1074" s="100"/>
      <c r="AN1074" s="100"/>
      <c r="AO1074" s="100"/>
      <c r="AP1074" s="100"/>
      <c r="AQ1074" s="100"/>
      <c r="AR1074" s="100"/>
      <c r="AS1074" s="100"/>
      <c r="AT1074" s="100"/>
      <c r="AU1074" s="100"/>
      <c r="AV1074" s="100"/>
      <c r="AW1074" s="100"/>
      <c r="AX1074" s="100"/>
      <c r="AY1074" s="100"/>
    </row>
    <row r="1075" spans="22:51">
      <c r="V1075" s="100"/>
      <c r="W1075" s="100"/>
      <c r="X1075" s="100"/>
      <c r="Y1075" s="100"/>
      <c r="Z1075" s="100"/>
      <c r="AA1075" s="100"/>
      <c r="AB1075" s="100"/>
      <c r="AC1075" s="100"/>
      <c r="AD1075" s="100"/>
      <c r="AE1075" s="100"/>
      <c r="AF1075" s="100"/>
      <c r="AG1075" s="100"/>
      <c r="AH1075" s="100"/>
      <c r="AK1075" s="100"/>
      <c r="AL1075" s="100"/>
      <c r="AM1075" s="100"/>
      <c r="AN1075" s="100"/>
      <c r="AO1075" s="100"/>
      <c r="AP1075" s="100"/>
      <c r="AQ1075" s="100"/>
      <c r="AR1075" s="100"/>
      <c r="AS1075" s="100"/>
      <c r="AT1075" s="100"/>
      <c r="AU1075" s="100"/>
      <c r="AV1075" s="100"/>
      <c r="AW1075" s="100"/>
      <c r="AX1075" s="100"/>
      <c r="AY1075" s="100"/>
    </row>
    <row r="1076" spans="22:51">
      <c r="V1076" s="100"/>
      <c r="W1076" s="100"/>
      <c r="X1076" s="100"/>
      <c r="Y1076" s="100"/>
      <c r="Z1076" s="100"/>
      <c r="AA1076" s="100"/>
      <c r="AB1076" s="100"/>
      <c r="AC1076" s="100"/>
      <c r="AD1076" s="100"/>
      <c r="AE1076" s="100"/>
      <c r="AF1076" s="100"/>
      <c r="AG1076" s="100"/>
      <c r="AH1076" s="100"/>
      <c r="AK1076" s="100"/>
      <c r="AL1076" s="100"/>
      <c r="AM1076" s="100"/>
      <c r="AN1076" s="100"/>
      <c r="AO1076" s="100"/>
      <c r="AP1076" s="100"/>
      <c r="AQ1076" s="100"/>
      <c r="AR1076" s="100"/>
      <c r="AS1076" s="100"/>
      <c r="AT1076" s="100"/>
      <c r="AU1076" s="100"/>
      <c r="AV1076" s="100"/>
      <c r="AW1076" s="100"/>
      <c r="AX1076" s="100"/>
      <c r="AY1076" s="100"/>
    </row>
    <row r="1077" spans="22:51">
      <c r="V1077" s="100"/>
      <c r="W1077" s="100"/>
      <c r="X1077" s="100"/>
      <c r="Y1077" s="100"/>
      <c r="Z1077" s="100"/>
      <c r="AA1077" s="100"/>
      <c r="AB1077" s="100"/>
      <c r="AC1077" s="100"/>
      <c r="AD1077" s="100"/>
      <c r="AE1077" s="100"/>
      <c r="AF1077" s="100"/>
      <c r="AG1077" s="100"/>
      <c r="AH1077" s="100"/>
      <c r="AK1077" s="100"/>
      <c r="AL1077" s="100"/>
      <c r="AM1077" s="100"/>
      <c r="AN1077" s="100"/>
      <c r="AO1077" s="100"/>
      <c r="AP1077" s="100"/>
      <c r="AQ1077" s="100"/>
      <c r="AR1077" s="100"/>
      <c r="AS1077" s="100"/>
      <c r="AT1077" s="100"/>
      <c r="AU1077" s="100"/>
      <c r="AV1077" s="100"/>
      <c r="AW1077" s="100"/>
      <c r="AX1077" s="100"/>
      <c r="AY1077" s="100"/>
    </row>
    <row r="1078" spans="22:51">
      <c r="V1078" s="100"/>
      <c r="W1078" s="100"/>
      <c r="X1078" s="100"/>
      <c r="Y1078" s="100"/>
      <c r="Z1078" s="100"/>
      <c r="AA1078" s="100"/>
      <c r="AB1078" s="100"/>
      <c r="AC1078" s="100"/>
      <c r="AD1078" s="100"/>
      <c r="AE1078" s="100"/>
      <c r="AF1078" s="100"/>
      <c r="AG1078" s="100"/>
      <c r="AH1078" s="100"/>
      <c r="AK1078" s="100"/>
      <c r="AL1078" s="100"/>
      <c r="AM1078" s="100"/>
      <c r="AN1078" s="100"/>
      <c r="AO1078" s="100"/>
      <c r="AP1078" s="100"/>
      <c r="AQ1078" s="100"/>
      <c r="AR1078" s="100"/>
      <c r="AS1078" s="100"/>
      <c r="AT1078" s="100"/>
      <c r="AU1078" s="100"/>
      <c r="AV1078" s="100"/>
      <c r="AW1078" s="100"/>
      <c r="AX1078" s="100"/>
      <c r="AY1078" s="100"/>
    </row>
    <row r="1079" spans="22:51">
      <c r="V1079" s="100"/>
      <c r="W1079" s="100"/>
      <c r="X1079" s="100"/>
      <c r="Y1079" s="100"/>
      <c r="Z1079" s="100"/>
      <c r="AA1079" s="100"/>
      <c r="AB1079" s="100"/>
      <c r="AC1079" s="100"/>
      <c r="AD1079" s="100"/>
      <c r="AE1079" s="100"/>
      <c r="AF1079" s="100"/>
      <c r="AG1079" s="100"/>
      <c r="AH1079" s="100"/>
      <c r="AK1079" s="100"/>
      <c r="AL1079" s="100"/>
      <c r="AM1079" s="100"/>
      <c r="AN1079" s="100"/>
      <c r="AO1079" s="100"/>
      <c r="AP1079" s="100"/>
      <c r="AQ1079" s="100"/>
      <c r="AR1079" s="100"/>
      <c r="AS1079" s="100"/>
      <c r="AT1079" s="100"/>
      <c r="AU1079" s="100"/>
      <c r="AV1079" s="100"/>
      <c r="AW1079" s="100"/>
      <c r="AX1079" s="100"/>
      <c r="AY1079" s="100"/>
    </row>
    <row r="1080" spans="22:51"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K1080" s="100"/>
      <c r="AL1080" s="100"/>
      <c r="AM1080" s="100"/>
      <c r="AN1080" s="100"/>
      <c r="AO1080" s="100"/>
      <c r="AP1080" s="100"/>
      <c r="AQ1080" s="100"/>
      <c r="AR1080" s="100"/>
      <c r="AS1080" s="100"/>
      <c r="AT1080" s="100"/>
      <c r="AU1080" s="100"/>
      <c r="AV1080" s="100"/>
      <c r="AW1080" s="100"/>
      <c r="AX1080" s="100"/>
      <c r="AY1080" s="100"/>
    </row>
    <row r="1081" spans="22:51">
      <c r="V1081" s="100"/>
      <c r="W1081" s="100"/>
      <c r="X1081" s="100"/>
      <c r="Y1081" s="100"/>
      <c r="Z1081" s="100"/>
      <c r="AA1081" s="100"/>
      <c r="AB1081" s="100"/>
      <c r="AC1081" s="100"/>
      <c r="AD1081" s="100"/>
      <c r="AE1081" s="100"/>
      <c r="AF1081" s="100"/>
      <c r="AG1081" s="100"/>
      <c r="AH1081" s="100"/>
      <c r="AK1081" s="100"/>
      <c r="AL1081" s="100"/>
      <c r="AM1081" s="100"/>
      <c r="AN1081" s="100"/>
      <c r="AO1081" s="100"/>
      <c r="AP1081" s="100"/>
      <c r="AQ1081" s="100"/>
      <c r="AR1081" s="100"/>
      <c r="AS1081" s="100"/>
      <c r="AT1081" s="100"/>
      <c r="AU1081" s="100"/>
      <c r="AV1081" s="100"/>
      <c r="AW1081" s="100"/>
      <c r="AX1081" s="100"/>
      <c r="AY1081" s="100"/>
    </row>
    <row r="1082" spans="22:51">
      <c r="V1082" s="100"/>
      <c r="W1082" s="100"/>
      <c r="X1082" s="100"/>
      <c r="Y1082" s="100"/>
      <c r="Z1082" s="100"/>
      <c r="AA1082" s="100"/>
      <c r="AB1082" s="100"/>
      <c r="AC1082" s="100"/>
      <c r="AD1082" s="100"/>
      <c r="AE1082" s="100"/>
      <c r="AF1082" s="100"/>
      <c r="AG1082" s="100"/>
      <c r="AH1082" s="100"/>
      <c r="AK1082" s="100"/>
      <c r="AL1082" s="100"/>
      <c r="AM1082" s="100"/>
      <c r="AN1082" s="100"/>
      <c r="AO1082" s="100"/>
      <c r="AP1082" s="100"/>
      <c r="AQ1082" s="100"/>
      <c r="AR1082" s="100"/>
      <c r="AS1082" s="100"/>
      <c r="AT1082" s="100"/>
      <c r="AU1082" s="100"/>
      <c r="AV1082" s="100"/>
      <c r="AW1082" s="100"/>
      <c r="AX1082" s="100"/>
      <c r="AY1082" s="100"/>
    </row>
    <row r="1083" spans="22:51">
      <c r="V1083" s="100"/>
      <c r="W1083" s="100"/>
      <c r="X1083" s="100"/>
      <c r="Y1083" s="100"/>
      <c r="Z1083" s="100"/>
      <c r="AA1083" s="100"/>
      <c r="AB1083" s="100"/>
      <c r="AC1083" s="100"/>
      <c r="AD1083" s="100"/>
      <c r="AE1083" s="100"/>
      <c r="AF1083" s="100"/>
      <c r="AG1083" s="100"/>
      <c r="AH1083" s="100"/>
      <c r="AK1083" s="100"/>
      <c r="AL1083" s="100"/>
      <c r="AM1083" s="100"/>
      <c r="AN1083" s="100"/>
      <c r="AO1083" s="100"/>
      <c r="AP1083" s="100"/>
      <c r="AQ1083" s="100"/>
      <c r="AR1083" s="100"/>
      <c r="AS1083" s="100"/>
      <c r="AT1083" s="100"/>
      <c r="AU1083" s="100"/>
      <c r="AV1083" s="100"/>
      <c r="AW1083" s="100"/>
      <c r="AX1083" s="100"/>
      <c r="AY1083" s="100"/>
    </row>
    <row r="1084" spans="22:51">
      <c r="V1084" s="100"/>
      <c r="W1084" s="100"/>
      <c r="X1084" s="100"/>
      <c r="Y1084" s="100"/>
      <c r="Z1084" s="100"/>
      <c r="AA1084" s="100"/>
      <c r="AB1084" s="100"/>
      <c r="AC1084" s="100"/>
      <c r="AD1084" s="100"/>
      <c r="AE1084" s="100"/>
      <c r="AF1084" s="100"/>
      <c r="AG1084" s="100"/>
      <c r="AH1084" s="100"/>
      <c r="AK1084" s="100"/>
      <c r="AL1084" s="100"/>
      <c r="AM1084" s="100"/>
      <c r="AN1084" s="100"/>
      <c r="AO1084" s="100"/>
      <c r="AP1084" s="100"/>
      <c r="AQ1084" s="100"/>
      <c r="AR1084" s="100"/>
      <c r="AS1084" s="100"/>
      <c r="AT1084" s="100"/>
      <c r="AU1084" s="100"/>
      <c r="AV1084" s="100"/>
      <c r="AW1084" s="100"/>
      <c r="AX1084" s="100"/>
      <c r="AY1084" s="100"/>
    </row>
    <row r="1085" spans="22:51">
      <c r="V1085" s="100"/>
      <c r="W1085" s="100"/>
      <c r="X1085" s="100"/>
      <c r="Y1085" s="100"/>
      <c r="Z1085" s="100"/>
      <c r="AA1085" s="100"/>
      <c r="AB1085" s="100"/>
      <c r="AC1085" s="100"/>
      <c r="AD1085" s="100"/>
      <c r="AE1085" s="100"/>
      <c r="AF1085" s="100"/>
      <c r="AG1085" s="100"/>
      <c r="AH1085" s="100"/>
      <c r="AK1085" s="100"/>
      <c r="AL1085" s="100"/>
      <c r="AM1085" s="100"/>
      <c r="AN1085" s="100"/>
      <c r="AO1085" s="100"/>
      <c r="AP1085" s="100"/>
      <c r="AQ1085" s="100"/>
      <c r="AR1085" s="100"/>
      <c r="AS1085" s="100"/>
      <c r="AT1085" s="100"/>
      <c r="AU1085" s="100"/>
      <c r="AV1085" s="100"/>
      <c r="AW1085" s="100"/>
      <c r="AX1085" s="100"/>
      <c r="AY1085" s="100"/>
    </row>
    <row r="1086" spans="22:51">
      <c r="V1086" s="100"/>
      <c r="W1086" s="100"/>
      <c r="X1086" s="100"/>
      <c r="Y1086" s="100"/>
      <c r="Z1086" s="100"/>
      <c r="AA1086" s="100"/>
      <c r="AB1086" s="100"/>
      <c r="AC1086" s="100"/>
      <c r="AD1086" s="100"/>
      <c r="AE1086" s="100"/>
      <c r="AF1086" s="100"/>
      <c r="AG1086" s="100"/>
      <c r="AH1086" s="100"/>
      <c r="AK1086" s="100"/>
      <c r="AL1086" s="100"/>
      <c r="AM1086" s="100"/>
      <c r="AN1086" s="100"/>
      <c r="AO1086" s="100"/>
      <c r="AP1086" s="100"/>
      <c r="AQ1086" s="100"/>
      <c r="AR1086" s="100"/>
      <c r="AS1086" s="100"/>
      <c r="AT1086" s="100"/>
      <c r="AU1086" s="100"/>
      <c r="AV1086" s="100"/>
      <c r="AW1086" s="100"/>
      <c r="AX1086" s="100"/>
      <c r="AY1086" s="100"/>
    </row>
    <row r="1087" spans="22:51">
      <c r="V1087" s="100"/>
      <c r="W1087" s="100"/>
      <c r="X1087" s="100"/>
      <c r="Y1087" s="100"/>
      <c r="Z1087" s="100"/>
      <c r="AA1087" s="100"/>
      <c r="AB1087" s="100"/>
      <c r="AC1087" s="100"/>
      <c r="AD1087" s="100"/>
      <c r="AE1087" s="100"/>
      <c r="AF1087" s="100"/>
      <c r="AG1087" s="100"/>
      <c r="AH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100"/>
      <c r="AV1087" s="100"/>
      <c r="AW1087" s="100"/>
      <c r="AX1087" s="100"/>
      <c r="AY1087" s="100"/>
    </row>
    <row r="1088" spans="22:51">
      <c r="V1088" s="100"/>
      <c r="W1088" s="100"/>
      <c r="X1088" s="100"/>
      <c r="Y1088" s="100"/>
      <c r="Z1088" s="100"/>
      <c r="AA1088" s="100"/>
      <c r="AB1088" s="100"/>
      <c r="AC1088" s="100"/>
      <c r="AD1088" s="100"/>
      <c r="AE1088" s="100"/>
      <c r="AF1088" s="100"/>
      <c r="AG1088" s="100"/>
      <c r="AH1088" s="100"/>
      <c r="AK1088" s="100"/>
      <c r="AL1088" s="100"/>
      <c r="AM1088" s="100"/>
      <c r="AN1088" s="100"/>
      <c r="AO1088" s="100"/>
      <c r="AP1088" s="100"/>
      <c r="AQ1088" s="100"/>
      <c r="AR1088" s="100"/>
      <c r="AS1088" s="100"/>
      <c r="AT1088" s="100"/>
      <c r="AU1088" s="100"/>
      <c r="AV1088" s="100"/>
      <c r="AW1088" s="100"/>
      <c r="AX1088" s="100"/>
      <c r="AY1088" s="100"/>
    </row>
    <row r="1089" spans="22:51">
      <c r="V1089" s="100"/>
      <c r="W1089" s="100"/>
      <c r="X1089" s="100"/>
      <c r="Y1089" s="100"/>
      <c r="Z1089" s="100"/>
      <c r="AA1089" s="100"/>
      <c r="AB1089" s="100"/>
      <c r="AC1089" s="100"/>
      <c r="AD1089" s="100"/>
      <c r="AE1089" s="100"/>
      <c r="AF1089" s="100"/>
      <c r="AG1089" s="100"/>
      <c r="AH1089" s="100"/>
      <c r="AK1089" s="100"/>
      <c r="AL1089" s="100"/>
      <c r="AM1089" s="100"/>
      <c r="AN1089" s="100"/>
      <c r="AO1089" s="100"/>
      <c r="AP1089" s="100"/>
      <c r="AQ1089" s="100"/>
      <c r="AR1089" s="100"/>
      <c r="AS1089" s="100"/>
      <c r="AT1089" s="100"/>
      <c r="AU1089" s="100"/>
      <c r="AV1089" s="100"/>
      <c r="AW1089" s="100"/>
      <c r="AX1089" s="100"/>
      <c r="AY1089" s="100"/>
    </row>
    <row r="1090" spans="22:51">
      <c r="V1090" s="100"/>
      <c r="W1090" s="100"/>
      <c r="X1090" s="100"/>
      <c r="Y1090" s="100"/>
      <c r="Z1090" s="100"/>
      <c r="AA1090" s="100"/>
      <c r="AB1090" s="100"/>
      <c r="AC1090" s="100"/>
      <c r="AD1090" s="100"/>
      <c r="AE1090" s="100"/>
      <c r="AF1090" s="100"/>
      <c r="AG1090" s="100"/>
      <c r="AH1090" s="100"/>
      <c r="AK1090" s="100"/>
      <c r="AL1090" s="100"/>
      <c r="AM1090" s="100"/>
      <c r="AN1090" s="100"/>
      <c r="AO1090" s="100"/>
      <c r="AP1090" s="100"/>
      <c r="AQ1090" s="100"/>
      <c r="AR1090" s="100"/>
      <c r="AS1090" s="100"/>
      <c r="AT1090" s="100"/>
      <c r="AU1090" s="100"/>
      <c r="AV1090" s="100"/>
      <c r="AW1090" s="100"/>
      <c r="AX1090" s="100"/>
      <c r="AY1090" s="100"/>
    </row>
    <row r="1091" spans="22:51">
      <c r="V1091" s="100"/>
      <c r="W1091" s="100"/>
      <c r="X1091" s="100"/>
      <c r="Y1091" s="100"/>
      <c r="Z1091" s="100"/>
      <c r="AA1091" s="100"/>
      <c r="AB1091" s="100"/>
      <c r="AC1091" s="100"/>
      <c r="AD1091" s="100"/>
      <c r="AE1091" s="100"/>
      <c r="AF1091" s="100"/>
      <c r="AG1091" s="100"/>
      <c r="AH1091" s="100"/>
      <c r="AK1091" s="100"/>
      <c r="AL1091" s="100"/>
      <c r="AM1091" s="100"/>
      <c r="AN1091" s="100"/>
      <c r="AO1091" s="100"/>
      <c r="AP1091" s="100"/>
      <c r="AQ1091" s="100"/>
      <c r="AR1091" s="100"/>
      <c r="AS1091" s="100"/>
      <c r="AT1091" s="100"/>
      <c r="AU1091" s="100"/>
      <c r="AV1091" s="100"/>
      <c r="AW1091" s="100"/>
      <c r="AX1091" s="100"/>
      <c r="AY1091" s="100"/>
    </row>
    <row r="1092" spans="22:51">
      <c r="V1092" s="100"/>
      <c r="W1092" s="100"/>
      <c r="X1092" s="100"/>
      <c r="Y1092" s="100"/>
      <c r="Z1092" s="100"/>
      <c r="AA1092" s="100"/>
      <c r="AB1092" s="100"/>
      <c r="AC1092" s="100"/>
      <c r="AD1092" s="100"/>
      <c r="AE1092" s="100"/>
      <c r="AF1092" s="100"/>
      <c r="AG1092" s="100"/>
      <c r="AH1092" s="100"/>
      <c r="AK1092" s="100"/>
      <c r="AL1092" s="100"/>
      <c r="AM1092" s="100"/>
      <c r="AN1092" s="100"/>
      <c r="AO1092" s="100"/>
      <c r="AP1092" s="100"/>
      <c r="AQ1092" s="100"/>
      <c r="AR1092" s="100"/>
      <c r="AS1092" s="100"/>
      <c r="AT1092" s="100"/>
      <c r="AU1092" s="100"/>
      <c r="AV1092" s="100"/>
      <c r="AW1092" s="100"/>
      <c r="AX1092" s="100"/>
      <c r="AY1092" s="100"/>
    </row>
    <row r="1093" spans="22:51">
      <c r="V1093" s="100"/>
      <c r="W1093" s="100"/>
      <c r="X1093" s="100"/>
      <c r="Y1093" s="100"/>
      <c r="Z1093" s="100"/>
      <c r="AA1093" s="100"/>
      <c r="AB1093" s="100"/>
      <c r="AC1093" s="100"/>
      <c r="AD1093" s="100"/>
      <c r="AE1093" s="100"/>
      <c r="AF1093" s="100"/>
      <c r="AG1093" s="100"/>
      <c r="AH1093" s="100"/>
      <c r="AK1093" s="100"/>
      <c r="AL1093" s="100"/>
      <c r="AM1093" s="100"/>
      <c r="AN1093" s="100"/>
      <c r="AO1093" s="100"/>
      <c r="AP1093" s="100"/>
      <c r="AQ1093" s="100"/>
      <c r="AR1093" s="100"/>
      <c r="AS1093" s="100"/>
      <c r="AT1093" s="100"/>
      <c r="AU1093" s="100"/>
      <c r="AV1093" s="100"/>
      <c r="AW1093" s="100"/>
      <c r="AX1093" s="100"/>
      <c r="AY1093" s="100"/>
    </row>
    <row r="1094" spans="22:51">
      <c r="V1094" s="100"/>
      <c r="W1094" s="100"/>
      <c r="X1094" s="100"/>
      <c r="Y1094" s="100"/>
      <c r="Z1094" s="100"/>
      <c r="AA1094" s="100"/>
      <c r="AB1094" s="100"/>
      <c r="AC1094" s="100"/>
      <c r="AD1094" s="100"/>
      <c r="AE1094" s="100"/>
      <c r="AF1094" s="100"/>
      <c r="AG1094" s="100"/>
      <c r="AH1094" s="100"/>
      <c r="AK1094" s="100"/>
      <c r="AL1094" s="100"/>
      <c r="AM1094" s="100"/>
      <c r="AN1094" s="100"/>
      <c r="AO1094" s="100"/>
      <c r="AP1094" s="100"/>
      <c r="AQ1094" s="100"/>
      <c r="AR1094" s="100"/>
      <c r="AS1094" s="100"/>
      <c r="AT1094" s="100"/>
      <c r="AU1094" s="100"/>
      <c r="AV1094" s="100"/>
      <c r="AW1094" s="100"/>
      <c r="AX1094" s="100"/>
      <c r="AY1094" s="100"/>
    </row>
    <row r="1095" spans="22:51">
      <c r="V1095" s="100"/>
      <c r="W1095" s="100"/>
      <c r="X1095" s="100"/>
      <c r="Y1095" s="100"/>
      <c r="Z1095" s="100"/>
      <c r="AA1095" s="100"/>
      <c r="AB1095" s="100"/>
      <c r="AC1095" s="100"/>
      <c r="AD1095" s="100"/>
      <c r="AE1095" s="100"/>
      <c r="AF1095" s="100"/>
      <c r="AG1095" s="100"/>
      <c r="AH1095" s="100"/>
      <c r="AK1095" s="100"/>
      <c r="AL1095" s="100"/>
      <c r="AM1095" s="100"/>
      <c r="AN1095" s="100"/>
      <c r="AO1095" s="100"/>
      <c r="AP1095" s="100"/>
      <c r="AQ1095" s="100"/>
      <c r="AR1095" s="100"/>
      <c r="AS1095" s="100"/>
      <c r="AT1095" s="100"/>
      <c r="AU1095" s="100"/>
      <c r="AV1095" s="100"/>
      <c r="AW1095" s="100"/>
      <c r="AX1095" s="100"/>
      <c r="AY1095" s="100"/>
    </row>
    <row r="1096" spans="22:51">
      <c r="V1096" s="100"/>
      <c r="W1096" s="100"/>
      <c r="X1096" s="100"/>
      <c r="Y1096" s="100"/>
      <c r="Z1096" s="100"/>
      <c r="AA1096" s="100"/>
      <c r="AB1096" s="100"/>
      <c r="AC1096" s="100"/>
      <c r="AD1096" s="100"/>
      <c r="AE1096" s="100"/>
      <c r="AF1096" s="100"/>
      <c r="AG1096" s="100"/>
      <c r="AH1096" s="100"/>
      <c r="AK1096" s="100"/>
      <c r="AL1096" s="100"/>
      <c r="AM1096" s="100"/>
      <c r="AN1096" s="100"/>
      <c r="AO1096" s="100"/>
      <c r="AP1096" s="100"/>
      <c r="AQ1096" s="100"/>
      <c r="AR1096" s="100"/>
      <c r="AS1096" s="100"/>
      <c r="AT1096" s="100"/>
      <c r="AU1096" s="100"/>
      <c r="AV1096" s="100"/>
      <c r="AW1096" s="100"/>
      <c r="AX1096" s="100"/>
      <c r="AY1096" s="100"/>
    </row>
    <row r="1097" spans="22:51">
      <c r="V1097" s="100"/>
      <c r="W1097" s="100"/>
      <c r="X1097" s="100"/>
      <c r="Y1097" s="100"/>
      <c r="Z1097" s="100"/>
      <c r="AA1097" s="100"/>
      <c r="AB1097" s="100"/>
      <c r="AC1097" s="100"/>
      <c r="AD1097" s="100"/>
      <c r="AE1097" s="100"/>
      <c r="AF1097" s="100"/>
      <c r="AG1097" s="100"/>
      <c r="AH1097" s="100"/>
      <c r="AK1097" s="100"/>
      <c r="AL1097" s="100"/>
      <c r="AM1097" s="100"/>
      <c r="AN1097" s="100"/>
      <c r="AO1097" s="100"/>
      <c r="AP1097" s="100"/>
      <c r="AQ1097" s="100"/>
      <c r="AR1097" s="100"/>
      <c r="AS1097" s="100"/>
      <c r="AT1097" s="100"/>
      <c r="AU1097" s="100"/>
      <c r="AV1097" s="100"/>
      <c r="AW1097" s="100"/>
      <c r="AX1097" s="100"/>
      <c r="AY1097" s="100"/>
    </row>
    <row r="1098" spans="22:51">
      <c r="V1098" s="100"/>
      <c r="W1098" s="100"/>
      <c r="X1098" s="100"/>
      <c r="Y1098" s="100"/>
      <c r="Z1098" s="100"/>
      <c r="AA1098" s="100"/>
      <c r="AB1098" s="100"/>
      <c r="AC1098" s="100"/>
      <c r="AD1098" s="100"/>
      <c r="AE1098" s="100"/>
      <c r="AF1098" s="100"/>
      <c r="AG1098" s="100"/>
      <c r="AH1098" s="100"/>
      <c r="AK1098" s="100"/>
      <c r="AL1098" s="100"/>
      <c r="AM1098" s="100"/>
      <c r="AN1098" s="100"/>
      <c r="AO1098" s="100"/>
      <c r="AP1098" s="100"/>
      <c r="AQ1098" s="100"/>
      <c r="AR1098" s="100"/>
      <c r="AS1098" s="100"/>
      <c r="AT1098" s="100"/>
      <c r="AU1098" s="100"/>
      <c r="AV1098" s="100"/>
      <c r="AW1098" s="100"/>
      <c r="AX1098" s="100"/>
      <c r="AY1098" s="100"/>
    </row>
    <row r="1099" spans="22:51">
      <c r="V1099" s="100"/>
      <c r="W1099" s="100"/>
      <c r="X1099" s="100"/>
      <c r="Y1099" s="100"/>
      <c r="Z1099" s="100"/>
      <c r="AA1099" s="100"/>
      <c r="AB1099" s="100"/>
      <c r="AC1099" s="100"/>
      <c r="AD1099" s="100"/>
      <c r="AE1099" s="100"/>
      <c r="AF1099" s="100"/>
      <c r="AG1099" s="100"/>
      <c r="AH1099" s="100"/>
      <c r="AK1099" s="100"/>
      <c r="AL1099" s="100"/>
      <c r="AM1099" s="100"/>
      <c r="AN1099" s="100"/>
      <c r="AO1099" s="100"/>
      <c r="AP1099" s="100"/>
      <c r="AQ1099" s="100"/>
      <c r="AR1099" s="100"/>
      <c r="AS1099" s="100"/>
      <c r="AT1099" s="100"/>
      <c r="AU1099" s="100"/>
      <c r="AV1099" s="100"/>
      <c r="AW1099" s="100"/>
      <c r="AX1099" s="100"/>
      <c r="AY1099" s="100"/>
    </row>
    <row r="1100" spans="22:51">
      <c r="V1100" s="100"/>
      <c r="W1100" s="100"/>
      <c r="X1100" s="100"/>
      <c r="Y1100" s="100"/>
      <c r="Z1100" s="100"/>
      <c r="AA1100" s="100"/>
      <c r="AB1100" s="100"/>
      <c r="AC1100" s="100"/>
      <c r="AD1100" s="100"/>
      <c r="AE1100" s="100"/>
      <c r="AF1100" s="100"/>
      <c r="AG1100" s="100"/>
      <c r="AH1100" s="100"/>
      <c r="AK1100" s="100"/>
      <c r="AL1100" s="100"/>
      <c r="AM1100" s="100"/>
      <c r="AN1100" s="100"/>
      <c r="AO1100" s="100"/>
      <c r="AP1100" s="100"/>
      <c r="AQ1100" s="100"/>
      <c r="AR1100" s="100"/>
      <c r="AS1100" s="100"/>
      <c r="AT1100" s="100"/>
      <c r="AU1100" s="100"/>
      <c r="AV1100" s="100"/>
      <c r="AW1100" s="100"/>
      <c r="AX1100" s="100"/>
      <c r="AY1100" s="100"/>
    </row>
    <row r="1101" spans="22:51">
      <c r="V1101" s="100"/>
      <c r="W1101" s="100"/>
      <c r="X1101" s="100"/>
      <c r="Y1101" s="100"/>
      <c r="Z1101" s="100"/>
      <c r="AA1101" s="100"/>
      <c r="AB1101" s="100"/>
      <c r="AC1101" s="100"/>
      <c r="AD1101" s="100"/>
      <c r="AE1101" s="100"/>
      <c r="AF1101" s="100"/>
      <c r="AG1101" s="100"/>
      <c r="AH1101" s="100"/>
      <c r="AK1101" s="100"/>
      <c r="AL1101" s="100"/>
      <c r="AM1101" s="100"/>
      <c r="AN1101" s="100"/>
      <c r="AO1101" s="100"/>
      <c r="AP1101" s="100"/>
      <c r="AQ1101" s="100"/>
      <c r="AR1101" s="100"/>
      <c r="AS1101" s="100"/>
      <c r="AT1101" s="100"/>
      <c r="AU1101" s="100"/>
      <c r="AV1101" s="100"/>
      <c r="AW1101" s="100"/>
      <c r="AX1101" s="100"/>
      <c r="AY1101" s="100"/>
    </row>
    <row r="1102" spans="22:51">
      <c r="V1102" s="100"/>
      <c r="W1102" s="100"/>
      <c r="X1102" s="100"/>
      <c r="Y1102" s="100"/>
      <c r="Z1102" s="100"/>
      <c r="AA1102" s="100"/>
      <c r="AB1102" s="100"/>
      <c r="AC1102" s="100"/>
      <c r="AD1102" s="100"/>
      <c r="AE1102" s="100"/>
      <c r="AF1102" s="100"/>
      <c r="AG1102" s="100"/>
      <c r="AH1102" s="100"/>
      <c r="AK1102" s="100"/>
      <c r="AL1102" s="100"/>
      <c r="AM1102" s="100"/>
      <c r="AN1102" s="100"/>
      <c r="AO1102" s="100"/>
      <c r="AP1102" s="100"/>
      <c r="AQ1102" s="100"/>
      <c r="AR1102" s="100"/>
      <c r="AS1102" s="100"/>
      <c r="AT1102" s="100"/>
      <c r="AU1102" s="100"/>
      <c r="AV1102" s="100"/>
      <c r="AW1102" s="100"/>
      <c r="AX1102" s="100"/>
      <c r="AY1102" s="100"/>
    </row>
    <row r="1103" spans="22:51">
      <c r="V1103" s="100"/>
      <c r="W1103" s="100"/>
      <c r="X1103" s="100"/>
      <c r="Y1103" s="100"/>
      <c r="Z1103" s="100"/>
      <c r="AA1103" s="100"/>
      <c r="AB1103" s="100"/>
      <c r="AC1103" s="100"/>
      <c r="AD1103" s="100"/>
      <c r="AE1103" s="100"/>
      <c r="AF1103" s="100"/>
      <c r="AG1103" s="100"/>
      <c r="AH1103" s="100"/>
      <c r="AK1103" s="100"/>
      <c r="AL1103" s="100"/>
      <c r="AM1103" s="100"/>
      <c r="AN1103" s="100"/>
      <c r="AO1103" s="100"/>
      <c r="AP1103" s="100"/>
      <c r="AQ1103" s="100"/>
      <c r="AR1103" s="100"/>
      <c r="AS1103" s="100"/>
      <c r="AT1103" s="100"/>
      <c r="AU1103" s="100"/>
      <c r="AV1103" s="100"/>
      <c r="AW1103" s="100"/>
      <c r="AX1103" s="100"/>
      <c r="AY1103" s="100"/>
    </row>
    <row r="1104" spans="22:51">
      <c r="V1104" s="100"/>
      <c r="W1104" s="100"/>
      <c r="X1104" s="100"/>
      <c r="Y1104" s="100"/>
      <c r="Z1104" s="100"/>
      <c r="AA1104" s="100"/>
      <c r="AB1104" s="100"/>
      <c r="AC1104" s="100"/>
      <c r="AD1104" s="100"/>
      <c r="AE1104" s="100"/>
      <c r="AF1104" s="100"/>
      <c r="AG1104" s="100"/>
      <c r="AH1104" s="100"/>
      <c r="AK1104" s="100"/>
      <c r="AL1104" s="100"/>
      <c r="AM1104" s="100"/>
      <c r="AN1104" s="100"/>
      <c r="AO1104" s="100"/>
      <c r="AP1104" s="100"/>
      <c r="AQ1104" s="100"/>
      <c r="AR1104" s="100"/>
      <c r="AS1104" s="100"/>
      <c r="AT1104" s="100"/>
      <c r="AU1104" s="100"/>
      <c r="AV1104" s="100"/>
      <c r="AW1104" s="100"/>
      <c r="AX1104" s="100"/>
      <c r="AY1104" s="100"/>
    </row>
    <row r="1105" spans="22:51">
      <c r="V1105" s="100"/>
      <c r="W1105" s="100"/>
      <c r="X1105" s="100"/>
      <c r="Y1105" s="100"/>
      <c r="Z1105" s="100"/>
      <c r="AA1105" s="100"/>
      <c r="AB1105" s="100"/>
      <c r="AC1105" s="100"/>
      <c r="AD1105" s="100"/>
      <c r="AE1105" s="100"/>
      <c r="AF1105" s="100"/>
      <c r="AG1105" s="100"/>
      <c r="AH1105" s="100"/>
      <c r="AK1105" s="100"/>
      <c r="AL1105" s="100"/>
      <c r="AM1105" s="100"/>
      <c r="AN1105" s="100"/>
      <c r="AO1105" s="100"/>
      <c r="AP1105" s="100"/>
      <c r="AQ1105" s="100"/>
      <c r="AR1105" s="100"/>
      <c r="AS1105" s="100"/>
      <c r="AT1105" s="100"/>
      <c r="AU1105" s="100"/>
      <c r="AV1105" s="100"/>
      <c r="AW1105" s="100"/>
      <c r="AX1105" s="100"/>
      <c r="AY1105" s="100"/>
    </row>
    <row r="1106" spans="22:51">
      <c r="V1106" s="100"/>
      <c r="W1106" s="100"/>
      <c r="X1106" s="100"/>
      <c r="Y1106" s="100"/>
      <c r="Z1106" s="100"/>
      <c r="AA1106" s="100"/>
      <c r="AB1106" s="100"/>
      <c r="AC1106" s="100"/>
      <c r="AD1106" s="100"/>
      <c r="AE1106" s="100"/>
      <c r="AF1106" s="100"/>
      <c r="AG1106" s="100"/>
      <c r="AH1106" s="100"/>
      <c r="AK1106" s="100"/>
      <c r="AL1106" s="100"/>
      <c r="AM1106" s="100"/>
      <c r="AN1106" s="100"/>
      <c r="AO1106" s="100"/>
      <c r="AP1106" s="100"/>
      <c r="AQ1106" s="100"/>
      <c r="AR1106" s="100"/>
      <c r="AS1106" s="100"/>
      <c r="AT1106" s="100"/>
      <c r="AU1106" s="100"/>
      <c r="AV1106" s="100"/>
      <c r="AW1106" s="100"/>
      <c r="AX1106" s="100"/>
      <c r="AY1106" s="100"/>
    </row>
    <row r="1107" spans="22:51">
      <c r="V1107" s="100"/>
      <c r="W1107" s="100"/>
      <c r="X1107" s="100"/>
      <c r="Y1107" s="100"/>
      <c r="Z1107" s="100"/>
      <c r="AA1107" s="100"/>
      <c r="AB1107" s="100"/>
      <c r="AC1107" s="100"/>
      <c r="AD1107" s="100"/>
      <c r="AE1107" s="100"/>
      <c r="AF1107" s="100"/>
      <c r="AG1107" s="100"/>
      <c r="AH1107" s="100"/>
      <c r="AK1107" s="100"/>
      <c r="AL1107" s="100"/>
      <c r="AM1107" s="100"/>
      <c r="AN1107" s="100"/>
      <c r="AO1107" s="100"/>
      <c r="AP1107" s="100"/>
      <c r="AQ1107" s="100"/>
      <c r="AR1107" s="100"/>
      <c r="AS1107" s="100"/>
      <c r="AT1107" s="100"/>
      <c r="AU1107" s="100"/>
      <c r="AV1107" s="100"/>
      <c r="AW1107" s="100"/>
      <c r="AX1107" s="100"/>
      <c r="AY1107" s="100"/>
    </row>
    <row r="1108" spans="22:51">
      <c r="V1108" s="100"/>
      <c r="W1108" s="100"/>
      <c r="X1108" s="100"/>
      <c r="Y1108" s="100"/>
      <c r="Z1108" s="100"/>
      <c r="AA1108" s="100"/>
      <c r="AB1108" s="100"/>
      <c r="AC1108" s="100"/>
      <c r="AD1108" s="100"/>
      <c r="AE1108" s="100"/>
      <c r="AF1108" s="100"/>
      <c r="AG1108" s="100"/>
      <c r="AH1108" s="100"/>
      <c r="AK1108" s="100"/>
      <c r="AL1108" s="100"/>
      <c r="AM1108" s="100"/>
      <c r="AN1108" s="100"/>
      <c r="AO1108" s="100"/>
      <c r="AP1108" s="100"/>
      <c r="AQ1108" s="100"/>
      <c r="AR1108" s="100"/>
      <c r="AS1108" s="100"/>
      <c r="AT1108" s="100"/>
      <c r="AU1108" s="100"/>
      <c r="AV1108" s="100"/>
      <c r="AW1108" s="100"/>
      <c r="AX1108" s="100"/>
      <c r="AY1108" s="100"/>
    </row>
    <row r="1109" spans="22:51">
      <c r="V1109" s="100"/>
      <c r="W1109" s="100"/>
      <c r="X1109" s="100"/>
      <c r="Y1109" s="100"/>
      <c r="Z1109" s="100"/>
      <c r="AA1109" s="100"/>
      <c r="AB1109" s="100"/>
      <c r="AC1109" s="100"/>
      <c r="AD1109" s="100"/>
      <c r="AE1109" s="100"/>
      <c r="AF1109" s="100"/>
      <c r="AG1109" s="100"/>
      <c r="AH1109" s="100"/>
      <c r="AK1109" s="100"/>
      <c r="AL1109" s="100"/>
      <c r="AM1109" s="100"/>
      <c r="AN1109" s="100"/>
      <c r="AO1109" s="100"/>
      <c r="AP1109" s="100"/>
      <c r="AQ1109" s="100"/>
      <c r="AR1109" s="100"/>
      <c r="AS1109" s="100"/>
      <c r="AT1109" s="100"/>
      <c r="AU1109" s="100"/>
      <c r="AV1109" s="100"/>
      <c r="AW1109" s="100"/>
      <c r="AX1109" s="100"/>
      <c r="AY1109" s="100"/>
    </row>
    <row r="1110" spans="22:51">
      <c r="V1110" s="100"/>
      <c r="W1110" s="100"/>
      <c r="X1110" s="100"/>
      <c r="Y1110" s="100"/>
      <c r="Z1110" s="100"/>
      <c r="AA1110" s="100"/>
      <c r="AB1110" s="100"/>
      <c r="AC1110" s="100"/>
      <c r="AD1110" s="100"/>
      <c r="AE1110" s="100"/>
      <c r="AF1110" s="100"/>
      <c r="AG1110" s="100"/>
      <c r="AH1110" s="100"/>
      <c r="AK1110" s="100"/>
      <c r="AL1110" s="100"/>
      <c r="AM1110" s="100"/>
      <c r="AN1110" s="100"/>
      <c r="AO1110" s="100"/>
      <c r="AP1110" s="100"/>
      <c r="AQ1110" s="100"/>
      <c r="AR1110" s="100"/>
      <c r="AS1110" s="100"/>
      <c r="AT1110" s="100"/>
      <c r="AU1110" s="100"/>
      <c r="AV1110" s="100"/>
      <c r="AW1110" s="100"/>
      <c r="AX1110" s="100"/>
      <c r="AY1110" s="100"/>
    </row>
    <row r="1111" spans="22:51">
      <c r="V1111" s="100"/>
      <c r="W1111" s="100"/>
      <c r="X1111" s="100"/>
      <c r="Y1111" s="100"/>
      <c r="Z1111" s="100"/>
      <c r="AA1111" s="100"/>
      <c r="AB1111" s="100"/>
      <c r="AC1111" s="100"/>
      <c r="AD1111" s="100"/>
      <c r="AE1111" s="100"/>
      <c r="AF1111" s="100"/>
      <c r="AG1111" s="100"/>
      <c r="AH1111" s="100"/>
      <c r="AK1111" s="100"/>
      <c r="AL1111" s="100"/>
      <c r="AM1111" s="100"/>
      <c r="AN1111" s="100"/>
      <c r="AO1111" s="100"/>
      <c r="AP1111" s="100"/>
      <c r="AQ1111" s="100"/>
      <c r="AR1111" s="100"/>
      <c r="AS1111" s="100"/>
      <c r="AT1111" s="100"/>
      <c r="AU1111" s="100"/>
      <c r="AV1111" s="100"/>
      <c r="AW1111" s="100"/>
      <c r="AX1111" s="100"/>
      <c r="AY1111" s="100"/>
    </row>
    <row r="1112" spans="22:51">
      <c r="V1112" s="100"/>
      <c r="W1112" s="100"/>
      <c r="X1112" s="100"/>
      <c r="Y1112" s="100"/>
      <c r="Z1112" s="100"/>
      <c r="AA1112" s="100"/>
      <c r="AB1112" s="100"/>
      <c r="AC1112" s="100"/>
      <c r="AD1112" s="100"/>
      <c r="AE1112" s="100"/>
      <c r="AF1112" s="100"/>
      <c r="AG1112" s="100"/>
      <c r="AH1112" s="100"/>
      <c r="AK1112" s="100"/>
      <c r="AL1112" s="100"/>
      <c r="AM1112" s="100"/>
      <c r="AN1112" s="100"/>
      <c r="AO1112" s="100"/>
      <c r="AP1112" s="100"/>
      <c r="AQ1112" s="100"/>
      <c r="AR1112" s="100"/>
      <c r="AS1112" s="100"/>
      <c r="AT1112" s="100"/>
      <c r="AU1112" s="100"/>
      <c r="AV1112" s="100"/>
      <c r="AW1112" s="100"/>
      <c r="AX1112" s="100"/>
      <c r="AY1112" s="100"/>
    </row>
    <row r="1113" spans="22:51">
      <c r="V1113" s="100"/>
      <c r="W1113" s="100"/>
      <c r="X1113" s="100"/>
      <c r="Y1113" s="100"/>
      <c r="Z1113" s="100"/>
      <c r="AA1113" s="100"/>
      <c r="AB1113" s="100"/>
      <c r="AC1113" s="100"/>
      <c r="AD1113" s="100"/>
      <c r="AE1113" s="100"/>
      <c r="AF1113" s="100"/>
      <c r="AG1113" s="100"/>
      <c r="AH1113" s="100"/>
      <c r="AK1113" s="100"/>
      <c r="AL1113" s="100"/>
      <c r="AM1113" s="100"/>
      <c r="AN1113" s="100"/>
      <c r="AO1113" s="100"/>
      <c r="AP1113" s="100"/>
      <c r="AQ1113" s="100"/>
      <c r="AR1113" s="100"/>
      <c r="AS1113" s="100"/>
      <c r="AT1113" s="100"/>
      <c r="AU1113" s="100"/>
      <c r="AV1113" s="100"/>
      <c r="AW1113" s="100"/>
      <c r="AX1113" s="100"/>
      <c r="AY1113" s="100"/>
    </row>
    <row r="1114" spans="22:51">
      <c r="V1114" s="100"/>
      <c r="W1114" s="100"/>
      <c r="X1114" s="100"/>
      <c r="Y1114" s="100"/>
      <c r="Z1114" s="100"/>
      <c r="AA1114" s="100"/>
      <c r="AB1114" s="100"/>
      <c r="AC1114" s="100"/>
      <c r="AD1114" s="100"/>
      <c r="AE1114" s="100"/>
      <c r="AF1114" s="100"/>
      <c r="AG1114" s="100"/>
      <c r="AH1114" s="100"/>
      <c r="AK1114" s="100"/>
      <c r="AL1114" s="100"/>
      <c r="AM1114" s="100"/>
      <c r="AN1114" s="100"/>
      <c r="AO1114" s="100"/>
      <c r="AP1114" s="100"/>
      <c r="AQ1114" s="100"/>
      <c r="AR1114" s="100"/>
      <c r="AS1114" s="100"/>
      <c r="AT1114" s="100"/>
      <c r="AU1114" s="100"/>
      <c r="AV1114" s="100"/>
      <c r="AW1114" s="100"/>
      <c r="AX1114" s="100"/>
      <c r="AY1114" s="100"/>
    </row>
    <row r="1115" spans="22:51">
      <c r="V1115" s="100"/>
      <c r="W1115" s="100"/>
      <c r="X1115" s="100"/>
      <c r="Y1115" s="100"/>
      <c r="Z1115" s="100"/>
      <c r="AA1115" s="100"/>
      <c r="AB1115" s="100"/>
      <c r="AC1115" s="100"/>
      <c r="AD1115" s="100"/>
      <c r="AE1115" s="100"/>
      <c r="AF1115" s="100"/>
      <c r="AG1115" s="100"/>
      <c r="AH1115" s="100"/>
      <c r="AK1115" s="100"/>
      <c r="AL1115" s="100"/>
      <c r="AM1115" s="100"/>
      <c r="AN1115" s="100"/>
      <c r="AO1115" s="100"/>
      <c r="AP1115" s="100"/>
      <c r="AQ1115" s="100"/>
      <c r="AR1115" s="100"/>
      <c r="AS1115" s="100"/>
      <c r="AT1115" s="100"/>
      <c r="AU1115" s="100"/>
      <c r="AV1115" s="100"/>
      <c r="AW1115" s="100"/>
      <c r="AX1115" s="100"/>
      <c r="AY1115" s="100"/>
    </row>
    <row r="1116" spans="22:51">
      <c r="V1116" s="100"/>
      <c r="W1116" s="100"/>
      <c r="X1116" s="100"/>
      <c r="Y1116" s="100"/>
      <c r="Z1116" s="100"/>
      <c r="AA1116" s="100"/>
      <c r="AB1116" s="100"/>
      <c r="AC1116" s="100"/>
      <c r="AD1116" s="100"/>
      <c r="AE1116" s="100"/>
      <c r="AF1116" s="100"/>
      <c r="AG1116" s="100"/>
      <c r="AH1116" s="100"/>
      <c r="AK1116" s="100"/>
      <c r="AL1116" s="100"/>
      <c r="AM1116" s="100"/>
      <c r="AN1116" s="100"/>
      <c r="AO1116" s="100"/>
      <c r="AP1116" s="100"/>
      <c r="AQ1116" s="100"/>
      <c r="AR1116" s="100"/>
      <c r="AS1116" s="100"/>
      <c r="AT1116" s="100"/>
      <c r="AU1116" s="100"/>
      <c r="AV1116" s="100"/>
      <c r="AW1116" s="100"/>
      <c r="AX1116" s="100"/>
      <c r="AY1116" s="100"/>
    </row>
    <row r="1117" spans="22:51">
      <c r="V1117" s="100"/>
      <c r="W1117" s="100"/>
      <c r="X1117" s="100"/>
      <c r="Y1117" s="100"/>
      <c r="Z1117" s="100"/>
      <c r="AA1117" s="100"/>
      <c r="AB1117" s="100"/>
      <c r="AC1117" s="100"/>
      <c r="AD1117" s="100"/>
      <c r="AE1117" s="100"/>
      <c r="AF1117" s="100"/>
      <c r="AG1117" s="100"/>
      <c r="AH1117" s="100"/>
      <c r="AK1117" s="100"/>
      <c r="AL1117" s="100"/>
      <c r="AM1117" s="100"/>
      <c r="AN1117" s="100"/>
      <c r="AO1117" s="100"/>
      <c r="AP1117" s="100"/>
      <c r="AQ1117" s="100"/>
      <c r="AR1117" s="100"/>
      <c r="AS1117" s="100"/>
      <c r="AT1117" s="100"/>
      <c r="AU1117" s="100"/>
      <c r="AV1117" s="100"/>
      <c r="AW1117" s="100"/>
      <c r="AX1117" s="100"/>
      <c r="AY1117" s="100"/>
    </row>
    <row r="1118" spans="22:51">
      <c r="V1118" s="100"/>
      <c r="W1118" s="100"/>
      <c r="X1118" s="100"/>
      <c r="Y1118" s="100"/>
      <c r="Z1118" s="100"/>
      <c r="AA1118" s="100"/>
      <c r="AB1118" s="100"/>
      <c r="AC1118" s="100"/>
      <c r="AD1118" s="100"/>
      <c r="AE1118" s="100"/>
      <c r="AF1118" s="100"/>
      <c r="AG1118" s="100"/>
      <c r="AH1118" s="100"/>
      <c r="AK1118" s="100"/>
      <c r="AL1118" s="100"/>
      <c r="AM1118" s="100"/>
      <c r="AN1118" s="100"/>
      <c r="AO1118" s="100"/>
      <c r="AP1118" s="100"/>
      <c r="AQ1118" s="100"/>
      <c r="AR1118" s="100"/>
      <c r="AS1118" s="100"/>
      <c r="AT1118" s="100"/>
      <c r="AU1118" s="100"/>
      <c r="AV1118" s="100"/>
      <c r="AW1118" s="100"/>
      <c r="AX1118" s="100"/>
      <c r="AY1118" s="100"/>
    </row>
    <row r="1119" spans="22:51">
      <c r="V1119" s="100"/>
      <c r="W1119" s="100"/>
      <c r="X1119" s="100"/>
      <c r="Y1119" s="100"/>
      <c r="Z1119" s="100"/>
      <c r="AA1119" s="100"/>
      <c r="AB1119" s="100"/>
      <c r="AC1119" s="100"/>
      <c r="AD1119" s="100"/>
      <c r="AE1119" s="100"/>
      <c r="AF1119" s="100"/>
      <c r="AG1119" s="100"/>
      <c r="AH1119" s="100"/>
      <c r="AK1119" s="100"/>
      <c r="AL1119" s="100"/>
      <c r="AM1119" s="100"/>
      <c r="AN1119" s="100"/>
      <c r="AO1119" s="100"/>
      <c r="AP1119" s="100"/>
      <c r="AQ1119" s="100"/>
      <c r="AR1119" s="100"/>
      <c r="AS1119" s="100"/>
      <c r="AT1119" s="100"/>
      <c r="AU1119" s="100"/>
      <c r="AV1119" s="100"/>
      <c r="AW1119" s="100"/>
      <c r="AX1119" s="100"/>
      <c r="AY1119" s="100"/>
    </row>
    <row r="1120" spans="22:51">
      <c r="V1120" s="100"/>
      <c r="W1120" s="100"/>
      <c r="X1120" s="100"/>
      <c r="Y1120" s="100"/>
      <c r="Z1120" s="100"/>
      <c r="AA1120" s="100"/>
      <c r="AB1120" s="100"/>
      <c r="AC1120" s="100"/>
      <c r="AD1120" s="100"/>
      <c r="AE1120" s="100"/>
      <c r="AF1120" s="100"/>
      <c r="AG1120" s="100"/>
      <c r="AH1120" s="100"/>
      <c r="AK1120" s="100"/>
      <c r="AL1120" s="100"/>
      <c r="AM1120" s="100"/>
      <c r="AN1120" s="100"/>
      <c r="AO1120" s="100"/>
      <c r="AP1120" s="100"/>
      <c r="AQ1120" s="100"/>
      <c r="AR1120" s="100"/>
      <c r="AS1120" s="100"/>
      <c r="AT1120" s="100"/>
      <c r="AU1120" s="100"/>
      <c r="AV1120" s="100"/>
      <c r="AW1120" s="100"/>
      <c r="AX1120" s="100"/>
      <c r="AY1120" s="100"/>
    </row>
    <row r="1121" spans="22:51">
      <c r="V1121" s="100"/>
      <c r="W1121" s="100"/>
      <c r="X1121" s="100"/>
      <c r="Y1121" s="100"/>
      <c r="Z1121" s="100"/>
      <c r="AA1121" s="100"/>
      <c r="AB1121" s="100"/>
      <c r="AC1121" s="100"/>
      <c r="AD1121" s="100"/>
      <c r="AE1121" s="100"/>
      <c r="AF1121" s="100"/>
      <c r="AG1121" s="100"/>
      <c r="AH1121" s="100"/>
      <c r="AK1121" s="100"/>
      <c r="AL1121" s="100"/>
      <c r="AM1121" s="100"/>
      <c r="AN1121" s="100"/>
      <c r="AO1121" s="100"/>
      <c r="AP1121" s="100"/>
      <c r="AQ1121" s="100"/>
      <c r="AR1121" s="100"/>
      <c r="AS1121" s="100"/>
      <c r="AT1121" s="100"/>
      <c r="AU1121" s="100"/>
      <c r="AV1121" s="100"/>
      <c r="AW1121" s="100"/>
      <c r="AX1121" s="100"/>
      <c r="AY1121" s="100"/>
    </row>
    <row r="1122" spans="22:51">
      <c r="V1122" s="100"/>
      <c r="W1122" s="100"/>
      <c r="X1122" s="100"/>
      <c r="Y1122" s="100"/>
      <c r="Z1122" s="100"/>
      <c r="AA1122" s="100"/>
      <c r="AB1122" s="100"/>
      <c r="AC1122" s="100"/>
      <c r="AD1122" s="100"/>
      <c r="AE1122" s="100"/>
      <c r="AF1122" s="100"/>
      <c r="AG1122" s="100"/>
      <c r="AH1122" s="100"/>
      <c r="AK1122" s="100"/>
      <c r="AL1122" s="100"/>
      <c r="AM1122" s="100"/>
      <c r="AN1122" s="100"/>
      <c r="AO1122" s="100"/>
      <c r="AP1122" s="100"/>
      <c r="AQ1122" s="100"/>
      <c r="AR1122" s="100"/>
      <c r="AS1122" s="100"/>
      <c r="AT1122" s="100"/>
      <c r="AU1122" s="100"/>
      <c r="AV1122" s="100"/>
      <c r="AW1122" s="100"/>
      <c r="AX1122" s="100"/>
      <c r="AY1122" s="100"/>
    </row>
    <row r="1123" spans="22:51">
      <c r="V1123" s="100"/>
      <c r="W1123" s="100"/>
      <c r="X1123" s="100"/>
      <c r="Y1123" s="100"/>
      <c r="Z1123" s="100"/>
      <c r="AA1123" s="100"/>
      <c r="AB1123" s="100"/>
      <c r="AC1123" s="100"/>
      <c r="AD1123" s="100"/>
      <c r="AE1123" s="100"/>
      <c r="AF1123" s="100"/>
      <c r="AG1123" s="100"/>
      <c r="AH1123" s="100"/>
      <c r="AK1123" s="100"/>
      <c r="AL1123" s="100"/>
      <c r="AM1123" s="100"/>
      <c r="AN1123" s="100"/>
      <c r="AO1123" s="100"/>
      <c r="AP1123" s="100"/>
      <c r="AQ1123" s="100"/>
      <c r="AR1123" s="100"/>
      <c r="AS1123" s="100"/>
      <c r="AT1123" s="100"/>
      <c r="AU1123" s="100"/>
      <c r="AV1123" s="100"/>
      <c r="AW1123" s="100"/>
      <c r="AX1123" s="100"/>
      <c r="AY1123" s="100"/>
    </row>
    <row r="1124" spans="22:51">
      <c r="V1124" s="100"/>
      <c r="W1124" s="100"/>
      <c r="X1124" s="100"/>
      <c r="Y1124" s="100"/>
      <c r="Z1124" s="100"/>
      <c r="AA1124" s="100"/>
      <c r="AB1124" s="100"/>
      <c r="AC1124" s="100"/>
      <c r="AD1124" s="100"/>
      <c r="AE1124" s="100"/>
      <c r="AF1124" s="100"/>
      <c r="AG1124" s="100"/>
      <c r="AH1124" s="100"/>
      <c r="AK1124" s="100"/>
      <c r="AL1124" s="100"/>
      <c r="AM1124" s="100"/>
      <c r="AN1124" s="100"/>
      <c r="AO1124" s="100"/>
      <c r="AP1124" s="100"/>
      <c r="AQ1124" s="100"/>
      <c r="AR1124" s="100"/>
      <c r="AS1124" s="100"/>
      <c r="AT1124" s="100"/>
      <c r="AU1124" s="100"/>
      <c r="AV1124" s="100"/>
      <c r="AW1124" s="100"/>
      <c r="AX1124" s="100"/>
      <c r="AY1124" s="100"/>
    </row>
    <row r="1125" spans="22:51">
      <c r="V1125" s="100"/>
      <c r="W1125" s="100"/>
      <c r="X1125" s="100"/>
      <c r="Y1125" s="100"/>
      <c r="Z1125" s="100"/>
      <c r="AA1125" s="100"/>
      <c r="AB1125" s="100"/>
      <c r="AC1125" s="100"/>
      <c r="AD1125" s="100"/>
      <c r="AE1125" s="100"/>
      <c r="AF1125" s="100"/>
      <c r="AG1125" s="100"/>
      <c r="AH1125" s="100"/>
      <c r="AK1125" s="100"/>
      <c r="AL1125" s="100"/>
      <c r="AM1125" s="100"/>
      <c r="AN1125" s="100"/>
      <c r="AO1125" s="100"/>
      <c r="AP1125" s="100"/>
      <c r="AQ1125" s="100"/>
      <c r="AR1125" s="100"/>
      <c r="AS1125" s="100"/>
      <c r="AT1125" s="100"/>
      <c r="AU1125" s="100"/>
      <c r="AV1125" s="100"/>
      <c r="AW1125" s="100"/>
      <c r="AX1125" s="100"/>
      <c r="AY1125" s="100"/>
    </row>
    <row r="1126" spans="22:51">
      <c r="V1126" s="100"/>
      <c r="W1126" s="100"/>
      <c r="X1126" s="100"/>
      <c r="Y1126" s="100"/>
      <c r="Z1126" s="100"/>
      <c r="AA1126" s="100"/>
      <c r="AB1126" s="100"/>
      <c r="AC1126" s="100"/>
      <c r="AD1126" s="100"/>
      <c r="AE1126" s="100"/>
      <c r="AF1126" s="100"/>
      <c r="AG1126" s="100"/>
      <c r="AH1126" s="100"/>
      <c r="AK1126" s="100"/>
      <c r="AL1126" s="100"/>
      <c r="AM1126" s="100"/>
      <c r="AN1126" s="100"/>
      <c r="AO1126" s="100"/>
      <c r="AP1126" s="100"/>
      <c r="AQ1126" s="100"/>
      <c r="AR1126" s="100"/>
      <c r="AS1126" s="100"/>
      <c r="AT1126" s="100"/>
      <c r="AU1126" s="100"/>
      <c r="AV1126" s="100"/>
      <c r="AW1126" s="100"/>
      <c r="AX1126" s="100"/>
      <c r="AY1126" s="100"/>
    </row>
    <row r="1127" spans="22:51">
      <c r="V1127" s="100"/>
      <c r="W1127" s="100"/>
      <c r="X1127" s="100"/>
      <c r="Y1127" s="100"/>
      <c r="Z1127" s="100"/>
      <c r="AA1127" s="100"/>
      <c r="AB1127" s="100"/>
      <c r="AC1127" s="100"/>
      <c r="AD1127" s="100"/>
      <c r="AE1127" s="100"/>
      <c r="AF1127" s="100"/>
      <c r="AG1127" s="100"/>
      <c r="AH1127" s="100"/>
      <c r="AK1127" s="100"/>
      <c r="AL1127" s="100"/>
      <c r="AM1127" s="100"/>
      <c r="AN1127" s="100"/>
      <c r="AO1127" s="100"/>
      <c r="AP1127" s="100"/>
      <c r="AQ1127" s="100"/>
      <c r="AR1127" s="100"/>
      <c r="AS1127" s="100"/>
      <c r="AT1127" s="100"/>
      <c r="AU1127" s="100"/>
      <c r="AV1127" s="100"/>
      <c r="AW1127" s="100"/>
      <c r="AX1127" s="100"/>
      <c r="AY1127" s="100"/>
    </row>
    <row r="1128" spans="22:51">
      <c r="V1128" s="100"/>
      <c r="W1128" s="100"/>
      <c r="X1128" s="100"/>
      <c r="Y1128" s="100"/>
      <c r="Z1128" s="100"/>
      <c r="AA1128" s="100"/>
      <c r="AB1128" s="100"/>
      <c r="AC1128" s="100"/>
      <c r="AD1128" s="100"/>
      <c r="AE1128" s="100"/>
      <c r="AF1128" s="100"/>
      <c r="AG1128" s="100"/>
      <c r="AH1128" s="100"/>
      <c r="AK1128" s="100"/>
      <c r="AL1128" s="100"/>
      <c r="AM1128" s="100"/>
      <c r="AN1128" s="100"/>
      <c r="AO1128" s="100"/>
      <c r="AP1128" s="100"/>
      <c r="AQ1128" s="100"/>
      <c r="AR1128" s="100"/>
      <c r="AS1128" s="100"/>
      <c r="AT1128" s="100"/>
      <c r="AU1128" s="100"/>
      <c r="AV1128" s="100"/>
      <c r="AW1128" s="100"/>
      <c r="AX1128" s="100"/>
      <c r="AY1128" s="100"/>
    </row>
    <row r="1129" spans="22:51">
      <c r="V1129" s="100"/>
      <c r="W1129" s="100"/>
      <c r="X1129" s="100"/>
      <c r="Y1129" s="100"/>
      <c r="Z1129" s="100"/>
      <c r="AA1129" s="100"/>
      <c r="AB1129" s="100"/>
      <c r="AC1129" s="100"/>
      <c r="AD1129" s="100"/>
      <c r="AE1129" s="100"/>
      <c r="AF1129" s="100"/>
      <c r="AG1129" s="100"/>
      <c r="AH1129" s="100"/>
      <c r="AK1129" s="100"/>
      <c r="AL1129" s="100"/>
      <c r="AM1129" s="100"/>
      <c r="AN1129" s="100"/>
      <c r="AO1129" s="100"/>
      <c r="AP1129" s="100"/>
      <c r="AQ1129" s="100"/>
      <c r="AR1129" s="100"/>
      <c r="AS1129" s="100"/>
      <c r="AT1129" s="100"/>
      <c r="AU1129" s="100"/>
      <c r="AV1129" s="100"/>
      <c r="AW1129" s="100"/>
      <c r="AX1129" s="100"/>
      <c r="AY1129" s="100"/>
    </row>
    <row r="1130" spans="22:51">
      <c r="V1130" s="100"/>
      <c r="W1130" s="100"/>
      <c r="X1130" s="100"/>
      <c r="Y1130" s="100"/>
      <c r="Z1130" s="100"/>
      <c r="AA1130" s="100"/>
      <c r="AB1130" s="100"/>
      <c r="AC1130" s="100"/>
      <c r="AD1130" s="100"/>
      <c r="AE1130" s="100"/>
      <c r="AF1130" s="100"/>
      <c r="AG1130" s="100"/>
      <c r="AH1130" s="100"/>
      <c r="AK1130" s="100"/>
      <c r="AL1130" s="100"/>
      <c r="AM1130" s="100"/>
      <c r="AN1130" s="100"/>
      <c r="AO1130" s="100"/>
      <c r="AP1130" s="100"/>
      <c r="AQ1130" s="100"/>
      <c r="AR1130" s="100"/>
      <c r="AS1130" s="100"/>
      <c r="AT1130" s="100"/>
      <c r="AU1130" s="100"/>
      <c r="AV1130" s="100"/>
      <c r="AW1130" s="100"/>
      <c r="AX1130" s="100"/>
      <c r="AY1130" s="100"/>
    </row>
    <row r="1131" spans="22:51">
      <c r="V1131" s="100"/>
      <c r="W1131" s="100"/>
      <c r="X1131" s="100"/>
      <c r="Y1131" s="100"/>
      <c r="Z1131" s="100"/>
      <c r="AA1131" s="100"/>
      <c r="AB1131" s="100"/>
      <c r="AC1131" s="100"/>
      <c r="AD1131" s="100"/>
      <c r="AE1131" s="100"/>
      <c r="AF1131" s="100"/>
      <c r="AG1131" s="100"/>
      <c r="AH1131" s="100"/>
      <c r="AK1131" s="100"/>
      <c r="AL1131" s="100"/>
      <c r="AM1131" s="100"/>
      <c r="AN1131" s="100"/>
      <c r="AO1131" s="100"/>
      <c r="AP1131" s="100"/>
      <c r="AQ1131" s="100"/>
      <c r="AR1131" s="100"/>
      <c r="AS1131" s="100"/>
      <c r="AT1131" s="100"/>
      <c r="AU1131" s="100"/>
      <c r="AV1131" s="100"/>
      <c r="AW1131" s="100"/>
      <c r="AX1131" s="100"/>
      <c r="AY1131" s="100"/>
    </row>
    <row r="1132" spans="22:51">
      <c r="V1132" s="100"/>
      <c r="W1132" s="100"/>
      <c r="X1132" s="100"/>
      <c r="Y1132" s="100"/>
      <c r="Z1132" s="100"/>
      <c r="AA1132" s="100"/>
      <c r="AB1132" s="100"/>
      <c r="AC1132" s="100"/>
      <c r="AD1132" s="100"/>
      <c r="AE1132" s="100"/>
      <c r="AF1132" s="100"/>
      <c r="AG1132" s="100"/>
      <c r="AH1132" s="100"/>
      <c r="AK1132" s="100"/>
      <c r="AL1132" s="100"/>
      <c r="AM1132" s="100"/>
      <c r="AN1132" s="100"/>
      <c r="AO1132" s="100"/>
      <c r="AP1132" s="100"/>
      <c r="AQ1132" s="100"/>
      <c r="AR1132" s="100"/>
      <c r="AS1132" s="100"/>
      <c r="AT1132" s="100"/>
      <c r="AU1132" s="100"/>
      <c r="AV1132" s="100"/>
      <c r="AW1132" s="100"/>
      <c r="AX1132" s="100"/>
      <c r="AY1132" s="100"/>
    </row>
    <row r="1133" spans="22:51">
      <c r="V1133" s="100"/>
      <c r="W1133" s="100"/>
      <c r="X1133" s="100"/>
      <c r="Y1133" s="100"/>
      <c r="Z1133" s="100"/>
      <c r="AA1133" s="100"/>
      <c r="AB1133" s="100"/>
      <c r="AC1133" s="100"/>
      <c r="AD1133" s="100"/>
      <c r="AE1133" s="100"/>
      <c r="AF1133" s="100"/>
      <c r="AG1133" s="100"/>
      <c r="AH1133" s="100"/>
      <c r="AK1133" s="100"/>
      <c r="AL1133" s="100"/>
      <c r="AM1133" s="100"/>
      <c r="AN1133" s="100"/>
      <c r="AO1133" s="100"/>
      <c r="AP1133" s="100"/>
      <c r="AQ1133" s="100"/>
      <c r="AR1133" s="100"/>
      <c r="AS1133" s="100"/>
      <c r="AT1133" s="100"/>
      <c r="AU1133" s="100"/>
      <c r="AV1133" s="100"/>
      <c r="AW1133" s="100"/>
      <c r="AX1133" s="100"/>
      <c r="AY1133" s="100"/>
    </row>
    <row r="1134" spans="22:51">
      <c r="V1134" s="100"/>
      <c r="W1134" s="100"/>
      <c r="X1134" s="100"/>
      <c r="Y1134" s="100"/>
      <c r="Z1134" s="100"/>
      <c r="AA1134" s="100"/>
      <c r="AB1134" s="100"/>
      <c r="AC1134" s="100"/>
      <c r="AD1134" s="100"/>
      <c r="AE1134" s="100"/>
      <c r="AF1134" s="100"/>
      <c r="AG1134" s="100"/>
      <c r="AH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100"/>
      <c r="AV1134" s="100"/>
      <c r="AW1134" s="100"/>
      <c r="AX1134" s="100"/>
      <c r="AY1134" s="100"/>
    </row>
    <row r="1135" spans="22:51">
      <c r="V1135" s="100"/>
      <c r="W1135" s="100"/>
      <c r="X1135" s="100"/>
      <c r="Y1135" s="100"/>
      <c r="Z1135" s="100"/>
      <c r="AA1135" s="100"/>
      <c r="AB1135" s="100"/>
      <c r="AC1135" s="100"/>
      <c r="AD1135" s="100"/>
      <c r="AE1135" s="100"/>
      <c r="AF1135" s="100"/>
      <c r="AG1135" s="100"/>
      <c r="AH1135" s="100"/>
      <c r="AK1135" s="100"/>
      <c r="AL1135" s="100"/>
      <c r="AM1135" s="100"/>
      <c r="AN1135" s="100"/>
      <c r="AO1135" s="100"/>
      <c r="AP1135" s="100"/>
      <c r="AQ1135" s="100"/>
      <c r="AR1135" s="100"/>
      <c r="AS1135" s="100"/>
      <c r="AT1135" s="100"/>
      <c r="AU1135" s="100"/>
      <c r="AV1135" s="100"/>
      <c r="AW1135" s="100"/>
      <c r="AX1135" s="100"/>
      <c r="AY1135" s="100"/>
    </row>
    <row r="1136" spans="22:51">
      <c r="V1136" s="100"/>
      <c r="W1136" s="100"/>
      <c r="X1136" s="100"/>
      <c r="Y1136" s="100"/>
      <c r="Z1136" s="100"/>
      <c r="AA1136" s="100"/>
      <c r="AB1136" s="100"/>
      <c r="AC1136" s="100"/>
      <c r="AD1136" s="100"/>
      <c r="AE1136" s="100"/>
      <c r="AF1136" s="100"/>
      <c r="AG1136" s="100"/>
      <c r="AH1136" s="100"/>
      <c r="AK1136" s="100"/>
      <c r="AL1136" s="100"/>
      <c r="AM1136" s="100"/>
      <c r="AN1136" s="100"/>
      <c r="AO1136" s="100"/>
      <c r="AP1136" s="100"/>
      <c r="AQ1136" s="100"/>
      <c r="AR1136" s="100"/>
      <c r="AS1136" s="100"/>
      <c r="AT1136" s="100"/>
      <c r="AU1136" s="100"/>
      <c r="AV1136" s="100"/>
      <c r="AW1136" s="100"/>
      <c r="AX1136" s="100"/>
      <c r="AY1136" s="100"/>
    </row>
    <row r="1137" spans="22:51">
      <c r="V1137" s="100"/>
      <c r="W1137" s="100"/>
      <c r="X1137" s="100"/>
      <c r="Y1137" s="100"/>
      <c r="Z1137" s="100"/>
      <c r="AA1137" s="100"/>
      <c r="AB1137" s="100"/>
      <c r="AC1137" s="100"/>
      <c r="AD1137" s="100"/>
      <c r="AE1137" s="100"/>
      <c r="AF1137" s="100"/>
      <c r="AG1137" s="100"/>
      <c r="AH1137" s="100"/>
      <c r="AK1137" s="100"/>
      <c r="AL1137" s="100"/>
      <c r="AM1137" s="100"/>
      <c r="AN1137" s="100"/>
      <c r="AO1137" s="100"/>
      <c r="AP1137" s="100"/>
      <c r="AQ1137" s="100"/>
      <c r="AR1137" s="100"/>
      <c r="AS1137" s="100"/>
      <c r="AT1137" s="100"/>
      <c r="AU1137" s="100"/>
      <c r="AV1137" s="100"/>
      <c r="AW1137" s="100"/>
      <c r="AX1137" s="100"/>
      <c r="AY1137" s="100"/>
    </row>
    <row r="1138" spans="22:51">
      <c r="V1138" s="100"/>
      <c r="W1138" s="100"/>
      <c r="X1138" s="100"/>
      <c r="Y1138" s="100"/>
      <c r="Z1138" s="100"/>
      <c r="AA1138" s="100"/>
      <c r="AB1138" s="100"/>
      <c r="AC1138" s="100"/>
      <c r="AD1138" s="100"/>
      <c r="AE1138" s="100"/>
      <c r="AF1138" s="100"/>
      <c r="AG1138" s="100"/>
      <c r="AH1138" s="100"/>
      <c r="AK1138" s="100"/>
      <c r="AL1138" s="100"/>
      <c r="AM1138" s="100"/>
      <c r="AN1138" s="100"/>
      <c r="AO1138" s="100"/>
      <c r="AP1138" s="100"/>
      <c r="AQ1138" s="100"/>
      <c r="AR1138" s="100"/>
      <c r="AS1138" s="100"/>
      <c r="AT1138" s="100"/>
      <c r="AU1138" s="100"/>
      <c r="AV1138" s="100"/>
      <c r="AW1138" s="100"/>
      <c r="AX1138" s="100"/>
      <c r="AY1138" s="100"/>
    </row>
    <row r="1139" spans="22:51">
      <c r="V1139" s="100"/>
      <c r="W1139" s="100"/>
      <c r="X1139" s="100"/>
      <c r="Y1139" s="100"/>
      <c r="Z1139" s="100"/>
      <c r="AA1139" s="100"/>
      <c r="AB1139" s="100"/>
      <c r="AC1139" s="100"/>
      <c r="AD1139" s="100"/>
      <c r="AE1139" s="100"/>
      <c r="AF1139" s="100"/>
      <c r="AG1139" s="100"/>
      <c r="AH1139" s="100"/>
      <c r="AK1139" s="100"/>
      <c r="AL1139" s="100"/>
      <c r="AM1139" s="100"/>
      <c r="AN1139" s="100"/>
      <c r="AO1139" s="100"/>
      <c r="AP1139" s="100"/>
      <c r="AQ1139" s="100"/>
      <c r="AR1139" s="100"/>
      <c r="AS1139" s="100"/>
      <c r="AT1139" s="100"/>
      <c r="AU1139" s="100"/>
      <c r="AV1139" s="100"/>
      <c r="AW1139" s="100"/>
      <c r="AX1139" s="100"/>
      <c r="AY1139" s="100"/>
    </row>
    <row r="1140" spans="22:51">
      <c r="V1140" s="100"/>
      <c r="W1140" s="100"/>
      <c r="X1140" s="100"/>
      <c r="Y1140" s="100"/>
      <c r="Z1140" s="100"/>
      <c r="AA1140" s="100"/>
      <c r="AB1140" s="100"/>
      <c r="AC1140" s="100"/>
      <c r="AD1140" s="100"/>
      <c r="AE1140" s="100"/>
      <c r="AF1140" s="100"/>
      <c r="AG1140" s="100"/>
      <c r="AH1140" s="100"/>
      <c r="AK1140" s="100"/>
      <c r="AL1140" s="100"/>
      <c r="AM1140" s="100"/>
      <c r="AN1140" s="100"/>
      <c r="AO1140" s="100"/>
      <c r="AP1140" s="100"/>
      <c r="AQ1140" s="100"/>
      <c r="AR1140" s="100"/>
      <c r="AS1140" s="100"/>
      <c r="AT1140" s="100"/>
      <c r="AU1140" s="100"/>
      <c r="AV1140" s="100"/>
      <c r="AW1140" s="100"/>
      <c r="AX1140" s="100"/>
      <c r="AY1140" s="100"/>
    </row>
    <row r="1141" spans="22:51">
      <c r="V1141" s="100"/>
      <c r="W1141" s="100"/>
      <c r="X1141" s="100"/>
      <c r="Y1141" s="100"/>
      <c r="Z1141" s="100"/>
      <c r="AA1141" s="100"/>
      <c r="AB1141" s="100"/>
      <c r="AC1141" s="100"/>
      <c r="AD1141" s="100"/>
      <c r="AE1141" s="100"/>
      <c r="AF1141" s="100"/>
      <c r="AG1141" s="100"/>
      <c r="AH1141" s="100"/>
      <c r="AK1141" s="100"/>
      <c r="AL1141" s="100"/>
      <c r="AM1141" s="100"/>
      <c r="AN1141" s="100"/>
      <c r="AO1141" s="100"/>
      <c r="AP1141" s="100"/>
      <c r="AQ1141" s="100"/>
      <c r="AR1141" s="100"/>
      <c r="AS1141" s="100"/>
      <c r="AT1141" s="100"/>
      <c r="AU1141" s="100"/>
      <c r="AV1141" s="100"/>
      <c r="AW1141" s="100"/>
      <c r="AX1141" s="100"/>
      <c r="AY1141" s="100"/>
    </row>
    <row r="1142" spans="22:51">
      <c r="V1142" s="100"/>
      <c r="W1142" s="100"/>
      <c r="X1142" s="100"/>
      <c r="Y1142" s="100"/>
      <c r="Z1142" s="100"/>
      <c r="AA1142" s="100"/>
      <c r="AB1142" s="100"/>
      <c r="AC1142" s="100"/>
      <c r="AD1142" s="100"/>
      <c r="AE1142" s="100"/>
      <c r="AF1142" s="100"/>
      <c r="AG1142" s="100"/>
      <c r="AH1142" s="100"/>
      <c r="AK1142" s="100"/>
      <c r="AL1142" s="100"/>
      <c r="AM1142" s="100"/>
      <c r="AN1142" s="100"/>
      <c r="AO1142" s="100"/>
      <c r="AP1142" s="100"/>
      <c r="AQ1142" s="100"/>
      <c r="AR1142" s="100"/>
      <c r="AS1142" s="100"/>
      <c r="AT1142" s="100"/>
      <c r="AU1142" s="100"/>
      <c r="AV1142" s="100"/>
      <c r="AW1142" s="100"/>
      <c r="AX1142" s="100"/>
      <c r="AY1142" s="100"/>
    </row>
    <row r="1143" spans="22:51">
      <c r="V1143" s="100"/>
      <c r="W1143" s="100"/>
      <c r="X1143" s="100"/>
      <c r="Y1143" s="100"/>
      <c r="Z1143" s="100"/>
      <c r="AA1143" s="100"/>
      <c r="AB1143" s="100"/>
      <c r="AC1143" s="100"/>
      <c r="AD1143" s="100"/>
      <c r="AE1143" s="100"/>
      <c r="AF1143" s="100"/>
      <c r="AG1143" s="100"/>
      <c r="AH1143" s="100"/>
      <c r="AK1143" s="100"/>
      <c r="AL1143" s="100"/>
      <c r="AM1143" s="100"/>
      <c r="AN1143" s="100"/>
      <c r="AO1143" s="100"/>
      <c r="AP1143" s="100"/>
      <c r="AQ1143" s="100"/>
      <c r="AR1143" s="100"/>
      <c r="AS1143" s="100"/>
      <c r="AT1143" s="100"/>
      <c r="AU1143" s="100"/>
      <c r="AV1143" s="100"/>
      <c r="AW1143" s="100"/>
      <c r="AX1143" s="100"/>
      <c r="AY1143" s="100"/>
    </row>
    <row r="1144" spans="22:51">
      <c r="V1144" s="100"/>
      <c r="W1144" s="100"/>
      <c r="X1144" s="100"/>
      <c r="Y1144" s="100"/>
      <c r="Z1144" s="100"/>
      <c r="AA1144" s="100"/>
      <c r="AB1144" s="100"/>
      <c r="AC1144" s="100"/>
      <c r="AD1144" s="100"/>
      <c r="AE1144" s="100"/>
      <c r="AF1144" s="100"/>
      <c r="AG1144" s="100"/>
      <c r="AH1144" s="100"/>
      <c r="AK1144" s="100"/>
      <c r="AL1144" s="100"/>
      <c r="AM1144" s="100"/>
      <c r="AN1144" s="100"/>
      <c r="AO1144" s="100"/>
      <c r="AP1144" s="100"/>
      <c r="AQ1144" s="100"/>
      <c r="AR1144" s="100"/>
      <c r="AS1144" s="100"/>
      <c r="AT1144" s="100"/>
      <c r="AU1144" s="100"/>
      <c r="AV1144" s="100"/>
      <c r="AW1144" s="100"/>
      <c r="AX1144" s="100"/>
      <c r="AY1144" s="100"/>
    </row>
    <row r="1145" spans="22:51">
      <c r="V1145" s="100"/>
      <c r="W1145" s="100"/>
      <c r="X1145" s="100"/>
      <c r="Y1145" s="100"/>
      <c r="Z1145" s="100"/>
      <c r="AA1145" s="100"/>
      <c r="AB1145" s="100"/>
      <c r="AC1145" s="100"/>
      <c r="AD1145" s="100"/>
      <c r="AE1145" s="100"/>
      <c r="AF1145" s="100"/>
      <c r="AG1145" s="100"/>
      <c r="AH1145" s="100"/>
      <c r="AK1145" s="100"/>
      <c r="AL1145" s="100"/>
      <c r="AM1145" s="100"/>
      <c r="AN1145" s="100"/>
      <c r="AO1145" s="100"/>
      <c r="AP1145" s="100"/>
      <c r="AQ1145" s="100"/>
      <c r="AR1145" s="100"/>
      <c r="AS1145" s="100"/>
      <c r="AT1145" s="100"/>
      <c r="AU1145" s="100"/>
      <c r="AV1145" s="100"/>
      <c r="AW1145" s="100"/>
      <c r="AX1145" s="100"/>
      <c r="AY1145" s="100"/>
    </row>
    <row r="1146" spans="22:51">
      <c r="V1146" s="100"/>
      <c r="W1146" s="100"/>
      <c r="X1146" s="100"/>
      <c r="Y1146" s="100"/>
      <c r="Z1146" s="100"/>
      <c r="AA1146" s="100"/>
      <c r="AB1146" s="100"/>
      <c r="AC1146" s="100"/>
      <c r="AD1146" s="100"/>
      <c r="AE1146" s="100"/>
      <c r="AF1146" s="100"/>
      <c r="AG1146" s="100"/>
      <c r="AH1146" s="100"/>
      <c r="AK1146" s="100"/>
      <c r="AL1146" s="100"/>
      <c r="AM1146" s="100"/>
      <c r="AN1146" s="100"/>
      <c r="AO1146" s="100"/>
      <c r="AP1146" s="100"/>
      <c r="AQ1146" s="100"/>
      <c r="AR1146" s="100"/>
      <c r="AS1146" s="100"/>
      <c r="AT1146" s="100"/>
      <c r="AU1146" s="100"/>
      <c r="AV1146" s="100"/>
      <c r="AW1146" s="100"/>
      <c r="AX1146" s="100"/>
      <c r="AY1146" s="100"/>
    </row>
    <row r="1147" spans="22:51">
      <c r="V1147" s="100"/>
      <c r="W1147" s="100"/>
      <c r="X1147" s="100"/>
      <c r="Y1147" s="100"/>
      <c r="Z1147" s="100"/>
      <c r="AA1147" s="100"/>
      <c r="AB1147" s="100"/>
      <c r="AC1147" s="100"/>
      <c r="AD1147" s="100"/>
      <c r="AE1147" s="100"/>
      <c r="AF1147" s="100"/>
      <c r="AG1147" s="100"/>
      <c r="AH1147" s="100"/>
      <c r="AK1147" s="100"/>
      <c r="AL1147" s="100"/>
      <c r="AM1147" s="100"/>
      <c r="AN1147" s="100"/>
      <c r="AO1147" s="100"/>
      <c r="AP1147" s="100"/>
      <c r="AQ1147" s="100"/>
      <c r="AR1147" s="100"/>
      <c r="AS1147" s="100"/>
      <c r="AT1147" s="100"/>
      <c r="AU1147" s="100"/>
      <c r="AV1147" s="100"/>
      <c r="AW1147" s="100"/>
      <c r="AX1147" s="100"/>
      <c r="AY1147" s="100"/>
    </row>
    <row r="1148" spans="22:51">
      <c r="V1148" s="100"/>
      <c r="W1148" s="100"/>
      <c r="X1148" s="100"/>
      <c r="Y1148" s="100"/>
      <c r="Z1148" s="100"/>
      <c r="AA1148" s="100"/>
      <c r="AB1148" s="100"/>
      <c r="AC1148" s="100"/>
      <c r="AD1148" s="100"/>
      <c r="AE1148" s="100"/>
      <c r="AF1148" s="100"/>
      <c r="AG1148" s="100"/>
      <c r="AH1148" s="100"/>
      <c r="AK1148" s="100"/>
      <c r="AL1148" s="100"/>
      <c r="AM1148" s="100"/>
      <c r="AN1148" s="100"/>
      <c r="AO1148" s="100"/>
      <c r="AP1148" s="100"/>
      <c r="AQ1148" s="100"/>
      <c r="AR1148" s="100"/>
      <c r="AS1148" s="100"/>
      <c r="AT1148" s="100"/>
      <c r="AU1148" s="100"/>
      <c r="AV1148" s="100"/>
      <c r="AW1148" s="100"/>
      <c r="AX1148" s="100"/>
      <c r="AY1148" s="100"/>
    </row>
    <row r="1149" spans="22:51">
      <c r="V1149" s="100"/>
      <c r="W1149" s="100"/>
      <c r="X1149" s="100"/>
      <c r="Y1149" s="100"/>
      <c r="Z1149" s="100"/>
      <c r="AA1149" s="100"/>
      <c r="AB1149" s="100"/>
      <c r="AC1149" s="100"/>
      <c r="AD1149" s="100"/>
      <c r="AE1149" s="100"/>
      <c r="AF1149" s="100"/>
      <c r="AG1149" s="100"/>
      <c r="AH1149" s="100"/>
      <c r="AK1149" s="100"/>
      <c r="AL1149" s="100"/>
      <c r="AM1149" s="100"/>
      <c r="AN1149" s="100"/>
      <c r="AO1149" s="100"/>
      <c r="AP1149" s="100"/>
      <c r="AQ1149" s="100"/>
      <c r="AR1149" s="100"/>
      <c r="AS1149" s="100"/>
      <c r="AT1149" s="100"/>
      <c r="AU1149" s="100"/>
      <c r="AV1149" s="100"/>
      <c r="AW1149" s="100"/>
      <c r="AX1149" s="100"/>
      <c r="AY1149" s="100"/>
    </row>
    <row r="1150" spans="22:51">
      <c r="V1150" s="100"/>
      <c r="W1150" s="100"/>
      <c r="X1150" s="100"/>
      <c r="Y1150" s="100"/>
      <c r="Z1150" s="100"/>
      <c r="AA1150" s="100"/>
      <c r="AB1150" s="100"/>
      <c r="AC1150" s="100"/>
      <c r="AD1150" s="100"/>
      <c r="AE1150" s="100"/>
      <c r="AF1150" s="100"/>
      <c r="AG1150" s="100"/>
      <c r="AH1150" s="100"/>
      <c r="AK1150" s="100"/>
      <c r="AL1150" s="100"/>
      <c r="AM1150" s="100"/>
      <c r="AN1150" s="100"/>
      <c r="AO1150" s="100"/>
      <c r="AP1150" s="100"/>
      <c r="AQ1150" s="100"/>
      <c r="AR1150" s="100"/>
      <c r="AS1150" s="100"/>
      <c r="AT1150" s="100"/>
      <c r="AU1150" s="100"/>
      <c r="AV1150" s="100"/>
      <c r="AW1150" s="100"/>
      <c r="AX1150" s="100"/>
      <c r="AY1150" s="100"/>
    </row>
    <row r="1151" spans="22:51">
      <c r="V1151" s="100"/>
      <c r="W1151" s="100"/>
      <c r="X1151" s="100"/>
      <c r="Y1151" s="100"/>
      <c r="Z1151" s="100"/>
      <c r="AA1151" s="100"/>
      <c r="AB1151" s="100"/>
      <c r="AC1151" s="100"/>
      <c r="AD1151" s="100"/>
      <c r="AE1151" s="100"/>
      <c r="AF1151" s="100"/>
      <c r="AG1151" s="100"/>
      <c r="AH1151" s="100"/>
      <c r="AK1151" s="100"/>
      <c r="AL1151" s="100"/>
      <c r="AM1151" s="100"/>
      <c r="AN1151" s="100"/>
      <c r="AO1151" s="100"/>
      <c r="AP1151" s="100"/>
      <c r="AQ1151" s="100"/>
      <c r="AR1151" s="100"/>
      <c r="AS1151" s="100"/>
      <c r="AT1151" s="100"/>
      <c r="AU1151" s="100"/>
      <c r="AV1151" s="100"/>
      <c r="AW1151" s="100"/>
      <c r="AX1151" s="100"/>
      <c r="AY1151" s="100"/>
    </row>
    <row r="1152" spans="22:51">
      <c r="V1152" s="100"/>
      <c r="W1152" s="100"/>
      <c r="X1152" s="100"/>
      <c r="Y1152" s="100"/>
      <c r="Z1152" s="100"/>
      <c r="AA1152" s="100"/>
      <c r="AB1152" s="100"/>
      <c r="AC1152" s="100"/>
      <c r="AD1152" s="100"/>
      <c r="AE1152" s="100"/>
      <c r="AF1152" s="100"/>
      <c r="AG1152" s="100"/>
      <c r="AH1152" s="100"/>
      <c r="AK1152" s="100"/>
      <c r="AL1152" s="100"/>
      <c r="AM1152" s="100"/>
      <c r="AN1152" s="100"/>
      <c r="AO1152" s="100"/>
      <c r="AP1152" s="100"/>
      <c r="AQ1152" s="100"/>
      <c r="AR1152" s="100"/>
      <c r="AS1152" s="100"/>
      <c r="AT1152" s="100"/>
      <c r="AU1152" s="100"/>
      <c r="AV1152" s="100"/>
      <c r="AW1152" s="100"/>
      <c r="AX1152" s="100"/>
      <c r="AY1152" s="100"/>
    </row>
    <row r="1153" spans="22:51">
      <c r="V1153" s="100"/>
      <c r="W1153" s="100"/>
      <c r="X1153" s="100"/>
      <c r="Y1153" s="100"/>
      <c r="Z1153" s="100"/>
      <c r="AA1153" s="100"/>
      <c r="AB1153" s="100"/>
      <c r="AC1153" s="100"/>
      <c r="AD1153" s="100"/>
      <c r="AE1153" s="100"/>
      <c r="AF1153" s="100"/>
      <c r="AG1153" s="100"/>
      <c r="AH1153" s="100"/>
      <c r="AK1153" s="100"/>
      <c r="AL1153" s="100"/>
      <c r="AM1153" s="100"/>
      <c r="AN1153" s="100"/>
      <c r="AO1153" s="100"/>
      <c r="AP1153" s="100"/>
      <c r="AQ1153" s="100"/>
      <c r="AR1153" s="100"/>
      <c r="AS1153" s="100"/>
      <c r="AT1153" s="100"/>
      <c r="AU1153" s="100"/>
      <c r="AV1153" s="100"/>
      <c r="AW1153" s="100"/>
      <c r="AX1153" s="100"/>
      <c r="AY1153" s="100"/>
    </row>
    <row r="1154" spans="22:51">
      <c r="V1154" s="100"/>
      <c r="W1154" s="100"/>
      <c r="X1154" s="100"/>
      <c r="Y1154" s="100"/>
      <c r="Z1154" s="100"/>
      <c r="AA1154" s="100"/>
      <c r="AB1154" s="100"/>
      <c r="AC1154" s="100"/>
      <c r="AD1154" s="100"/>
      <c r="AE1154" s="100"/>
      <c r="AF1154" s="100"/>
      <c r="AG1154" s="100"/>
      <c r="AH1154" s="100"/>
      <c r="AK1154" s="100"/>
      <c r="AL1154" s="100"/>
      <c r="AM1154" s="100"/>
      <c r="AN1154" s="100"/>
      <c r="AO1154" s="100"/>
      <c r="AP1154" s="100"/>
      <c r="AQ1154" s="100"/>
      <c r="AR1154" s="100"/>
      <c r="AS1154" s="100"/>
      <c r="AT1154" s="100"/>
      <c r="AU1154" s="100"/>
      <c r="AV1154" s="100"/>
      <c r="AW1154" s="100"/>
      <c r="AX1154" s="100"/>
      <c r="AY1154" s="100"/>
    </row>
    <row r="1155" spans="22:51">
      <c r="V1155" s="100"/>
      <c r="W1155" s="100"/>
      <c r="X1155" s="100"/>
      <c r="Y1155" s="100"/>
      <c r="Z1155" s="100"/>
      <c r="AA1155" s="100"/>
      <c r="AB1155" s="100"/>
      <c r="AC1155" s="100"/>
      <c r="AD1155" s="100"/>
      <c r="AE1155" s="100"/>
      <c r="AF1155" s="100"/>
      <c r="AG1155" s="100"/>
      <c r="AH1155" s="100"/>
      <c r="AK1155" s="100"/>
      <c r="AL1155" s="100"/>
      <c r="AM1155" s="100"/>
      <c r="AN1155" s="100"/>
      <c r="AO1155" s="100"/>
      <c r="AP1155" s="100"/>
      <c r="AQ1155" s="100"/>
      <c r="AR1155" s="100"/>
      <c r="AS1155" s="100"/>
      <c r="AT1155" s="100"/>
      <c r="AU1155" s="100"/>
      <c r="AV1155" s="100"/>
      <c r="AW1155" s="100"/>
      <c r="AX1155" s="100"/>
      <c r="AY1155" s="100"/>
    </row>
    <row r="1156" spans="22:51">
      <c r="V1156" s="100"/>
      <c r="W1156" s="100"/>
      <c r="X1156" s="100"/>
      <c r="Y1156" s="100"/>
      <c r="Z1156" s="100"/>
      <c r="AA1156" s="100"/>
      <c r="AB1156" s="100"/>
      <c r="AC1156" s="100"/>
      <c r="AD1156" s="100"/>
      <c r="AE1156" s="100"/>
      <c r="AF1156" s="100"/>
      <c r="AG1156" s="100"/>
      <c r="AH1156" s="100"/>
      <c r="AK1156" s="100"/>
      <c r="AL1156" s="100"/>
      <c r="AM1156" s="100"/>
      <c r="AN1156" s="100"/>
      <c r="AO1156" s="100"/>
      <c r="AP1156" s="100"/>
      <c r="AQ1156" s="100"/>
      <c r="AR1156" s="100"/>
      <c r="AS1156" s="100"/>
      <c r="AT1156" s="100"/>
      <c r="AU1156" s="100"/>
      <c r="AV1156" s="100"/>
      <c r="AW1156" s="100"/>
      <c r="AX1156" s="100"/>
      <c r="AY1156" s="100"/>
    </row>
    <row r="1157" spans="22:51">
      <c r="V1157" s="100"/>
      <c r="W1157" s="100"/>
      <c r="X1157" s="100"/>
      <c r="Y1157" s="100"/>
      <c r="Z1157" s="100"/>
      <c r="AA1157" s="100"/>
      <c r="AB1157" s="100"/>
      <c r="AC1157" s="100"/>
      <c r="AD1157" s="100"/>
      <c r="AE1157" s="100"/>
      <c r="AF1157" s="100"/>
      <c r="AG1157" s="100"/>
      <c r="AH1157" s="100"/>
      <c r="AK1157" s="100"/>
      <c r="AL1157" s="100"/>
      <c r="AM1157" s="100"/>
      <c r="AN1157" s="100"/>
      <c r="AO1157" s="100"/>
      <c r="AP1157" s="100"/>
      <c r="AQ1157" s="100"/>
      <c r="AR1157" s="100"/>
      <c r="AS1157" s="100"/>
      <c r="AT1157" s="100"/>
      <c r="AU1157" s="100"/>
      <c r="AV1157" s="100"/>
      <c r="AW1157" s="100"/>
      <c r="AX1157" s="100"/>
      <c r="AY1157" s="100"/>
    </row>
    <row r="1158" spans="22:51">
      <c r="V1158" s="100"/>
      <c r="W1158" s="100"/>
      <c r="X1158" s="100"/>
      <c r="Y1158" s="100"/>
      <c r="Z1158" s="100"/>
      <c r="AA1158" s="100"/>
      <c r="AB1158" s="100"/>
      <c r="AC1158" s="100"/>
      <c r="AD1158" s="100"/>
      <c r="AE1158" s="100"/>
      <c r="AF1158" s="100"/>
      <c r="AG1158" s="100"/>
      <c r="AH1158" s="100"/>
      <c r="AK1158" s="100"/>
      <c r="AL1158" s="100"/>
      <c r="AM1158" s="100"/>
      <c r="AN1158" s="100"/>
      <c r="AO1158" s="100"/>
      <c r="AP1158" s="100"/>
      <c r="AQ1158" s="100"/>
      <c r="AR1158" s="100"/>
      <c r="AS1158" s="100"/>
      <c r="AT1158" s="100"/>
      <c r="AU1158" s="100"/>
      <c r="AV1158" s="100"/>
      <c r="AW1158" s="100"/>
      <c r="AX1158" s="100"/>
      <c r="AY1158" s="100"/>
    </row>
    <row r="1159" spans="22:51">
      <c r="V1159" s="100"/>
      <c r="W1159" s="100"/>
      <c r="X1159" s="100"/>
      <c r="Y1159" s="100"/>
      <c r="Z1159" s="100"/>
      <c r="AA1159" s="100"/>
      <c r="AB1159" s="100"/>
      <c r="AC1159" s="100"/>
      <c r="AD1159" s="100"/>
      <c r="AE1159" s="100"/>
      <c r="AF1159" s="100"/>
      <c r="AG1159" s="100"/>
      <c r="AH1159" s="100"/>
      <c r="AK1159" s="100"/>
      <c r="AL1159" s="100"/>
      <c r="AM1159" s="100"/>
      <c r="AN1159" s="100"/>
      <c r="AO1159" s="100"/>
      <c r="AP1159" s="100"/>
      <c r="AQ1159" s="100"/>
      <c r="AR1159" s="100"/>
      <c r="AS1159" s="100"/>
      <c r="AT1159" s="100"/>
      <c r="AU1159" s="100"/>
      <c r="AV1159" s="100"/>
      <c r="AW1159" s="100"/>
      <c r="AX1159" s="100"/>
      <c r="AY1159" s="100"/>
    </row>
    <row r="1160" spans="22:51">
      <c r="V1160" s="100"/>
      <c r="W1160" s="100"/>
      <c r="X1160" s="100"/>
      <c r="Y1160" s="100"/>
      <c r="Z1160" s="100"/>
      <c r="AA1160" s="100"/>
      <c r="AB1160" s="100"/>
      <c r="AC1160" s="100"/>
      <c r="AD1160" s="100"/>
      <c r="AE1160" s="100"/>
      <c r="AF1160" s="100"/>
      <c r="AG1160" s="100"/>
      <c r="AH1160" s="100"/>
      <c r="AK1160" s="100"/>
      <c r="AL1160" s="100"/>
      <c r="AM1160" s="100"/>
      <c r="AN1160" s="100"/>
      <c r="AO1160" s="100"/>
      <c r="AP1160" s="100"/>
      <c r="AQ1160" s="100"/>
      <c r="AR1160" s="100"/>
      <c r="AS1160" s="100"/>
      <c r="AT1160" s="100"/>
      <c r="AU1160" s="100"/>
      <c r="AV1160" s="100"/>
      <c r="AW1160" s="100"/>
      <c r="AX1160" s="100"/>
      <c r="AY1160" s="100"/>
    </row>
    <row r="1161" spans="22:51">
      <c r="V1161" s="100"/>
      <c r="W1161" s="100"/>
      <c r="X1161" s="100"/>
      <c r="Y1161" s="100"/>
      <c r="Z1161" s="100"/>
      <c r="AA1161" s="100"/>
      <c r="AB1161" s="100"/>
      <c r="AC1161" s="100"/>
      <c r="AD1161" s="100"/>
      <c r="AE1161" s="100"/>
      <c r="AF1161" s="100"/>
      <c r="AG1161" s="100"/>
      <c r="AH1161" s="100"/>
      <c r="AK1161" s="100"/>
      <c r="AL1161" s="100"/>
      <c r="AM1161" s="100"/>
      <c r="AN1161" s="100"/>
      <c r="AO1161" s="100"/>
      <c r="AP1161" s="100"/>
      <c r="AQ1161" s="100"/>
      <c r="AR1161" s="100"/>
      <c r="AS1161" s="100"/>
      <c r="AT1161" s="100"/>
      <c r="AU1161" s="100"/>
      <c r="AV1161" s="100"/>
      <c r="AW1161" s="100"/>
      <c r="AX1161" s="100"/>
      <c r="AY1161" s="100"/>
    </row>
    <row r="1162" spans="22:51">
      <c r="V1162" s="100"/>
      <c r="W1162" s="100"/>
      <c r="X1162" s="100"/>
      <c r="Y1162" s="100"/>
      <c r="Z1162" s="100"/>
      <c r="AA1162" s="100"/>
      <c r="AB1162" s="100"/>
      <c r="AC1162" s="100"/>
      <c r="AD1162" s="100"/>
      <c r="AE1162" s="100"/>
      <c r="AF1162" s="100"/>
      <c r="AG1162" s="100"/>
      <c r="AH1162" s="100"/>
      <c r="AK1162" s="100"/>
      <c r="AL1162" s="100"/>
      <c r="AM1162" s="100"/>
      <c r="AN1162" s="100"/>
      <c r="AO1162" s="100"/>
      <c r="AP1162" s="100"/>
      <c r="AQ1162" s="100"/>
      <c r="AR1162" s="100"/>
      <c r="AS1162" s="100"/>
      <c r="AT1162" s="100"/>
      <c r="AU1162" s="100"/>
      <c r="AV1162" s="100"/>
      <c r="AW1162" s="100"/>
      <c r="AX1162" s="100"/>
      <c r="AY1162" s="100"/>
    </row>
    <row r="1163" spans="22:51">
      <c r="V1163" s="100"/>
      <c r="W1163" s="100"/>
      <c r="X1163" s="100"/>
      <c r="Y1163" s="100"/>
      <c r="Z1163" s="100"/>
      <c r="AA1163" s="100"/>
      <c r="AB1163" s="100"/>
      <c r="AC1163" s="100"/>
      <c r="AD1163" s="100"/>
      <c r="AE1163" s="100"/>
      <c r="AF1163" s="100"/>
      <c r="AG1163" s="100"/>
      <c r="AH1163" s="100"/>
      <c r="AK1163" s="100"/>
      <c r="AL1163" s="100"/>
      <c r="AM1163" s="100"/>
      <c r="AN1163" s="100"/>
      <c r="AO1163" s="100"/>
      <c r="AP1163" s="100"/>
      <c r="AQ1163" s="100"/>
      <c r="AR1163" s="100"/>
      <c r="AS1163" s="100"/>
      <c r="AT1163" s="100"/>
      <c r="AU1163" s="100"/>
      <c r="AV1163" s="100"/>
      <c r="AW1163" s="100"/>
      <c r="AX1163" s="100"/>
      <c r="AY1163" s="100"/>
    </row>
    <row r="1164" spans="22:51">
      <c r="V1164" s="100"/>
      <c r="W1164" s="100"/>
      <c r="X1164" s="100"/>
      <c r="Y1164" s="100"/>
      <c r="Z1164" s="100"/>
      <c r="AA1164" s="100"/>
      <c r="AB1164" s="100"/>
      <c r="AC1164" s="100"/>
      <c r="AD1164" s="100"/>
      <c r="AE1164" s="100"/>
      <c r="AF1164" s="100"/>
      <c r="AG1164" s="100"/>
      <c r="AH1164" s="100"/>
      <c r="AK1164" s="100"/>
      <c r="AL1164" s="100"/>
      <c r="AM1164" s="100"/>
      <c r="AN1164" s="100"/>
      <c r="AO1164" s="100"/>
      <c r="AP1164" s="100"/>
      <c r="AQ1164" s="100"/>
      <c r="AR1164" s="100"/>
      <c r="AS1164" s="100"/>
      <c r="AT1164" s="100"/>
      <c r="AU1164" s="100"/>
      <c r="AV1164" s="100"/>
      <c r="AW1164" s="100"/>
      <c r="AX1164" s="100"/>
      <c r="AY1164" s="100"/>
    </row>
    <row r="1165" spans="22:51">
      <c r="V1165" s="100"/>
      <c r="W1165" s="100"/>
      <c r="X1165" s="100"/>
      <c r="Y1165" s="100"/>
      <c r="Z1165" s="100"/>
      <c r="AA1165" s="100"/>
      <c r="AB1165" s="100"/>
      <c r="AC1165" s="100"/>
      <c r="AD1165" s="100"/>
      <c r="AE1165" s="100"/>
      <c r="AF1165" s="100"/>
      <c r="AG1165" s="100"/>
      <c r="AH1165" s="100"/>
      <c r="AK1165" s="100"/>
      <c r="AL1165" s="100"/>
      <c r="AM1165" s="100"/>
      <c r="AN1165" s="100"/>
      <c r="AO1165" s="100"/>
      <c r="AP1165" s="100"/>
      <c r="AQ1165" s="100"/>
      <c r="AR1165" s="100"/>
      <c r="AS1165" s="100"/>
      <c r="AT1165" s="100"/>
      <c r="AU1165" s="100"/>
      <c r="AV1165" s="100"/>
      <c r="AW1165" s="100"/>
      <c r="AX1165" s="100"/>
      <c r="AY1165" s="100"/>
    </row>
    <row r="1166" spans="22:51">
      <c r="V1166" s="100"/>
      <c r="W1166" s="100"/>
      <c r="X1166" s="100"/>
      <c r="Y1166" s="100"/>
      <c r="Z1166" s="100"/>
      <c r="AA1166" s="100"/>
      <c r="AB1166" s="100"/>
      <c r="AC1166" s="100"/>
      <c r="AD1166" s="100"/>
      <c r="AE1166" s="100"/>
      <c r="AF1166" s="100"/>
      <c r="AG1166" s="100"/>
      <c r="AH1166" s="100"/>
      <c r="AK1166" s="100"/>
      <c r="AL1166" s="100"/>
      <c r="AM1166" s="100"/>
      <c r="AN1166" s="100"/>
      <c r="AO1166" s="100"/>
      <c r="AP1166" s="100"/>
      <c r="AQ1166" s="100"/>
      <c r="AR1166" s="100"/>
      <c r="AS1166" s="100"/>
      <c r="AT1166" s="100"/>
      <c r="AU1166" s="100"/>
      <c r="AV1166" s="100"/>
      <c r="AW1166" s="100"/>
      <c r="AX1166" s="100"/>
      <c r="AY1166" s="100"/>
    </row>
    <row r="1167" spans="22:51">
      <c r="V1167" s="100"/>
      <c r="W1167" s="100"/>
      <c r="X1167" s="100"/>
      <c r="Y1167" s="100"/>
      <c r="Z1167" s="100"/>
      <c r="AA1167" s="100"/>
      <c r="AB1167" s="100"/>
      <c r="AC1167" s="100"/>
      <c r="AD1167" s="100"/>
      <c r="AE1167" s="100"/>
      <c r="AF1167" s="100"/>
      <c r="AG1167" s="100"/>
      <c r="AH1167" s="100"/>
      <c r="AK1167" s="100"/>
      <c r="AL1167" s="100"/>
      <c r="AM1167" s="100"/>
      <c r="AN1167" s="100"/>
      <c r="AO1167" s="100"/>
      <c r="AP1167" s="100"/>
      <c r="AQ1167" s="100"/>
      <c r="AR1167" s="100"/>
      <c r="AS1167" s="100"/>
      <c r="AT1167" s="100"/>
      <c r="AU1167" s="100"/>
      <c r="AV1167" s="100"/>
      <c r="AW1167" s="100"/>
      <c r="AX1167" s="100"/>
      <c r="AY1167" s="100"/>
    </row>
    <row r="1168" spans="22:51">
      <c r="V1168" s="100"/>
      <c r="W1168" s="100"/>
      <c r="X1168" s="100"/>
      <c r="Y1168" s="100"/>
      <c r="Z1168" s="100"/>
      <c r="AA1168" s="100"/>
      <c r="AB1168" s="100"/>
      <c r="AC1168" s="100"/>
      <c r="AD1168" s="100"/>
      <c r="AE1168" s="100"/>
      <c r="AF1168" s="100"/>
      <c r="AG1168" s="100"/>
      <c r="AH1168" s="100"/>
      <c r="AK1168" s="100"/>
      <c r="AL1168" s="100"/>
      <c r="AM1168" s="100"/>
      <c r="AN1168" s="100"/>
      <c r="AO1168" s="100"/>
      <c r="AP1168" s="100"/>
      <c r="AQ1168" s="100"/>
      <c r="AR1168" s="100"/>
      <c r="AS1168" s="100"/>
      <c r="AT1168" s="100"/>
      <c r="AU1168" s="100"/>
      <c r="AV1168" s="100"/>
      <c r="AW1168" s="100"/>
      <c r="AX1168" s="100"/>
      <c r="AY1168" s="100"/>
    </row>
    <row r="1169" spans="22:51">
      <c r="V1169" s="100"/>
      <c r="W1169" s="100"/>
      <c r="X1169" s="100"/>
      <c r="Y1169" s="100"/>
      <c r="Z1169" s="100"/>
      <c r="AA1169" s="100"/>
      <c r="AB1169" s="100"/>
      <c r="AC1169" s="100"/>
      <c r="AD1169" s="100"/>
      <c r="AE1169" s="100"/>
      <c r="AF1169" s="100"/>
      <c r="AG1169" s="100"/>
      <c r="AH1169" s="100"/>
      <c r="AK1169" s="100"/>
      <c r="AL1169" s="100"/>
      <c r="AM1169" s="100"/>
      <c r="AN1169" s="100"/>
      <c r="AO1169" s="100"/>
      <c r="AP1169" s="100"/>
      <c r="AQ1169" s="100"/>
      <c r="AR1169" s="100"/>
      <c r="AS1169" s="100"/>
      <c r="AT1169" s="100"/>
      <c r="AU1169" s="100"/>
      <c r="AV1169" s="100"/>
      <c r="AW1169" s="100"/>
      <c r="AX1169" s="100"/>
      <c r="AY1169" s="100"/>
    </row>
    <row r="1170" spans="22:51">
      <c r="V1170" s="100"/>
      <c r="W1170" s="100"/>
      <c r="X1170" s="100"/>
      <c r="Y1170" s="100"/>
      <c r="Z1170" s="100"/>
      <c r="AA1170" s="100"/>
      <c r="AB1170" s="100"/>
      <c r="AC1170" s="100"/>
      <c r="AD1170" s="100"/>
      <c r="AE1170" s="100"/>
      <c r="AF1170" s="100"/>
      <c r="AG1170" s="100"/>
      <c r="AH1170" s="100"/>
      <c r="AK1170" s="100"/>
      <c r="AL1170" s="100"/>
      <c r="AM1170" s="100"/>
      <c r="AN1170" s="100"/>
      <c r="AO1170" s="100"/>
      <c r="AP1170" s="100"/>
      <c r="AQ1170" s="100"/>
      <c r="AR1170" s="100"/>
      <c r="AS1170" s="100"/>
      <c r="AT1170" s="100"/>
      <c r="AU1170" s="100"/>
      <c r="AV1170" s="100"/>
      <c r="AW1170" s="100"/>
      <c r="AX1170" s="100"/>
      <c r="AY1170" s="100"/>
    </row>
    <row r="1171" spans="22:51">
      <c r="V1171" s="100"/>
      <c r="W1171" s="100"/>
      <c r="X1171" s="100"/>
      <c r="Y1171" s="100"/>
      <c r="Z1171" s="100"/>
      <c r="AA1171" s="100"/>
      <c r="AB1171" s="100"/>
      <c r="AC1171" s="100"/>
      <c r="AD1171" s="100"/>
      <c r="AE1171" s="100"/>
      <c r="AF1171" s="100"/>
      <c r="AG1171" s="100"/>
      <c r="AH1171" s="100"/>
      <c r="AK1171" s="100"/>
      <c r="AL1171" s="100"/>
      <c r="AM1171" s="100"/>
      <c r="AN1171" s="100"/>
      <c r="AO1171" s="100"/>
      <c r="AP1171" s="100"/>
      <c r="AQ1171" s="100"/>
      <c r="AR1171" s="100"/>
      <c r="AS1171" s="100"/>
      <c r="AT1171" s="100"/>
      <c r="AU1171" s="100"/>
      <c r="AV1171" s="100"/>
      <c r="AW1171" s="100"/>
      <c r="AX1171" s="100"/>
      <c r="AY1171" s="100"/>
    </row>
    <row r="1172" spans="22:51">
      <c r="V1172" s="100"/>
      <c r="W1172" s="100"/>
      <c r="X1172" s="100"/>
      <c r="Y1172" s="100"/>
      <c r="Z1172" s="100"/>
      <c r="AA1172" s="100"/>
      <c r="AB1172" s="100"/>
      <c r="AC1172" s="100"/>
      <c r="AD1172" s="100"/>
      <c r="AE1172" s="100"/>
      <c r="AF1172" s="100"/>
      <c r="AG1172" s="100"/>
      <c r="AH1172" s="100"/>
      <c r="AK1172" s="100"/>
      <c r="AL1172" s="100"/>
      <c r="AM1172" s="100"/>
      <c r="AN1172" s="100"/>
      <c r="AO1172" s="100"/>
      <c r="AP1172" s="100"/>
      <c r="AQ1172" s="100"/>
      <c r="AR1172" s="100"/>
      <c r="AS1172" s="100"/>
      <c r="AT1172" s="100"/>
      <c r="AU1172" s="100"/>
      <c r="AV1172" s="100"/>
      <c r="AW1172" s="100"/>
      <c r="AX1172" s="100"/>
      <c r="AY1172" s="100"/>
    </row>
    <row r="1173" spans="22:51">
      <c r="V1173" s="100"/>
      <c r="W1173" s="100"/>
      <c r="X1173" s="100"/>
      <c r="Y1173" s="100"/>
      <c r="Z1173" s="100"/>
      <c r="AA1173" s="100"/>
      <c r="AB1173" s="100"/>
      <c r="AC1173" s="100"/>
      <c r="AD1173" s="100"/>
      <c r="AE1173" s="100"/>
      <c r="AF1173" s="100"/>
      <c r="AG1173" s="100"/>
      <c r="AH1173" s="100"/>
      <c r="AK1173" s="100"/>
      <c r="AL1173" s="100"/>
      <c r="AM1173" s="100"/>
      <c r="AN1173" s="100"/>
      <c r="AO1173" s="100"/>
      <c r="AP1173" s="100"/>
      <c r="AQ1173" s="100"/>
      <c r="AR1173" s="100"/>
      <c r="AS1173" s="100"/>
      <c r="AT1173" s="100"/>
      <c r="AU1173" s="100"/>
      <c r="AV1173" s="100"/>
      <c r="AW1173" s="100"/>
      <c r="AX1173" s="100"/>
      <c r="AY1173" s="100"/>
    </row>
    <row r="1174" spans="22:51">
      <c r="V1174" s="100"/>
      <c r="W1174" s="100"/>
      <c r="X1174" s="100"/>
      <c r="Y1174" s="100"/>
      <c r="Z1174" s="100"/>
      <c r="AA1174" s="100"/>
      <c r="AB1174" s="100"/>
      <c r="AC1174" s="100"/>
      <c r="AD1174" s="100"/>
      <c r="AE1174" s="100"/>
      <c r="AF1174" s="100"/>
      <c r="AG1174" s="100"/>
      <c r="AH1174" s="100"/>
      <c r="AK1174" s="100"/>
      <c r="AL1174" s="100"/>
      <c r="AM1174" s="100"/>
      <c r="AN1174" s="100"/>
      <c r="AO1174" s="100"/>
      <c r="AP1174" s="100"/>
      <c r="AQ1174" s="100"/>
      <c r="AR1174" s="100"/>
      <c r="AS1174" s="100"/>
      <c r="AT1174" s="100"/>
      <c r="AU1174" s="100"/>
      <c r="AV1174" s="100"/>
      <c r="AW1174" s="100"/>
      <c r="AX1174" s="100"/>
      <c r="AY1174" s="100"/>
    </row>
    <row r="1175" spans="22:51">
      <c r="V1175" s="100"/>
      <c r="W1175" s="100"/>
      <c r="X1175" s="100"/>
      <c r="Y1175" s="100"/>
      <c r="Z1175" s="100"/>
      <c r="AA1175" s="100"/>
      <c r="AB1175" s="100"/>
      <c r="AC1175" s="100"/>
      <c r="AD1175" s="100"/>
      <c r="AE1175" s="100"/>
      <c r="AF1175" s="100"/>
      <c r="AG1175" s="100"/>
      <c r="AH1175" s="100"/>
      <c r="AK1175" s="100"/>
      <c r="AL1175" s="100"/>
      <c r="AM1175" s="100"/>
      <c r="AN1175" s="100"/>
      <c r="AO1175" s="100"/>
      <c r="AP1175" s="100"/>
      <c r="AQ1175" s="100"/>
      <c r="AR1175" s="100"/>
      <c r="AS1175" s="100"/>
      <c r="AT1175" s="100"/>
      <c r="AU1175" s="100"/>
      <c r="AV1175" s="100"/>
      <c r="AW1175" s="100"/>
      <c r="AX1175" s="100"/>
      <c r="AY1175" s="100"/>
    </row>
    <row r="1176" spans="22:51">
      <c r="V1176" s="100"/>
      <c r="W1176" s="100"/>
      <c r="X1176" s="100"/>
      <c r="Y1176" s="100"/>
      <c r="Z1176" s="100"/>
      <c r="AA1176" s="100"/>
      <c r="AB1176" s="100"/>
      <c r="AC1176" s="100"/>
      <c r="AD1176" s="100"/>
      <c r="AE1176" s="100"/>
      <c r="AF1176" s="100"/>
      <c r="AG1176" s="100"/>
      <c r="AH1176" s="100"/>
      <c r="AK1176" s="100"/>
      <c r="AL1176" s="100"/>
      <c r="AM1176" s="100"/>
      <c r="AN1176" s="100"/>
      <c r="AO1176" s="100"/>
      <c r="AP1176" s="100"/>
      <c r="AQ1176" s="100"/>
      <c r="AR1176" s="100"/>
      <c r="AS1176" s="100"/>
      <c r="AT1176" s="100"/>
      <c r="AU1176" s="100"/>
      <c r="AV1176" s="100"/>
      <c r="AW1176" s="100"/>
      <c r="AX1176" s="100"/>
      <c r="AY1176" s="100"/>
    </row>
    <row r="1177" spans="22:51">
      <c r="V1177" s="100"/>
      <c r="W1177" s="100"/>
      <c r="X1177" s="100"/>
      <c r="Y1177" s="100"/>
      <c r="Z1177" s="100"/>
      <c r="AA1177" s="100"/>
      <c r="AB1177" s="100"/>
      <c r="AC1177" s="100"/>
      <c r="AD1177" s="100"/>
      <c r="AE1177" s="100"/>
      <c r="AF1177" s="100"/>
      <c r="AG1177" s="100"/>
      <c r="AH1177" s="100"/>
      <c r="AK1177" s="100"/>
      <c r="AL1177" s="100"/>
      <c r="AM1177" s="100"/>
      <c r="AN1177" s="100"/>
      <c r="AO1177" s="100"/>
      <c r="AP1177" s="100"/>
      <c r="AQ1177" s="100"/>
      <c r="AR1177" s="100"/>
      <c r="AS1177" s="100"/>
      <c r="AT1177" s="100"/>
      <c r="AU1177" s="100"/>
      <c r="AV1177" s="100"/>
      <c r="AW1177" s="100"/>
      <c r="AX1177" s="100"/>
      <c r="AY1177" s="100"/>
    </row>
    <row r="1178" spans="22:51">
      <c r="V1178" s="100"/>
      <c r="W1178" s="100"/>
      <c r="X1178" s="100"/>
      <c r="Y1178" s="100"/>
      <c r="Z1178" s="100"/>
      <c r="AA1178" s="100"/>
      <c r="AB1178" s="100"/>
      <c r="AC1178" s="100"/>
      <c r="AD1178" s="100"/>
      <c r="AE1178" s="100"/>
      <c r="AF1178" s="100"/>
      <c r="AG1178" s="100"/>
      <c r="AH1178" s="100"/>
      <c r="AK1178" s="100"/>
      <c r="AL1178" s="100"/>
      <c r="AM1178" s="100"/>
      <c r="AN1178" s="100"/>
      <c r="AO1178" s="100"/>
      <c r="AP1178" s="100"/>
      <c r="AQ1178" s="100"/>
      <c r="AR1178" s="100"/>
      <c r="AS1178" s="100"/>
      <c r="AT1178" s="100"/>
      <c r="AU1178" s="100"/>
      <c r="AV1178" s="100"/>
      <c r="AW1178" s="100"/>
      <c r="AX1178" s="100"/>
      <c r="AY1178" s="100"/>
    </row>
    <row r="1179" spans="22:51">
      <c r="V1179" s="100"/>
      <c r="W1179" s="100"/>
      <c r="X1179" s="100"/>
      <c r="Y1179" s="100"/>
      <c r="Z1179" s="100"/>
      <c r="AA1179" s="100"/>
      <c r="AB1179" s="100"/>
      <c r="AC1179" s="100"/>
      <c r="AD1179" s="100"/>
      <c r="AE1179" s="100"/>
      <c r="AF1179" s="100"/>
      <c r="AG1179" s="100"/>
      <c r="AH1179" s="100"/>
      <c r="AK1179" s="100"/>
      <c r="AL1179" s="100"/>
      <c r="AM1179" s="100"/>
      <c r="AN1179" s="100"/>
      <c r="AO1179" s="100"/>
      <c r="AP1179" s="100"/>
      <c r="AQ1179" s="100"/>
      <c r="AR1179" s="100"/>
      <c r="AS1179" s="100"/>
      <c r="AT1179" s="100"/>
      <c r="AU1179" s="100"/>
      <c r="AV1179" s="100"/>
      <c r="AW1179" s="100"/>
      <c r="AX1179" s="100"/>
      <c r="AY1179" s="100"/>
    </row>
    <row r="1180" spans="22:51">
      <c r="V1180" s="100"/>
      <c r="W1180" s="100"/>
      <c r="X1180" s="100"/>
      <c r="Y1180" s="100"/>
      <c r="Z1180" s="100"/>
      <c r="AA1180" s="100"/>
      <c r="AB1180" s="100"/>
      <c r="AC1180" s="100"/>
      <c r="AD1180" s="100"/>
      <c r="AE1180" s="100"/>
      <c r="AF1180" s="100"/>
      <c r="AG1180" s="100"/>
      <c r="AH1180" s="100"/>
      <c r="AK1180" s="100"/>
      <c r="AL1180" s="100"/>
      <c r="AM1180" s="100"/>
      <c r="AN1180" s="100"/>
      <c r="AO1180" s="100"/>
      <c r="AP1180" s="100"/>
      <c r="AQ1180" s="100"/>
      <c r="AR1180" s="100"/>
      <c r="AS1180" s="100"/>
      <c r="AT1180" s="100"/>
      <c r="AU1180" s="100"/>
      <c r="AV1180" s="100"/>
      <c r="AW1180" s="100"/>
      <c r="AX1180" s="100"/>
      <c r="AY1180" s="100"/>
    </row>
    <row r="1181" spans="22:51">
      <c r="V1181" s="100"/>
      <c r="W1181" s="100"/>
      <c r="X1181" s="100"/>
      <c r="Y1181" s="100"/>
      <c r="Z1181" s="100"/>
      <c r="AA1181" s="100"/>
      <c r="AB1181" s="100"/>
      <c r="AC1181" s="100"/>
      <c r="AD1181" s="100"/>
      <c r="AE1181" s="100"/>
      <c r="AF1181" s="100"/>
      <c r="AG1181" s="100"/>
      <c r="AH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100"/>
      <c r="AV1181" s="100"/>
      <c r="AW1181" s="100"/>
      <c r="AX1181" s="100"/>
      <c r="AY1181" s="100"/>
    </row>
    <row r="1182" spans="22:51">
      <c r="V1182" s="100"/>
      <c r="W1182" s="100"/>
      <c r="X1182" s="100"/>
      <c r="Y1182" s="100"/>
      <c r="Z1182" s="100"/>
      <c r="AA1182" s="100"/>
      <c r="AB1182" s="100"/>
      <c r="AC1182" s="100"/>
      <c r="AD1182" s="100"/>
      <c r="AE1182" s="100"/>
      <c r="AF1182" s="100"/>
      <c r="AG1182" s="100"/>
      <c r="AH1182" s="100"/>
      <c r="AK1182" s="100"/>
      <c r="AL1182" s="100"/>
      <c r="AM1182" s="100"/>
      <c r="AN1182" s="100"/>
      <c r="AO1182" s="100"/>
      <c r="AP1182" s="100"/>
      <c r="AQ1182" s="100"/>
      <c r="AR1182" s="100"/>
      <c r="AS1182" s="100"/>
      <c r="AT1182" s="100"/>
      <c r="AU1182" s="100"/>
      <c r="AV1182" s="100"/>
      <c r="AW1182" s="100"/>
      <c r="AX1182" s="100"/>
      <c r="AY1182" s="100"/>
    </row>
    <row r="1183" spans="22:51">
      <c r="V1183" s="100"/>
      <c r="W1183" s="100"/>
      <c r="X1183" s="100"/>
      <c r="Y1183" s="100"/>
      <c r="Z1183" s="100"/>
      <c r="AA1183" s="100"/>
      <c r="AB1183" s="100"/>
      <c r="AC1183" s="100"/>
      <c r="AD1183" s="100"/>
      <c r="AE1183" s="100"/>
      <c r="AF1183" s="100"/>
      <c r="AG1183" s="100"/>
      <c r="AH1183" s="100"/>
      <c r="AK1183" s="100"/>
      <c r="AL1183" s="100"/>
      <c r="AM1183" s="100"/>
      <c r="AN1183" s="100"/>
      <c r="AO1183" s="100"/>
      <c r="AP1183" s="100"/>
      <c r="AQ1183" s="100"/>
      <c r="AR1183" s="100"/>
      <c r="AS1183" s="100"/>
      <c r="AT1183" s="100"/>
      <c r="AU1183" s="100"/>
      <c r="AV1183" s="100"/>
      <c r="AW1183" s="100"/>
      <c r="AX1183" s="100"/>
      <c r="AY1183" s="100"/>
    </row>
    <row r="1184" spans="22:51">
      <c r="V1184" s="100"/>
      <c r="W1184" s="100"/>
      <c r="X1184" s="100"/>
      <c r="Y1184" s="100"/>
      <c r="Z1184" s="100"/>
      <c r="AA1184" s="100"/>
      <c r="AB1184" s="100"/>
      <c r="AC1184" s="100"/>
      <c r="AD1184" s="100"/>
      <c r="AE1184" s="100"/>
      <c r="AF1184" s="100"/>
      <c r="AG1184" s="100"/>
      <c r="AH1184" s="100"/>
      <c r="AK1184" s="100"/>
      <c r="AL1184" s="100"/>
      <c r="AM1184" s="100"/>
      <c r="AN1184" s="100"/>
      <c r="AO1184" s="100"/>
      <c r="AP1184" s="100"/>
      <c r="AQ1184" s="100"/>
      <c r="AR1184" s="100"/>
      <c r="AS1184" s="100"/>
      <c r="AT1184" s="100"/>
      <c r="AU1184" s="100"/>
      <c r="AV1184" s="100"/>
      <c r="AW1184" s="100"/>
      <c r="AX1184" s="100"/>
      <c r="AY1184" s="100"/>
    </row>
    <row r="1185" spans="22:51">
      <c r="V1185" s="100"/>
      <c r="W1185" s="100"/>
      <c r="X1185" s="100"/>
      <c r="Y1185" s="100"/>
      <c r="Z1185" s="100"/>
      <c r="AA1185" s="100"/>
      <c r="AB1185" s="100"/>
      <c r="AC1185" s="100"/>
      <c r="AD1185" s="100"/>
      <c r="AE1185" s="100"/>
      <c r="AF1185" s="100"/>
      <c r="AG1185" s="100"/>
      <c r="AH1185" s="100"/>
      <c r="AK1185" s="100"/>
      <c r="AL1185" s="100"/>
      <c r="AM1185" s="100"/>
      <c r="AN1185" s="100"/>
      <c r="AO1185" s="100"/>
      <c r="AP1185" s="100"/>
      <c r="AQ1185" s="100"/>
      <c r="AR1185" s="100"/>
      <c r="AS1185" s="100"/>
      <c r="AT1185" s="100"/>
      <c r="AU1185" s="100"/>
      <c r="AV1185" s="100"/>
      <c r="AW1185" s="100"/>
      <c r="AX1185" s="100"/>
      <c r="AY1185" s="100"/>
    </row>
    <row r="1186" spans="22:51">
      <c r="V1186" s="100"/>
      <c r="W1186" s="100"/>
      <c r="X1186" s="100"/>
      <c r="Y1186" s="100"/>
      <c r="Z1186" s="100"/>
      <c r="AA1186" s="100"/>
      <c r="AB1186" s="100"/>
      <c r="AC1186" s="100"/>
      <c r="AD1186" s="100"/>
      <c r="AE1186" s="100"/>
      <c r="AF1186" s="100"/>
      <c r="AG1186" s="100"/>
      <c r="AH1186" s="100"/>
      <c r="AK1186" s="100"/>
      <c r="AL1186" s="100"/>
      <c r="AM1186" s="100"/>
      <c r="AN1186" s="100"/>
      <c r="AO1186" s="100"/>
      <c r="AP1186" s="100"/>
      <c r="AQ1186" s="100"/>
      <c r="AR1186" s="100"/>
      <c r="AS1186" s="100"/>
      <c r="AT1186" s="100"/>
      <c r="AU1186" s="100"/>
      <c r="AV1186" s="100"/>
      <c r="AW1186" s="100"/>
      <c r="AX1186" s="100"/>
      <c r="AY1186" s="100"/>
    </row>
    <row r="1187" spans="22:51">
      <c r="V1187" s="100"/>
      <c r="W1187" s="100"/>
      <c r="X1187" s="100"/>
      <c r="Y1187" s="100"/>
      <c r="Z1187" s="100"/>
      <c r="AA1187" s="100"/>
      <c r="AB1187" s="100"/>
      <c r="AC1187" s="100"/>
      <c r="AD1187" s="100"/>
      <c r="AE1187" s="100"/>
      <c r="AF1187" s="100"/>
      <c r="AG1187" s="100"/>
      <c r="AH1187" s="100"/>
      <c r="AK1187" s="100"/>
      <c r="AL1187" s="100"/>
      <c r="AM1187" s="100"/>
      <c r="AN1187" s="100"/>
      <c r="AO1187" s="100"/>
      <c r="AP1187" s="100"/>
      <c r="AQ1187" s="100"/>
      <c r="AR1187" s="100"/>
      <c r="AS1187" s="100"/>
      <c r="AT1187" s="100"/>
      <c r="AU1187" s="100"/>
      <c r="AV1187" s="100"/>
      <c r="AW1187" s="100"/>
      <c r="AX1187" s="100"/>
      <c r="AY1187" s="100"/>
    </row>
    <row r="1188" spans="22:51">
      <c r="V1188" s="100"/>
      <c r="W1188" s="100"/>
      <c r="X1188" s="100"/>
      <c r="Y1188" s="100"/>
      <c r="Z1188" s="100"/>
      <c r="AA1188" s="100"/>
      <c r="AB1188" s="100"/>
      <c r="AC1188" s="100"/>
      <c r="AD1188" s="100"/>
      <c r="AE1188" s="100"/>
      <c r="AF1188" s="100"/>
      <c r="AG1188" s="100"/>
      <c r="AH1188" s="100"/>
      <c r="AK1188" s="100"/>
      <c r="AL1188" s="100"/>
      <c r="AM1188" s="100"/>
      <c r="AN1188" s="100"/>
      <c r="AO1188" s="100"/>
      <c r="AP1188" s="100"/>
      <c r="AQ1188" s="100"/>
      <c r="AR1188" s="100"/>
      <c r="AS1188" s="100"/>
      <c r="AT1188" s="100"/>
      <c r="AU1188" s="100"/>
      <c r="AV1188" s="100"/>
      <c r="AW1188" s="100"/>
      <c r="AX1188" s="100"/>
      <c r="AY1188" s="100"/>
    </row>
    <row r="1189" spans="22:51">
      <c r="V1189" s="100"/>
      <c r="W1189" s="100"/>
      <c r="X1189" s="100"/>
      <c r="Y1189" s="100"/>
      <c r="Z1189" s="100"/>
      <c r="AA1189" s="100"/>
      <c r="AB1189" s="100"/>
      <c r="AC1189" s="100"/>
      <c r="AD1189" s="100"/>
      <c r="AE1189" s="100"/>
      <c r="AF1189" s="100"/>
      <c r="AG1189" s="100"/>
      <c r="AH1189" s="100"/>
      <c r="AK1189" s="100"/>
      <c r="AL1189" s="100"/>
      <c r="AM1189" s="100"/>
      <c r="AN1189" s="100"/>
      <c r="AO1189" s="100"/>
      <c r="AP1189" s="100"/>
      <c r="AQ1189" s="100"/>
      <c r="AR1189" s="100"/>
      <c r="AS1189" s="100"/>
      <c r="AT1189" s="100"/>
      <c r="AU1189" s="100"/>
      <c r="AV1189" s="100"/>
      <c r="AW1189" s="100"/>
      <c r="AX1189" s="100"/>
      <c r="AY1189" s="100"/>
    </row>
    <row r="1190" spans="22:51">
      <c r="V1190" s="100"/>
      <c r="W1190" s="100"/>
      <c r="X1190" s="100"/>
      <c r="Y1190" s="100"/>
      <c r="Z1190" s="100"/>
      <c r="AA1190" s="100"/>
      <c r="AB1190" s="100"/>
      <c r="AC1190" s="100"/>
      <c r="AD1190" s="100"/>
      <c r="AE1190" s="100"/>
      <c r="AF1190" s="100"/>
      <c r="AG1190" s="100"/>
      <c r="AH1190" s="100"/>
      <c r="AK1190" s="100"/>
      <c r="AL1190" s="100"/>
      <c r="AM1190" s="100"/>
      <c r="AN1190" s="100"/>
      <c r="AO1190" s="100"/>
      <c r="AP1190" s="100"/>
      <c r="AQ1190" s="100"/>
      <c r="AR1190" s="100"/>
      <c r="AS1190" s="100"/>
      <c r="AT1190" s="100"/>
      <c r="AU1190" s="100"/>
      <c r="AV1190" s="100"/>
      <c r="AW1190" s="100"/>
      <c r="AX1190" s="100"/>
      <c r="AY1190" s="100"/>
    </row>
    <row r="1191" spans="22:51">
      <c r="V1191" s="100"/>
      <c r="W1191" s="100"/>
      <c r="X1191" s="100"/>
      <c r="Y1191" s="100"/>
      <c r="Z1191" s="100"/>
      <c r="AA1191" s="100"/>
      <c r="AB1191" s="100"/>
      <c r="AC1191" s="100"/>
      <c r="AD1191" s="100"/>
      <c r="AE1191" s="100"/>
      <c r="AF1191" s="100"/>
      <c r="AG1191" s="100"/>
      <c r="AH1191" s="100"/>
      <c r="AK1191" s="100"/>
      <c r="AL1191" s="100"/>
      <c r="AM1191" s="100"/>
      <c r="AN1191" s="100"/>
      <c r="AO1191" s="100"/>
      <c r="AP1191" s="100"/>
      <c r="AQ1191" s="100"/>
      <c r="AR1191" s="100"/>
      <c r="AS1191" s="100"/>
      <c r="AT1191" s="100"/>
      <c r="AU1191" s="100"/>
      <c r="AV1191" s="100"/>
      <c r="AW1191" s="100"/>
      <c r="AX1191" s="100"/>
      <c r="AY1191" s="100"/>
    </row>
    <row r="1192" spans="22:51">
      <c r="V1192" s="100"/>
      <c r="W1192" s="100"/>
      <c r="X1192" s="100"/>
      <c r="Y1192" s="100"/>
      <c r="Z1192" s="100"/>
      <c r="AA1192" s="100"/>
      <c r="AB1192" s="100"/>
      <c r="AC1192" s="100"/>
      <c r="AD1192" s="100"/>
      <c r="AE1192" s="100"/>
      <c r="AF1192" s="100"/>
      <c r="AG1192" s="100"/>
      <c r="AH1192" s="100"/>
      <c r="AK1192" s="100"/>
      <c r="AL1192" s="100"/>
      <c r="AM1192" s="100"/>
      <c r="AN1192" s="100"/>
      <c r="AO1192" s="100"/>
      <c r="AP1192" s="100"/>
      <c r="AQ1192" s="100"/>
      <c r="AR1192" s="100"/>
      <c r="AS1192" s="100"/>
      <c r="AT1192" s="100"/>
      <c r="AU1192" s="100"/>
      <c r="AV1192" s="100"/>
      <c r="AW1192" s="100"/>
      <c r="AX1192" s="100"/>
      <c r="AY1192" s="100"/>
    </row>
    <row r="1193" spans="22:51">
      <c r="V1193" s="100"/>
      <c r="W1193" s="100"/>
      <c r="X1193" s="100"/>
      <c r="Y1193" s="100"/>
      <c r="Z1193" s="100"/>
      <c r="AA1193" s="100"/>
      <c r="AB1193" s="100"/>
      <c r="AC1193" s="100"/>
      <c r="AD1193" s="100"/>
      <c r="AE1193" s="100"/>
      <c r="AF1193" s="100"/>
      <c r="AG1193" s="100"/>
      <c r="AH1193" s="100"/>
      <c r="AK1193" s="100"/>
      <c r="AL1193" s="100"/>
      <c r="AM1193" s="100"/>
      <c r="AN1193" s="100"/>
      <c r="AO1193" s="100"/>
      <c r="AP1193" s="100"/>
      <c r="AQ1193" s="100"/>
      <c r="AR1193" s="100"/>
      <c r="AS1193" s="100"/>
      <c r="AT1193" s="100"/>
      <c r="AU1193" s="100"/>
      <c r="AV1193" s="100"/>
      <c r="AW1193" s="100"/>
      <c r="AX1193" s="100"/>
      <c r="AY1193" s="100"/>
    </row>
    <row r="1194" spans="22:51">
      <c r="V1194" s="100"/>
      <c r="W1194" s="100"/>
      <c r="X1194" s="100"/>
      <c r="Y1194" s="100"/>
      <c r="Z1194" s="100"/>
      <c r="AA1194" s="100"/>
      <c r="AB1194" s="100"/>
      <c r="AC1194" s="100"/>
      <c r="AD1194" s="100"/>
      <c r="AE1194" s="100"/>
      <c r="AF1194" s="100"/>
      <c r="AG1194" s="100"/>
      <c r="AH1194" s="100"/>
      <c r="AK1194" s="100"/>
      <c r="AL1194" s="100"/>
      <c r="AM1194" s="100"/>
      <c r="AN1194" s="100"/>
      <c r="AO1194" s="100"/>
      <c r="AP1194" s="100"/>
      <c r="AQ1194" s="100"/>
      <c r="AR1194" s="100"/>
      <c r="AS1194" s="100"/>
      <c r="AT1194" s="100"/>
      <c r="AU1194" s="100"/>
      <c r="AV1194" s="100"/>
      <c r="AW1194" s="100"/>
      <c r="AX1194" s="100"/>
      <c r="AY1194" s="100"/>
    </row>
    <row r="1195" spans="22:51">
      <c r="V1195" s="100"/>
      <c r="W1195" s="100"/>
      <c r="X1195" s="100"/>
      <c r="Y1195" s="100"/>
      <c r="Z1195" s="100"/>
      <c r="AA1195" s="100"/>
      <c r="AB1195" s="100"/>
      <c r="AC1195" s="100"/>
      <c r="AD1195" s="100"/>
      <c r="AE1195" s="100"/>
      <c r="AF1195" s="100"/>
      <c r="AG1195" s="100"/>
      <c r="AH1195" s="100"/>
      <c r="AK1195" s="100"/>
      <c r="AL1195" s="100"/>
      <c r="AM1195" s="100"/>
      <c r="AN1195" s="100"/>
      <c r="AO1195" s="100"/>
      <c r="AP1195" s="100"/>
      <c r="AQ1195" s="100"/>
      <c r="AR1195" s="100"/>
      <c r="AS1195" s="100"/>
      <c r="AT1195" s="100"/>
      <c r="AU1195" s="100"/>
      <c r="AV1195" s="100"/>
      <c r="AW1195" s="100"/>
      <c r="AX1195" s="100"/>
      <c r="AY1195" s="100"/>
    </row>
    <row r="1196" spans="22:51">
      <c r="V1196" s="100"/>
      <c r="W1196" s="100"/>
      <c r="X1196" s="100"/>
      <c r="Y1196" s="100"/>
      <c r="Z1196" s="100"/>
      <c r="AA1196" s="100"/>
      <c r="AB1196" s="100"/>
      <c r="AC1196" s="100"/>
      <c r="AD1196" s="100"/>
      <c r="AE1196" s="100"/>
      <c r="AF1196" s="100"/>
      <c r="AG1196" s="100"/>
      <c r="AH1196" s="100"/>
      <c r="AK1196" s="100"/>
      <c r="AL1196" s="100"/>
      <c r="AM1196" s="100"/>
      <c r="AN1196" s="100"/>
      <c r="AO1196" s="100"/>
      <c r="AP1196" s="100"/>
      <c r="AQ1196" s="100"/>
      <c r="AR1196" s="100"/>
      <c r="AS1196" s="100"/>
      <c r="AT1196" s="100"/>
      <c r="AU1196" s="100"/>
      <c r="AV1196" s="100"/>
      <c r="AW1196" s="100"/>
      <c r="AX1196" s="100"/>
      <c r="AY1196" s="100"/>
    </row>
    <row r="1197" spans="22:51">
      <c r="V1197" s="100"/>
      <c r="W1197" s="100"/>
      <c r="X1197" s="100"/>
      <c r="Y1197" s="100"/>
      <c r="Z1197" s="100"/>
      <c r="AA1197" s="100"/>
      <c r="AB1197" s="100"/>
      <c r="AC1197" s="100"/>
      <c r="AD1197" s="100"/>
      <c r="AE1197" s="100"/>
      <c r="AF1197" s="100"/>
      <c r="AG1197" s="100"/>
      <c r="AH1197" s="100"/>
      <c r="AK1197" s="100"/>
      <c r="AL1197" s="100"/>
      <c r="AM1197" s="100"/>
      <c r="AN1197" s="100"/>
      <c r="AO1197" s="100"/>
      <c r="AP1197" s="100"/>
      <c r="AQ1197" s="100"/>
      <c r="AR1197" s="100"/>
      <c r="AS1197" s="100"/>
      <c r="AT1197" s="100"/>
      <c r="AU1197" s="100"/>
      <c r="AV1197" s="100"/>
      <c r="AW1197" s="100"/>
      <c r="AX1197" s="100"/>
      <c r="AY1197" s="100"/>
    </row>
    <row r="1198" spans="22:51">
      <c r="V1198" s="100"/>
      <c r="W1198" s="100"/>
      <c r="X1198" s="100"/>
      <c r="Y1198" s="100"/>
      <c r="Z1198" s="100"/>
      <c r="AA1198" s="100"/>
      <c r="AB1198" s="100"/>
      <c r="AC1198" s="100"/>
      <c r="AD1198" s="100"/>
      <c r="AE1198" s="100"/>
      <c r="AF1198" s="100"/>
      <c r="AG1198" s="100"/>
      <c r="AH1198" s="100"/>
      <c r="AK1198" s="100"/>
      <c r="AL1198" s="100"/>
      <c r="AM1198" s="100"/>
      <c r="AN1198" s="100"/>
      <c r="AO1198" s="100"/>
      <c r="AP1198" s="100"/>
      <c r="AQ1198" s="100"/>
      <c r="AR1198" s="100"/>
      <c r="AS1198" s="100"/>
      <c r="AT1198" s="100"/>
      <c r="AU1198" s="100"/>
      <c r="AV1198" s="100"/>
      <c r="AW1198" s="100"/>
      <c r="AX1198" s="100"/>
      <c r="AY1198" s="100"/>
    </row>
    <row r="1199" spans="22:51">
      <c r="V1199" s="100"/>
      <c r="W1199" s="100"/>
      <c r="X1199" s="100"/>
      <c r="Y1199" s="100"/>
      <c r="Z1199" s="100"/>
      <c r="AA1199" s="100"/>
      <c r="AB1199" s="100"/>
      <c r="AC1199" s="100"/>
      <c r="AD1199" s="100"/>
      <c r="AE1199" s="100"/>
      <c r="AF1199" s="100"/>
      <c r="AG1199" s="100"/>
      <c r="AH1199" s="100"/>
      <c r="AK1199" s="100"/>
      <c r="AL1199" s="100"/>
      <c r="AM1199" s="100"/>
      <c r="AN1199" s="100"/>
      <c r="AO1199" s="100"/>
      <c r="AP1199" s="100"/>
      <c r="AQ1199" s="100"/>
      <c r="AR1199" s="100"/>
      <c r="AS1199" s="100"/>
      <c r="AT1199" s="100"/>
      <c r="AU1199" s="100"/>
      <c r="AV1199" s="100"/>
      <c r="AW1199" s="100"/>
      <c r="AX1199" s="100"/>
      <c r="AY1199" s="100"/>
    </row>
    <row r="1200" spans="22:51">
      <c r="V1200" s="100"/>
      <c r="W1200" s="100"/>
      <c r="X1200" s="100"/>
      <c r="Y1200" s="100"/>
      <c r="Z1200" s="100"/>
      <c r="AA1200" s="100"/>
      <c r="AB1200" s="100"/>
      <c r="AC1200" s="100"/>
      <c r="AD1200" s="100"/>
      <c r="AE1200" s="100"/>
      <c r="AF1200" s="100"/>
      <c r="AG1200" s="100"/>
      <c r="AH1200" s="100"/>
      <c r="AK1200" s="100"/>
      <c r="AL1200" s="100"/>
      <c r="AM1200" s="100"/>
      <c r="AN1200" s="100"/>
      <c r="AO1200" s="100"/>
      <c r="AP1200" s="100"/>
      <c r="AQ1200" s="100"/>
      <c r="AR1200" s="100"/>
      <c r="AS1200" s="100"/>
      <c r="AT1200" s="100"/>
      <c r="AU1200" s="100"/>
      <c r="AV1200" s="100"/>
      <c r="AW1200" s="100"/>
      <c r="AX1200" s="100"/>
      <c r="AY1200" s="100"/>
    </row>
    <row r="1201" spans="22:51">
      <c r="V1201" s="100"/>
      <c r="W1201" s="100"/>
      <c r="X1201" s="100"/>
      <c r="Y1201" s="100"/>
      <c r="Z1201" s="100"/>
      <c r="AA1201" s="100"/>
      <c r="AB1201" s="100"/>
      <c r="AC1201" s="100"/>
      <c r="AD1201" s="100"/>
      <c r="AE1201" s="100"/>
      <c r="AF1201" s="100"/>
      <c r="AG1201" s="100"/>
      <c r="AH1201" s="100"/>
      <c r="AK1201" s="100"/>
      <c r="AL1201" s="100"/>
      <c r="AM1201" s="100"/>
      <c r="AN1201" s="100"/>
      <c r="AO1201" s="100"/>
      <c r="AP1201" s="100"/>
      <c r="AQ1201" s="100"/>
      <c r="AR1201" s="100"/>
      <c r="AS1201" s="100"/>
      <c r="AT1201" s="100"/>
      <c r="AU1201" s="100"/>
      <c r="AV1201" s="100"/>
      <c r="AW1201" s="100"/>
      <c r="AX1201" s="100"/>
      <c r="AY1201" s="100"/>
    </row>
    <row r="1202" spans="22:51">
      <c r="V1202" s="100"/>
      <c r="W1202" s="100"/>
      <c r="X1202" s="100"/>
      <c r="Y1202" s="100"/>
      <c r="Z1202" s="100"/>
      <c r="AA1202" s="100"/>
      <c r="AB1202" s="100"/>
      <c r="AC1202" s="100"/>
      <c r="AD1202" s="100"/>
      <c r="AE1202" s="100"/>
      <c r="AF1202" s="100"/>
      <c r="AG1202" s="100"/>
      <c r="AH1202" s="100"/>
      <c r="AK1202" s="100"/>
      <c r="AL1202" s="100"/>
      <c r="AM1202" s="100"/>
      <c r="AN1202" s="100"/>
      <c r="AO1202" s="100"/>
      <c r="AP1202" s="100"/>
      <c r="AQ1202" s="100"/>
      <c r="AR1202" s="100"/>
      <c r="AS1202" s="100"/>
      <c r="AT1202" s="100"/>
      <c r="AU1202" s="100"/>
      <c r="AV1202" s="100"/>
      <c r="AW1202" s="100"/>
      <c r="AX1202" s="100"/>
      <c r="AY1202" s="100"/>
    </row>
    <row r="1203" spans="22:51">
      <c r="V1203" s="100"/>
      <c r="W1203" s="100"/>
      <c r="X1203" s="100"/>
      <c r="Y1203" s="100"/>
      <c r="Z1203" s="100"/>
      <c r="AA1203" s="100"/>
      <c r="AB1203" s="100"/>
      <c r="AC1203" s="100"/>
      <c r="AD1203" s="100"/>
      <c r="AE1203" s="100"/>
      <c r="AF1203" s="100"/>
      <c r="AG1203" s="100"/>
      <c r="AH1203" s="100"/>
      <c r="AK1203" s="100"/>
      <c r="AL1203" s="100"/>
      <c r="AM1203" s="100"/>
      <c r="AN1203" s="100"/>
      <c r="AO1203" s="100"/>
      <c r="AP1203" s="100"/>
      <c r="AQ1203" s="100"/>
      <c r="AR1203" s="100"/>
      <c r="AS1203" s="100"/>
      <c r="AT1203" s="100"/>
      <c r="AU1203" s="100"/>
      <c r="AV1203" s="100"/>
      <c r="AW1203" s="100"/>
      <c r="AX1203" s="100"/>
      <c r="AY1203" s="100"/>
    </row>
    <row r="1204" spans="22:51">
      <c r="V1204" s="100"/>
      <c r="W1204" s="100"/>
      <c r="X1204" s="100"/>
      <c r="Y1204" s="100"/>
      <c r="Z1204" s="100"/>
      <c r="AA1204" s="100"/>
      <c r="AB1204" s="100"/>
      <c r="AC1204" s="100"/>
      <c r="AD1204" s="100"/>
      <c r="AE1204" s="100"/>
      <c r="AF1204" s="100"/>
      <c r="AG1204" s="100"/>
      <c r="AH1204" s="100"/>
      <c r="AK1204" s="100"/>
      <c r="AL1204" s="100"/>
      <c r="AM1204" s="100"/>
      <c r="AN1204" s="100"/>
      <c r="AO1204" s="100"/>
      <c r="AP1204" s="100"/>
      <c r="AQ1204" s="100"/>
      <c r="AR1204" s="100"/>
      <c r="AS1204" s="100"/>
      <c r="AT1204" s="100"/>
      <c r="AU1204" s="100"/>
      <c r="AV1204" s="100"/>
      <c r="AW1204" s="100"/>
      <c r="AX1204" s="100"/>
      <c r="AY1204" s="100"/>
    </row>
    <row r="1205" spans="22:51">
      <c r="V1205" s="100"/>
      <c r="W1205" s="100"/>
      <c r="X1205" s="100"/>
      <c r="Y1205" s="100"/>
      <c r="Z1205" s="100"/>
      <c r="AA1205" s="100"/>
      <c r="AB1205" s="100"/>
      <c r="AC1205" s="100"/>
      <c r="AD1205" s="100"/>
      <c r="AE1205" s="100"/>
      <c r="AF1205" s="100"/>
      <c r="AG1205" s="100"/>
      <c r="AH1205" s="100"/>
      <c r="AK1205" s="100"/>
      <c r="AL1205" s="100"/>
      <c r="AM1205" s="100"/>
      <c r="AN1205" s="100"/>
      <c r="AO1205" s="100"/>
      <c r="AP1205" s="100"/>
      <c r="AQ1205" s="100"/>
      <c r="AR1205" s="100"/>
      <c r="AS1205" s="100"/>
      <c r="AT1205" s="100"/>
      <c r="AU1205" s="100"/>
      <c r="AV1205" s="100"/>
      <c r="AW1205" s="100"/>
      <c r="AX1205" s="100"/>
      <c r="AY1205" s="100"/>
    </row>
    <row r="1206" spans="22:51">
      <c r="V1206" s="100"/>
      <c r="W1206" s="100"/>
      <c r="X1206" s="100"/>
      <c r="Y1206" s="100"/>
      <c r="Z1206" s="100"/>
      <c r="AA1206" s="100"/>
      <c r="AB1206" s="100"/>
      <c r="AC1206" s="100"/>
      <c r="AD1206" s="100"/>
      <c r="AE1206" s="100"/>
      <c r="AF1206" s="100"/>
      <c r="AG1206" s="100"/>
      <c r="AH1206" s="100"/>
      <c r="AK1206" s="100"/>
      <c r="AL1206" s="100"/>
      <c r="AM1206" s="100"/>
      <c r="AN1206" s="100"/>
      <c r="AO1206" s="100"/>
      <c r="AP1206" s="100"/>
      <c r="AQ1206" s="100"/>
      <c r="AR1206" s="100"/>
      <c r="AS1206" s="100"/>
      <c r="AT1206" s="100"/>
      <c r="AU1206" s="100"/>
      <c r="AV1206" s="100"/>
      <c r="AW1206" s="100"/>
      <c r="AX1206" s="100"/>
      <c r="AY1206" s="100"/>
    </row>
    <row r="1207" spans="22:51">
      <c r="V1207" s="100"/>
      <c r="W1207" s="100"/>
      <c r="X1207" s="100"/>
      <c r="Y1207" s="100"/>
      <c r="Z1207" s="100"/>
      <c r="AA1207" s="100"/>
      <c r="AB1207" s="100"/>
      <c r="AC1207" s="100"/>
      <c r="AD1207" s="100"/>
      <c r="AE1207" s="100"/>
      <c r="AF1207" s="100"/>
      <c r="AG1207" s="100"/>
      <c r="AH1207" s="100"/>
      <c r="AK1207" s="100"/>
      <c r="AL1207" s="100"/>
      <c r="AM1207" s="100"/>
      <c r="AN1207" s="100"/>
      <c r="AO1207" s="100"/>
      <c r="AP1207" s="100"/>
      <c r="AQ1207" s="100"/>
      <c r="AR1207" s="100"/>
      <c r="AS1207" s="100"/>
      <c r="AT1207" s="100"/>
      <c r="AU1207" s="100"/>
      <c r="AV1207" s="100"/>
      <c r="AW1207" s="100"/>
      <c r="AX1207" s="100"/>
      <c r="AY1207" s="100"/>
    </row>
    <row r="1208" spans="22:51">
      <c r="V1208" s="100"/>
      <c r="W1208" s="100"/>
      <c r="X1208" s="100"/>
      <c r="Y1208" s="100"/>
      <c r="Z1208" s="100"/>
      <c r="AA1208" s="100"/>
      <c r="AB1208" s="100"/>
      <c r="AC1208" s="100"/>
      <c r="AD1208" s="100"/>
      <c r="AE1208" s="100"/>
      <c r="AF1208" s="100"/>
      <c r="AG1208" s="100"/>
      <c r="AH1208" s="100"/>
      <c r="AK1208" s="100"/>
      <c r="AL1208" s="100"/>
      <c r="AM1208" s="100"/>
      <c r="AN1208" s="100"/>
      <c r="AO1208" s="100"/>
      <c r="AP1208" s="100"/>
      <c r="AQ1208" s="100"/>
      <c r="AR1208" s="100"/>
      <c r="AS1208" s="100"/>
      <c r="AT1208" s="100"/>
      <c r="AU1208" s="100"/>
      <c r="AV1208" s="100"/>
      <c r="AW1208" s="100"/>
      <c r="AX1208" s="100"/>
      <c r="AY1208" s="100"/>
    </row>
    <row r="1209" spans="22:51">
      <c r="V1209" s="100"/>
      <c r="W1209" s="100"/>
      <c r="X1209" s="100"/>
      <c r="Y1209" s="100"/>
      <c r="Z1209" s="100"/>
      <c r="AA1209" s="100"/>
      <c r="AB1209" s="100"/>
      <c r="AC1209" s="100"/>
      <c r="AD1209" s="100"/>
      <c r="AE1209" s="100"/>
      <c r="AF1209" s="100"/>
      <c r="AG1209" s="100"/>
      <c r="AH1209" s="100"/>
      <c r="AK1209" s="100"/>
      <c r="AL1209" s="100"/>
      <c r="AM1209" s="100"/>
      <c r="AN1209" s="100"/>
      <c r="AO1209" s="100"/>
      <c r="AP1209" s="100"/>
      <c r="AQ1209" s="100"/>
      <c r="AR1209" s="100"/>
      <c r="AS1209" s="100"/>
      <c r="AT1209" s="100"/>
      <c r="AU1209" s="100"/>
      <c r="AV1209" s="100"/>
      <c r="AW1209" s="100"/>
      <c r="AX1209" s="100"/>
      <c r="AY1209" s="100"/>
    </row>
    <row r="1210" spans="22:51">
      <c r="V1210" s="100"/>
      <c r="W1210" s="100"/>
      <c r="X1210" s="100"/>
      <c r="Y1210" s="100"/>
      <c r="Z1210" s="100"/>
      <c r="AA1210" s="100"/>
      <c r="AB1210" s="100"/>
      <c r="AC1210" s="100"/>
      <c r="AD1210" s="100"/>
      <c r="AE1210" s="100"/>
      <c r="AF1210" s="100"/>
      <c r="AG1210" s="100"/>
      <c r="AH1210" s="100"/>
      <c r="AK1210" s="100"/>
      <c r="AL1210" s="100"/>
      <c r="AM1210" s="100"/>
      <c r="AN1210" s="100"/>
      <c r="AO1210" s="100"/>
      <c r="AP1210" s="100"/>
      <c r="AQ1210" s="100"/>
      <c r="AR1210" s="100"/>
      <c r="AS1210" s="100"/>
      <c r="AT1210" s="100"/>
      <c r="AU1210" s="100"/>
      <c r="AV1210" s="100"/>
      <c r="AW1210" s="100"/>
      <c r="AX1210" s="100"/>
      <c r="AY1210" s="100"/>
    </row>
    <row r="1211" spans="22:51">
      <c r="V1211" s="100"/>
      <c r="W1211" s="100"/>
      <c r="X1211" s="100"/>
      <c r="Y1211" s="100"/>
      <c r="Z1211" s="100"/>
      <c r="AA1211" s="100"/>
      <c r="AB1211" s="100"/>
      <c r="AC1211" s="100"/>
      <c r="AD1211" s="100"/>
      <c r="AE1211" s="100"/>
      <c r="AF1211" s="100"/>
      <c r="AG1211" s="100"/>
      <c r="AH1211" s="100"/>
      <c r="AK1211" s="100"/>
      <c r="AL1211" s="100"/>
      <c r="AM1211" s="100"/>
      <c r="AN1211" s="100"/>
      <c r="AO1211" s="100"/>
      <c r="AP1211" s="100"/>
      <c r="AQ1211" s="100"/>
      <c r="AR1211" s="100"/>
      <c r="AS1211" s="100"/>
      <c r="AT1211" s="100"/>
      <c r="AU1211" s="100"/>
      <c r="AV1211" s="100"/>
      <c r="AW1211" s="100"/>
      <c r="AX1211" s="100"/>
      <c r="AY1211" s="100"/>
    </row>
    <row r="1212" spans="22:51">
      <c r="V1212" s="100"/>
      <c r="W1212" s="100"/>
      <c r="X1212" s="100"/>
      <c r="Y1212" s="100"/>
      <c r="Z1212" s="100"/>
      <c r="AA1212" s="100"/>
      <c r="AB1212" s="100"/>
      <c r="AC1212" s="100"/>
      <c r="AD1212" s="100"/>
      <c r="AE1212" s="100"/>
      <c r="AF1212" s="100"/>
      <c r="AG1212" s="100"/>
      <c r="AH1212" s="100"/>
      <c r="AK1212" s="100"/>
      <c r="AL1212" s="100"/>
      <c r="AM1212" s="100"/>
      <c r="AN1212" s="100"/>
      <c r="AO1212" s="100"/>
      <c r="AP1212" s="100"/>
      <c r="AQ1212" s="100"/>
      <c r="AR1212" s="100"/>
      <c r="AS1212" s="100"/>
      <c r="AT1212" s="100"/>
      <c r="AU1212" s="100"/>
      <c r="AV1212" s="100"/>
      <c r="AW1212" s="100"/>
      <c r="AX1212" s="100"/>
      <c r="AY1212" s="100"/>
    </row>
    <row r="1213" spans="22:51">
      <c r="V1213" s="100"/>
      <c r="W1213" s="100"/>
      <c r="X1213" s="100"/>
      <c r="Y1213" s="100"/>
      <c r="Z1213" s="100"/>
      <c r="AA1213" s="100"/>
      <c r="AB1213" s="100"/>
      <c r="AC1213" s="100"/>
      <c r="AD1213" s="100"/>
      <c r="AE1213" s="100"/>
      <c r="AF1213" s="100"/>
      <c r="AG1213" s="100"/>
      <c r="AH1213" s="100"/>
      <c r="AK1213" s="100"/>
      <c r="AL1213" s="100"/>
      <c r="AM1213" s="100"/>
      <c r="AN1213" s="100"/>
      <c r="AO1213" s="100"/>
      <c r="AP1213" s="100"/>
      <c r="AQ1213" s="100"/>
      <c r="AR1213" s="100"/>
      <c r="AS1213" s="100"/>
      <c r="AT1213" s="100"/>
      <c r="AU1213" s="100"/>
      <c r="AV1213" s="100"/>
      <c r="AW1213" s="100"/>
      <c r="AX1213" s="100"/>
      <c r="AY1213" s="100"/>
    </row>
    <row r="1214" spans="22:51">
      <c r="V1214" s="100"/>
      <c r="W1214" s="100"/>
      <c r="X1214" s="100"/>
      <c r="Y1214" s="100"/>
      <c r="Z1214" s="100"/>
      <c r="AA1214" s="100"/>
      <c r="AB1214" s="100"/>
      <c r="AC1214" s="100"/>
      <c r="AD1214" s="100"/>
      <c r="AE1214" s="100"/>
      <c r="AF1214" s="100"/>
      <c r="AG1214" s="100"/>
      <c r="AH1214" s="100"/>
      <c r="AK1214" s="100"/>
      <c r="AL1214" s="100"/>
      <c r="AM1214" s="100"/>
      <c r="AN1214" s="100"/>
      <c r="AO1214" s="100"/>
      <c r="AP1214" s="100"/>
      <c r="AQ1214" s="100"/>
      <c r="AR1214" s="100"/>
      <c r="AS1214" s="100"/>
      <c r="AT1214" s="100"/>
      <c r="AU1214" s="100"/>
      <c r="AV1214" s="100"/>
      <c r="AW1214" s="100"/>
      <c r="AX1214" s="100"/>
      <c r="AY1214" s="100"/>
    </row>
    <row r="1215" spans="22:51">
      <c r="V1215" s="100"/>
      <c r="W1215" s="100"/>
      <c r="X1215" s="100"/>
      <c r="Y1215" s="100"/>
      <c r="Z1215" s="100"/>
      <c r="AA1215" s="100"/>
      <c r="AB1215" s="100"/>
      <c r="AC1215" s="100"/>
      <c r="AD1215" s="100"/>
      <c r="AE1215" s="100"/>
      <c r="AF1215" s="100"/>
      <c r="AG1215" s="100"/>
      <c r="AH1215" s="100"/>
      <c r="AK1215" s="100"/>
      <c r="AL1215" s="100"/>
      <c r="AM1215" s="100"/>
      <c r="AN1215" s="100"/>
      <c r="AO1215" s="100"/>
      <c r="AP1215" s="100"/>
      <c r="AQ1215" s="100"/>
      <c r="AR1215" s="100"/>
      <c r="AS1215" s="100"/>
      <c r="AT1215" s="100"/>
      <c r="AU1215" s="100"/>
      <c r="AV1215" s="100"/>
      <c r="AW1215" s="100"/>
      <c r="AX1215" s="100"/>
      <c r="AY1215" s="100"/>
    </row>
    <row r="1216" spans="22:51">
      <c r="V1216" s="100"/>
      <c r="W1216" s="100"/>
      <c r="X1216" s="100"/>
      <c r="Y1216" s="100"/>
      <c r="Z1216" s="100"/>
      <c r="AA1216" s="100"/>
      <c r="AB1216" s="100"/>
      <c r="AC1216" s="100"/>
      <c r="AD1216" s="100"/>
      <c r="AE1216" s="100"/>
      <c r="AF1216" s="100"/>
      <c r="AG1216" s="100"/>
      <c r="AH1216" s="100"/>
      <c r="AK1216" s="100"/>
      <c r="AL1216" s="100"/>
      <c r="AM1216" s="100"/>
      <c r="AN1216" s="100"/>
      <c r="AO1216" s="100"/>
      <c r="AP1216" s="100"/>
      <c r="AQ1216" s="100"/>
      <c r="AR1216" s="100"/>
      <c r="AS1216" s="100"/>
      <c r="AT1216" s="100"/>
      <c r="AU1216" s="100"/>
      <c r="AV1216" s="100"/>
      <c r="AW1216" s="100"/>
      <c r="AX1216" s="100"/>
      <c r="AY1216" s="100"/>
    </row>
    <row r="1217" spans="22:51">
      <c r="V1217" s="100"/>
      <c r="W1217" s="100"/>
      <c r="X1217" s="100"/>
      <c r="Y1217" s="100"/>
      <c r="Z1217" s="100"/>
      <c r="AA1217" s="100"/>
      <c r="AB1217" s="100"/>
      <c r="AC1217" s="100"/>
      <c r="AD1217" s="100"/>
      <c r="AE1217" s="100"/>
      <c r="AF1217" s="100"/>
      <c r="AG1217" s="100"/>
      <c r="AH1217" s="100"/>
      <c r="AK1217" s="100"/>
      <c r="AL1217" s="100"/>
      <c r="AM1217" s="100"/>
      <c r="AN1217" s="100"/>
      <c r="AO1217" s="100"/>
      <c r="AP1217" s="100"/>
      <c r="AQ1217" s="100"/>
      <c r="AR1217" s="100"/>
      <c r="AS1217" s="100"/>
      <c r="AT1217" s="100"/>
      <c r="AU1217" s="100"/>
      <c r="AV1217" s="100"/>
      <c r="AW1217" s="100"/>
      <c r="AX1217" s="100"/>
      <c r="AY1217" s="100"/>
    </row>
    <row r="1218" spans="22:51">
      <c r="V1218" s="100"/>
      <c r="W1218" s="100"/>
      <c r="X1218" s="100"/>
      <c r="Y1218" s="100"/>
      <c r="Z1218" s="100"/>
      <c r="AA1218" s="100"/>
      <c r="AB1218" s="100"/>
      <c r="AC1218" s="100"/>
      <c r="AD1218" s="100"/>
      <c r="AE1218" s="100"/>
      <c r="AF1218" s="100"/>
      <c r="AG1218" s="100"/>
      <c r="AH1218" s="100"/>
      <c r="AK1218" s="100"/>
      <c r="AL1218" s="100"/>
      <c r="AM1218" s="100"/>
      <c r="AN1218" s="100"/>
      <c r="AO1218" s="100"/>
      <c r="AP1218" s="100"/>
      <c r="AQ1218" s="100"/>
      <c r="AR1218" s="100"/>
      <c r="AS1218" s="100"/>
      <c r="AT1218" s="100"/>
      <c r="AU1218" s="100"/>
      <c r="AV1218" s="100"/>
      <c r="AW1218" s="100"/>
      <c r="AX1218" s="100"/>
      <c r="AY1218" s="100"/>
    </row>
    <row r="1219" spans="22:51">
      <c r="V1219" s="100"/>
      <c r="W1219" s="100"/>
      <c r="X1219" s="100"/>
      <c r="Y1219" s="100"/>
      <c r="Z1219" s="100"/>
      <c r="AA1219" s="100"/>
      <c r="AB1219" s="100"/>
      <c r="AC1219" s="100"/>
      <c r="AD1219" s="100"/>
      <c r="AE1219" s="100"/>
      <c r="AF1219" s="100"/>
      <c r="AG1219" s="100"/>
      <c r="AH1219" s="100"/>
      <c r="AK1219" s="100"/>
      <c r="AL1219" s="100"/>
      <c r="AM1219" s="100"/>
      <c r="AN1219" s="100"/>
      <c r="AO1219" s="100"/>
      <c r="AP1219" s="100"/>
      <c r="AQ1219" s="100"/>
      <c r="AR1219" s="100"/>
      <c r="AS1219" s="100"/>
      <c r="AT1219" s="100"/>
      <c r="AU1219" s="100"/>
      <c r="AV1219" s="100"/>
      <c r="AW1219" s="100"/>
      <c r="AX1219" s="100"/>
      <c r="AY1219" s="100"/>
    </row>
    <row r="1220" spans="22:51">
      <c r="V1220" s="100"/>
      <c r="W1220" s="100"/>
      <c r="X1220" s="100"/>
      <c r="Y1220" s="100"/>
      <c r="Z1220" s="100"/>
      <c r="AA1220" s="100"/>
      <c r="AB1220" s="100"/>
      <c r="AC1220" s="100"/>
      <c r="AD1220" s="100"/>
      <c r="AE1220" s="100"/>
      <c r="AF1220" s="100"/>
      <c r="AG1220" s="100"/>
      <c r="AH1220" s="100"/>
      <c r="AK1220" s="100"/>
      <c r="AL1220" s="100"/>
      <c r="AM1220" s="100"/>
      <c r="AN1220" s="100"/>
      <c r="AO1220" s="100"/>
      <c r="AP1220" s="100"/>
      <c r="AQ1220" s="100"/>
      <c r="AR1220" s="100"/>
      <c r="AS1220" s="100"/>
      <c r="AT1220" s="100"/>
      <c r="AU1220" s="100"/>
      <c r="AV1220" s="100"/>
      <c r="AW1220" s="100"/>
      <c r="AX1220" s="100"/>
      <c r="AY1220" s="100"/>
    </row>
    <row r="1221" spans="22:51">
      <c r="V1221" s="100"/>
      <c r="W1221" s="100"/>
      <c r="X1221" s="100"/>
      <c r="Y1221" s="100"/>
      <c r="Z1221" s="100"/>
      <c r="AA1221" s="100"/>
      <c r="AB1221" s="100"/>
      <c r="AC1221" s="100"/>
      <c r="AD1221" s="100"/>
      <c r="AE1221" s="100"/>
      <c r="AF1221" s="100"/>
      <c r="AG1221" s="100"/>
      <c r="AH1221" s="100"/>
      <c r="AK1221" s="100"/>
      <c r="AL1221" s="100"/>
      <c r="AM1221" s="100"/>
      <c r="AN1221" s="100"/>
      <c r="AO1221" s="100"/>
      <c r="AP1221" s="100"/>
      <c r="AQ1221" s="100"/>
      <c r="AR1221" s="100"/>
      <c r="AS1221" s="100"/>
      <c r="AT1221" s="100"/>
      <c r="AU1221" s="100"/>
      <c r="AV1221" s="100"/>
      <c r="AW1221" s="100"/>
      <c r="AX1221" s="100"/>
      <c r="AY1221" s="100"/>
    </row>
    <row r="1222" spans="22:51">
      <c r="V1222" s="100"/>
      <c r="W1222" s="100"/>
      <c r="X1222" s="100"/>
      <c r="Y1222" s="100"/>
      <c r="Z1222" s="100"/>
      <c r="AA1222" s="100"/>
      <c r="AB1222" s="100"/>
      <c r="AC1222" s="100"/>
      <c r="AD1222" s="100"/>
      <c r="AE1222" s="100"/>
      <c r="AF1222" s="100"/>
      <c r="AG1222" s="100"/>
      <c r="AH1222" s="100"/>
      <c r="AK1222" s="100"/>
      <c r="AL1222" s="100"/>
      <c r="AM1222" s="100"/>
      <c r="AN1222" s="100"/>
      <c r="AO1222" s="100"/>
      <c r="AP1222" s="100"/>
      <c r="AQ1222" s="100"/>
      <c r="AR1222" s="100"/>
      <c r="AS1222" s="100"/>
      <c r="AT1222" s="100"/>
      <c r="AU1222" s="100"/>
      <c r="AV1222" s="100"/>
      <c r="AW1222" s="100"/>
      <c r="AX1222" s="100"/>
      <c r="AY1222" s="100"/>
    </row>
    <row r="1223" spans="22:51">
      <c r="V1223" s="100"/>
      <c r="W1223" s="100"/>
      <c r="X1223" s="100"/>
      <c r="Y1223" s="100"/>
      <c r="Z1223" s="100"/>
      <c r="AA1223" s="100"/>
      <c r="AB1223" s="100"/>
      <c r="AC1223" s="100"/>
      <c r="AD1223" s="100"/>
      <c r="AE1223" s="100"/>
      <c r="AF1223" s="100"/>
      <c r="AG1223" s="100"/>
      <c r="AH1223" s="100"/>
      <c r="AK1223" s="100"/>
      <c r="AL1223" s="100"/>
      <c r="AM1223" s="100"/>
      <c r="AN1223" s="100"/>
      <c r="AO1223" s="100"/>
      <c r="AP1223" s="100"/>
      <c r="AQ1223" s="100"/>
      <c r="AR1223" s="100"/>
      <c r="AS1223" s="100"/>
      <c r="AT1223" s="100"/>
      <c r="AU1223" s="100"/>
      <c r="AV1223" s="100"/>
      <c r="AW1223" s="100"/>
      <c r="AX1223" s="100"/>
      <c r="AY1223" s="100"/>
    </row>
    <row r="1224" spans="22:51">
      <c r="V1224" s="100"/>
      <c r="W1224" s="100"/>
      <c r="X1224" s="100"/>
      <c r="Y1224" s="100"/>
      <c r="Z1224" s="100"/>
      <c r="AA1224" s="100"/>
      <c r="AB1224" s="100"/>
      <c r="AC1224" s="100"/>
      <c r="AD1224" s="100"/>
      <c r="AE1224" s="100"/>
      <c r="AF1224" s="100"/>
      <c r="AG1224" s="100"/>
      <c r="AH1224" s="100"/>
      <c r="AK1224" s="100"/>
      <c r="AL1224" s="100"/>
      <c r="AM1224" s="100"/>
      <c r="AN1224" s="100"/>
      <c r="AO1224" s="100"/>
      <c r="AP1224" s="100"/>
      <c r="AQ1224" s="100"/>
      <c r="AR1224" s="100"/>
      <c r="AS1224" s="100"/>
      <c r="AT1224" s="100"/>
      <c r="AU1224" s="100"/>
      <c r="AV1224" s="100"/>
      <c r="AW1224" s="100"/>
      <c r="AX1224" s="100"/>
      <c r="AY1224" s="100"/>
    </row>
    <row r="1225" spans="22:51">
      <c r="V1225" s="100"/>
      <c r="W1225" s="100"/>
      <c r="X1225" s="100"/>
      <c r="Y1225" s="100"/>
      <c r="Z1225" s="100"/>
      <c r="AA1225" s="100"/>
      <c r="AB1225" s="100"/>
      <c r="AC1225" s="100"/>
      <c r="AD1225" s="100"/>
      <c r="AE1225" s="100"/>
      <c r="AF1225" s="100"/>
      <c r="AG1225" s="100"/>
      <c r="AH1225" s="100"/>
      <c r="AK1225" s="100"/>
      <c r="AL1225" s="100"/>
      <c r="AM1225" s="100"/>
      <c r="AN1225" s="100"/>
      <c r="AO1225" s="100"/>
      <c r="AP1225" s="100"/>
      <c r="AQ1225" s="100"/>
      <c r="AR1225" s="100"/>
      <c r="AS1225" s="100"/>
      <c r="AT1225" s="100"/>
      <c r="AU1225" s="100"/>
      <c r="AV1225" s="100"/>
      <c r="AW1225" s="100"/>
      <c r="AX1225" s="100"/>
      <c r="AY1225" s="100"/>
    </row>
    <row r="1226" spans="22:51">
      <c r="V1226" s="100"/>
      <c r="W1226" s="100"/>
      <c r="X1226" s="100"/>
      <c r="Y1226" s="100"/>
      <c r="Z1226" s="100"/>
      <c r="AA1226" s="100"/>
      <c r="AB1226" s="100"/>
      <c r="AC1226" s="100"/>
      <c r="AD1226" s="100"/>
      <c r="AE1226" s="100"/>
      <c r="AF1226" s="100"/>
      <c r="AG1226" s="100"/>
      <c r="AH1226" s="100"/>
      <c r="AK1226" s="100"/>
      <c r="AL1226" s="100"/>
      <c r="AM1226" s="100"/>
      <c r="AN1226" s="100"/>
      <c r="AO1226" s="100"/>
      <c r="AP1226" s="100"/>
      <c r="AQ1226" s="100"/>
      <c r="AR1226" s="100"/>
      <c r="AS1226" s="100"/>
      <c r="AT1226" s="100"/>
      <c r="AU1226" s="100"/>
      <c r="AV1226" s="100"/>
      <c r="AW1226" s="100"/>
      <c r="AX1226" s="100"/>
      <c r="AY1226" s="100"/>
    </row>
    <row r="1227" spans="22:51">
      <c r="V1227" s="100"/>
      <c r="W1227" s="100"/>
      <c r="X1227" s="100"/>
      <c r="Y1227" s="100"/>
      <c r="Z1227" s="100"/>
      <c r="AA1227" s="100"/>
      <c r="AB1227" s="100"/>
      <c r="AC1227" s="100"/>
      <c r="AD1227" s="100"/>
      <c r="AE1227" s="100"/>
      <c r="AF1227" s="100"/>
      <c r="AG1227" s="100"/>
      <c r="AH1227" s="100"/>
      <c r="AK1227" s="100"/>
      <c r="AL1227" s="100"/>
      <c r="AM1227" s="100"/>
      <c r="AN1227" s="100"/>
      <c r="AO1227" s="100"/>
      <c r="AP1227" s="100"/>
      <c r="AQ1227" s="100"/>
      <c r="AR1227" s="100"/>
      <c r="AS1227" s="100"/>
      <c r="AT1227" s="100"/>
      <c r="AU1227" s="100"/>
      <c r="AV1227" s="100"/>
      <c r="AW1227" s="100"/>
      <c r="AX1227" s="100"/>
      <c r="AY1227" s="100"/>
    </row>
    <row r="1228" spans="22:51">
      <c r="V1228" s="100"/>
      <c r="W1228" s="100"/>
      <c r="X1228" s="100"/>
      <c r="Y1228" s="100"/>
      <c r="Z1228" s="100"/>
      <c r="AA1228" s="100"/>
      <c r="AB1228" s="100"/>
      <c r="AC1228" s="100"/>
      <c r="AD1228" s="100"/>
      <c r="AE1228" s="100"/>
      <c r="AF1228" s="100"/>
      <c r="AG1228" s="100"/>
      <c r="AH1228" s="100"/>
      <c r="AK1228" s="100"/>
      <c r="AL1228" s="100"/>
      <c r="AM1228" s="100"/>
      <c r="AN1228" s="100"/>
      <c r="AO1228" s="100"/>
      <c r="AP1228" s="100"/>
      <c r="AQ1228" s="100"/>
      <c r="AR1228" s="100"/>
      <c r="AS1228" s="100"/>
      <c r="AT1228" s="100"/>
      <c r="AU1228" s="100"/>
      <c r="AV1228" s="100"/>
      <c r="AW1228" s="100"/>
      <c r="AX1228" s="100"/>
      <c r="AY1228" s="100"/>
    </row>
    <row r="1229" spans="22:51">
      <c r="V1229" s="100"/>
      <c r="W1229" s="100"/>
      <c r="X1229" s="100"/>
      <c r="Y1229" s="100"/>
      <c r="Z1229" s="100"/>
      <c r="AA1229" s="100"/>
      <c r="AB1229" s="100"/>
      <c r="AC1229" s="100"/>
      <c r="AD1229" s="100"/>
      <c r="AE1229" s="100"/>
      <c r="AF1229" s="100"/>
      <c r="AG1229" s="100"/>
      <c r="AH1229" s="100"/>
      <c r="AK1229" s="100"/>
      <c r="AL1229" s="100"/>
      <c r="AM1229" s="100"/>
      <c r="AN1229" s="100"/>
      <c r="AO1229" s="100"/>
      <c r="AP1229" s="100"/>
      <c r="AQ1229" s="100"/>
      <c r="AR1229" s="100"/>
      <c r="AS1229" s="100"/>
      <c r="AT1229" s="100"/>
      <c r="AU1229" s="100"/>
      <c r="AV1229" s="100"/>
      <c r="AW1229" s="100"/>
      <c r="AX1229" s="100"/>
      <c r="AY1229" s="100"/>
    </row>
    <row r="1230" spans="22:51">
      <c r="V1230" s="100"/>
      <c r="W1230" s="100"/>
      <c r="X1230" s="100"/>
      <c r="Y1230" s="100"/>
      <c r="Z1230" s="100"/>
      <c r="AA1230" s="100"/>
      <c r="AB1230" s="100"/>
      <c r="AC1230" s="100"/>
      <c r="AD1230" s="100"/>
      <c r="AE1230" s="100"/>
      <c r="AF1230" s="100"/>
      <c r="AG1230" s="100"/>
      <c r="AH1230" s="100"/>
      <c r="AK1230" s="100"/>
      <c r="AL1230" s="100"/>
      <c r="AM1230" s="100"/>
      <c r="AN1230" s="100"/>
      <c r="AO1230" s="100"/>
      <c r="AP1230" s="100"/>
      <c r="AQ1230" s="100"/>
      <c r="AR1230" s="100"/>
      <c r="AS1230" s="100"/>
      <c r="AT1230" s="100"/>
      <c r="AU1230" s="100"/>
      <c r="AV1230" s="100"/>
      <c r="AW1230" s="100"/>
      <c r="AX1230" s="100"/>
      <c r="AY1230" s="100"/>
    </row>
    <row r="1231" spans="22:51">
      <c r="AK1231" s="100"/>
      <c r="AL1231" s="100"/>
      <c r="AM1231" s="100"/>
      <c r="AN1231" s="100"/>
      <c r="AO1231" s="100"/>
      <c r="AP1231" s="100"/>
      <c r="AQ1231" s="100"/>
      <c r="AR1231" s="100"/>
      <c r="AS1231" s="100"/>
      <c r="AT1231" s="100"/>
      <c r="AU1231" s="100"/>
      <c r="AV1231" s="100"/>
      <c r="AW1231" s="100"/>
      <c r="AX1231" s="100"/>
      <c r="AY1231" s="100"/>
    </row>
    <row r="1232" spans="22:51">
      <c r="AK1232" s="100"/>
      <c r="AL1232" s="100"/>
      <c r="AM1232" s="100"/>
      <c r="AN1232" s="100"/>
      <c r="AO1232" s="100"/>
      <c r="AP1232" s="100"/>
      <c r="AQ1232" s="100"/>
      <c r="AR1232" s="100"/>
      <c r="AS1232" s="100"/>
      <c r="AT1232" s="100"/>
      <c r="AU1232" s="100"/>
      <c r="AV1232" s="100"/>
      <c r="AW1232" s="100"/>
      <c r="AX1232" s="100"/>
      <c r="AY1232" s="100"/>
    </row>
    <row r="1233" spans="37:51">
      <c r="AK1233" s="100"/>
      <c r="AL1233" s="100"/>
      <c r="AM1233" s="100"/>
      <c r="AN1233" s="100"/>
      <c r="AO1233" s="100"/>
      <c r="AP1233" s="100"/>
      <c r="AQ1233" s="100"/>
      <c r="AR1233" s="100"/>
      <c r="AS1233" s="100"/>
      <c r="AT1233" s="100"/>
      <c r="AU1233" s="100"/>
      <c r="AV1233" s="100"/>
      <c r="AW1233" s="100"/>
      <c r="AX1233" s="100"/>
      <c r="AY1233" s="100"/>
    </row>
    <row r="1234" spans="37:51">
      <c r="AK1234" s="100"/>
      <c r="AL1234" s="100"/>
      <c r="AM1234" s="100"/>
      <c r="AN1234" s="100"/>
      <c r="AO1234" s="100"/>
      <c r="AP1234" s="100"/>
      <c r="AQ1234" s="100"/>
      <c r="AR1234" s="100"/>
      <c r="AS1234" s="100"/>
      <c r="AT1234" s="100"/>
      <c r="AU1234" s="100"/>
      <c r="AV1234" s="100"/>
      <c r="AW1234" s="100"/>
      <c r="AX1234" s="100"/>
      <c r="AY1234" s="100"/>
    </row>
    <row r="1235" spans="37:51">
      <c r="AK1235" s="100"/>
      <c r="AL1235" s="100"/>
      <c r="AM1235" s="100"/>
      <c r="AN1235" s="100"/>
      <c r="AO1235" s="100"/>
      <c r="AP1235" s="100"/>
      <c r="AQ1235" s="100"/>
      <c r="AR1235" s="100"/>
      <c r="AS1235" s="100"/>
      <c r="AT1235" s="100"/>
      <c r="AU1235" s="100"/>
      <c r="AV1235" s="100"/>
      <c r="AW1235" s="100"/>
      <c r="AX1235" s="100"/>
      <c r="AY1235" s="100"/>
    </row>
    <row r="1236" spans="37:51">
      <c r="AK1236" s="100"/>
      <c r="AL1236" s="100"/>
      <c r="AM1236" s="100"/>
      <c r="AN1236" s="100"/>
      <c r="AO1236" s="100"/>
      <c r="AP1236" s="100"/>
      <c r="AQ1236" s="100"/>
      <c r="AR1236" s="100"/>
      <c r="AS1236" s="100"/>
      <c r="AT1236" s="100"/>
      <c r="AU1236" s="100"/>
      <c r="AV1236" s="100"/>
      <c r="AW1236" s="100"/>
      <c r="AX1236" s="100"/>
      <c r="AY1236" s="100"/>
    </row>
    <row r="1237" spans="37:51">
      <c r="AK1237" s="100"/>
      <c r="AL1237" s="100"/>
      <c r="AM1237" s="100"/>
      <c r="AN1237" s="100"/>
      <c r="AO1237" s="100"/>
      <c r="AP1237" s="100"/>
      <c r="AQ1237" s="100"/>
      <c r="AR1237" s="100"/>
      <c r="AS1237" s="100"/>
      <c r="AT1237" s="100"/>
      <c r="AU1237" s="100"/>
      <c r="AV1237" s="100"/>
      <c r="AW1237" s="100"/>
      <c r="AX1237" s="100"/>
      <c r="AY1237" s="100"/>
    </row>
    <row r="1238" spans="37:51">
      <c r="AK1238" s="100"/>
      <c r="AL1238" s="100"/>
      <c r="AM1238" s="100"/>
      <c r="AN1238" s="100"/>
      <c r="AO1238" s="100"/>
      <c r="AP1238" s="100"/>
      <c r="AQ1238" s="100"/>
      <c r="AR1238" s="100"/>
      <c r="AS1238" s="100"/>
      <c r="AT1238" s="100"/>
      <c r="AU1238" s="100"/>
      <c r="AV1238" s="100"/>
      <c r="AW1238" s="100"/>
      <c r="AX1238" s="100"/>
      <c r="AY1238" s="100"/>
    </row>
    <row r="1239" spans="37:51">
      <c r="AK1239" s="100"/>
      <c r="AL1239" s="100"/>
      <c r="AM1239" s="100"/>
      <c r="AN1239" s="100"/>
      <c r="AO1239" s="100"/>
      <c r="AP1239" s="100"/>
      <c r="AQ1239" s="100"/>
      <c r="AR1239" s="100"/>
      <c r="AS1239" s="100"/>
      <c r="AT1239" s="100"/>
      <c r="AU1239" s="100"/>
      <c r="AV1239" s="100"/>
      <c r="AW1239" s="100"/>
      <c r="AX1239" s="100"/>
      <c r="AY1239" s="100"/>
    </row>
    <row r="1240" spans="37:51">
      <c r="AK1240" s="100"/>
      <c r="AL1240" s="100"/>
      <c r="AM1240" s="100"/>
      <c r="AN1240" s="100"/>
      <c r="AO1240" s="100"/>
      <c r="AP1240" s="100"/>
      <c r="AQ1240" s="100"/>
      <c r="AR1240" s="100"/>
      <c r="AS1240" s="100"/>
      <c r="AT1240" s="100"/>
      <c r="AU1240" s="100"/>
      <c r="AV1240" s="100"/>
      <c r="AW1240" s="100"/>
      <c r="AX1240" s="100"/>
      <c r="AY1240" s="100"/>
    </row>
    <row r="1241" spans="37:51">
      <c r="AK1241" s="100"/>
      <c r="AL1241" s="100"/>
      <c r="AM1241" s="100"/>
      <c r="AN1241" s="100"/>
      <c r="AO1241" s="100"/>
      <c r="AP1241" s="100"/>
      <c r="AQ1241" s="100"/>
      <c r="AR1241" s="100"/>
      <c r="AS1241" s="100"/>
      <c r="AT1241" s="100"/>
      <c r="AU1241" s="100"/>
      <c r="AV1241" s="100"/>
      <c r="AW1241" s="100"/>
      <c r="AX1241" s="100"/>
      <c r="AY1241" s="100"/>
    </row>
    <row r="1242" spans="37:51">
      <c r="AK1242" s="100"/>
      <c r="AL1242" s="100"/>
      <c r="AM1242" s="100"/>
      <c r="AN1242" s="100"/>
      <c r="AO1242" s="100"/>
      <c r="AP1242" s="100"/>
      <c r="AQ1242" s="100"/>
      <c r="AR1242" s="100"/>
      <c r="AS1242" s="100"/>
      <c r="AT1242" s="100"/>
      <c r="AU1242" s="100"/>
      <c r="AV1242" s="100"/>
      <c r="AW1242" s="100"/>
      <c r="AX1242" s="100"/>
      <c r="AY1242" s="100"/>
    </row>
    <row r="1243" spans="37:51">
      <c r="AK1243" s="100"/>
      <c r="AL1243" s="100"/>
      <c r="AM1243" s="100"/>
      <c r="AN1243" s="100"/>
      <c r="AO1243" s="100"/>
      <c r="AP1243" s="100"/>
      <c r="AQ1243" s="100"/>
      <c r="AR1243" s="100"/>
      <c r="AS1243" s="100"/>
      <c r="AT1243" s="100"/>
      <c r="AU1243" s="100"/>
      <c r="AV1243" s="100"/>
      <c r="AW1243" s="100"/>
      <c r="AX1243" s="100"/>
      <c r="AY1243" s="100"/>
    </row>
    <row r="1244" spans="37:51">
      <c r="AK1244" s="100"/>
      <c r="AL1244" s="100"/>
      <c r="AM1244" s="100"/>
      <c r="AN1244" s="100"/>
      <c r="AO1244" s="100"/>
      <c r="AP1244" s="100"/>
      <c r="AQ1244" s="100"/>
      <c r="AR1244" s="100"/>
      <c r="AS1244" s="100"/>
      <c r="AT1244" s="100"/>
      <c r="AU1244" s="100"/>
      <c r="AV1244" s="100"/>
      <c r="AW1244" s="100"/>
      <c r="AX1244" s="100"/>
      <c r="AY1244" s="100"/>
    </row>
    <row r="1245" spans="37:51">
      <c r="AK1245" s="100"/>
      <c r="AL1245" s="100"/>
      <c r="AM1245" s="100"/>
      <c r="AN1245" s="100"/>
      <c r="AO1245" s="100"/>
      <c r="AP1245" s="100"/>
      <c r="AQ1245" s="100"/>
      <c r="AR1245" s="100"/>
      <c r="AS1245" s="100"/>
      <c r="AT1245" s="100"/>
      <c r="AU1245" s="100"/>
      <c r="AV1245" s="100"/>
      <c r="AW1245" s="100"/>
      <c r="AX1245" s="100"/>
      <c r="AY1245" s="100"/>
    </row>
    <row r="1246" spans="37:51">
      <c r="AK1246" s="100"/>
      <c r="AL1246" s="100"/>
      <c r="AM1246" s="100"/>
      <c r="AN1246" s="100"/>
      <c r="AO1246" s="100"/>
      <c r="AP1246" s="100"/>
      <c r="AQ1246" s="100"/>
      <c r="AR1246" s="100"/>
      <c r="AS1246" s="100"/>
      <c r="AT1246" s="100"/>
      <c r="AU1246" s="100"/>
      <c r="AV1246" s="100"/>
      <c r="AW1246" s="100"/>
      <c r="AX1246" s="100"/>
      <c r="AY1246" s="100"/>
    </row>
    <row r="1247" spans="37:51">
      <c r="AK1247" s="100"/>
      <c r="AL1247" s="100"/>
      <c r="AM1247" s="100"/>
      <c r="AN1247" s="100"/>
      <c r="AO1247" s="100"/>
      <c r="AP1247" s="100"/>
      <c r="AQ1247" s="100"/>
      <c r="AR1247" s="100"/>
      <c r="AS1247" s="100"/>
      <c r="AT1247" s="100"/>
      <c r="AU1247" s="100"/>
      <c r="AV1247" s="100"/>
      <c r="AW1247" s="100"/>
      <c r="AX1247" s="100"/>
      <c r="AY1247" s="100"/>
    </row>
    <row r="1248" spans="37:51">
      <c r="AK1248" s="100"/>
      <c r="AL1248" s="100"/>
      <c r="AM1248" s="100"/>
      <c r="AN1248" s="100"/>
      <c r="AO1248" s="100"/>
      <c r="AP1248" s="100"/>
      <c r="AQ1248" s="100"/>
      <c r="AR1248" s="100"/>
      <c r="AS1248" s="100"/>
      <c r="AT1248" s="100"/>
      <c r="AU1248" s="100"/>
      <c r="AV1248" s="100"/>
      <c r="AW1248" s="100"/>
      <c r="AX1248" s="100"/>
      <c r="AY1248" s="100"/>
    </row>
    <row r="1249" spans="37:51">
      <c r="AK1249" s="100"/>
      <c r="AL1249" s="100"/>
      <c r="AM1249" s="100"/>
      <c r="AN1249" s="100"/>
      <c r="AO1249" s="100"/>
      <c r="AP1249" s="100"/>
      <c r="AQ1249" s="100"/>
      <c r="AR1249" s="100"/>
      <c r="AS1249" s="100"/>
      <c r="AT1249" s="100"/>
      <c r="AU1249" s="100"/>
      <c r="AV1249" s="100"/>
      <c r="AW1249" s="100"/>
      <c r="AX1249" s="100"/>
      <c r="AY1249" s="100"/>
    </row>
    <row r="1250" spans="37:51">
      <c r="AK1250" s="100"/>
      <c r="AL1250" s="100"/>
      <c r="AM1250" s="100"/>
      <c r="AN1250" s="100"/>
      <c r="AO1250" s="100"/>
      <c r="AP1250" s="100"/>
      <c r="AQ1250" s="100"/>
      <c r="AR1250" s="100"/>
      <c r="AS1250" s="100"/>
      <c r="AT1250" s="100"/>
      <c r="AU1250" s="100"/>
      <c r="AV1250" s="100"/>
      <c r="AW1250" s="100"/>
      <c r="AX1250" s="100"/>
      <c r="AY1250" s="100"/>
    </row>
    <row r="1251" spans="37:51">
      <c r="AK1251" s="100"/>
      <c r="AL1251" s="100"/>
      <c r="AM1251" s="100"/>
      <c r="AN1251" s="100"/>
      <c r="AO1251" s="100"/>
      <c r="AP1251" s="100"/>
      <c r="AQ1251" s="100"/>
      <c r="AR1251" s="100"/>
      <c r="AS1251" s="100"/>
      <c r="AT1251" s="100"/>
      <c r="AU1251" s="100"/>
      <c r="AV1251" s="100"/>
      <c r="AW1251" s="100"/>
      <c r="AX1251" s="100"/>
      <c r="AY1251" s="100"/>
    </row>
    <row r="1252" spans="37:51">
      <c r="AK1252" s="100"/>
      <c r="AL1252" s="100"/>
      <c r="AM1252" s="100"/>
      <c r="AN1252" s="100"/>
      <c r="AO1252" s="100"/>
      <c r="AP1252" s="100"/>
      <c r="AQ1252" s="100"/>
      <c r="AR1252" s="100"/>
      <c r="AS1252" s="100"/>
      <c r="AT1252" s="100"/>
      <c r="AU1252" s="100"/>
      <c r="AV1252" s="100"/>
      <c r="AW1252" s="100"/>
      <c r="AX1252" s="100"/>
      <c r="AY1252" s="100"/>
    </row>
    <row r="1253" spans="37:51">
      <c r="AK1253" s="100"/>
      <c r="AL1253" s="100"/>
      <c r="AM1253" s="100"/>
      <c r="AN1253" s="100"/>
      <c r="AO1253" s="100"/>
      <c r="AP1253" s="100"/>
      <c r="AQ1253" s="100"/>
      <c r="AR1253" s="100"/>
      <c r="AS1253" s="100"/>
      <c r="AT1253" s="100"/>
      <c r="AU1253" s="100"/>
      <c r="AV1253" s="100"/>
      <c r="AW1253" s="100"/>
      <c r="AX1253" s="100"/>
      <c r="AY1253" s="100"/>
    </row>
    <row r="1254" spans="37:51">
      <c r="AK1254" s="100"/>
      <c r="AL1254" s="100"/>
      <c r="AM1254" s="100"/>
      <c r="AN1254" s="100"/>
      <c r="AO1254" s="100"/>
      <c r="AP1254" s="100"/>
      <c r="AQ1254" s="100"/>
      <c r="AR1254" s="100"/>
      <c r="AS1254" s="100"/>
      <c r="AT1254" s="100"/>
      <c r="AU1254" s="100"/>
      <c r="AV1254" s="100"/>
      <c r="AW1254" s="100"/>
      <c r="AX1254" s="100"/>
      <c r="AY1254" s="100"/>
    </row>
    <row r="1255" spans="37:51">
      <c r="AK1255" s="100"/>
      <c r="AL1255" s="100"/>
      <c r="AM1255" s="100"/>
      <c r="AN1255" s="100"/>
      <c r="AO1255" s="100"/>
      <c r="AP1255" s="100"/>
      <c r="AQ1255" s="100"/>
      <c r="AR1255" s="100"/>
      <c r="AS1255" s="100"/>
      <c r="AT1255" s="100"/>
      <c r="AU1255" s="100"/>
      <c r="AV1255" s="100"/>
      <c r="AW1255" s="100"/>
      <c r="AX1255" s="100"/>
      <c r="AY1255" s="100"/>
    </row>
    <row r="1256" spans="37:51">
      <c r="AK1256" s="100"/>
      <c r="AL1256" s="100"/>
      <c r="AM1256" s="100"/>
      <c r="AN1256" s="100"/>
      <c r="AO1256" s="100"/>
      <c r="AP1256" s="100"/>
      <c r="AQ1256" s="100"/>
      <c r="AR1256" s="100"/>
      <c r="AS1256" s="100"/>
      <c r="AT1256" s="100"/>
      <c r="AU1256" s="100"/>
      <c r="AV1256" s="100"/>
      <c r="AW1256" s="100"/>
      <c r="AX1256" s="100"/>
      <c r="AY1256" s="100"/>
    </row>
    <row r="1257" spans="37:51">
      <c r="AK1257" s="100"/>
      <c r="AL1257" s="100"/>
      <c r="AM1257" s="100"/>
      <c r="AN1257" s="100"/>
      <c r="AO1257" s="100"/>
      <c r="AP1257" s="100"/>
      <c r="AQ1257" s="100"/>
      <c r="AR1257" s="100"/>
      <c r="AS1257" s="100"/>
      <c r="AT1257" s="100"/>
      <c r="AU1257" s="100"/>
      <c r="AV1257" s="100"/>
      <c r="AW1257" s="100"/>
      <c r="AX1257" s="100"/>
      <c r="AY1257" s="100"/>
    </row>
    <row r="1258" spans="37:51">
      <c r="AK1258" s="100"/>
      <c r="AL1258" s="100"/>
      <c r="AM1258" s="100"/>
      <c r="AN1258" s="100"/>
      <c r="AO1258" s="100"/>
      <c r="AP1258" s="100"/>
      <c r="AQ1258" s="100"/>
      <c r="AR1258" s="100"/>
      <c r="AS1258" s="100"/>
      <c r="AT1258" s="100"/>
      <c r="AU1258" s="100"/>
      <c r="AV1258" s="100"/>
      <c r="AW1258" s="100"/>
      <c r="AX1258" s="100"/>
      <c r="AY1258" s="100"/>
    </row>
    <row r="1259" spans="37:51">
      <c r="AK1259" s="100"/>
      <c r="AL1259" s="100"/>
      <c r="AM1259" s="100"/>
      <c r="AN1259" s="100"/>
      <c r="AO1259" s="100"/>
      <c r="AP1259" s="100"/>
      <c r="AQ1259" s="100"/>
      <c r="AR1259" s="100"/>
      <c r="AS1259" s="100"/>
      <c r="AT1259" s="100"/>
      <c r="AU1259" s="100"/>
      <c r="AV1259" s="100"/>
      <c r="AW1259" s="100"/>
      <c r="AX1259" s="100"/>
      <c r="AY1259" s="100"/>
    </row>
    <row r="1260" spans="37:51">
      <c r="AK1260" s="100"/>
      <c r="AL1260" s="100"/>
      <c r="AM1260" s="100"/>
      <c r="AN1260" s="100"/>
      <c r="AO1260" s="100"/>
      <c r="AP1260" s="100"/>
      <c r="AQ1260" s="100"/>
      <c r="AR1260" s="100"/>
      <c r="AS1260" s="100"/>
      <c r="AT1260" s="100"/>
      <c r="AU1260" s="100"/>
      <c r="AV1260" s="100"/>
      <c r="AW1260" s="100"/>
      <c r="AX1260" s="100"/>
      <c r="AY1260" s="100"/>
    </row>
    <row r="1261" spans="37:51">
      <c r="AK1261" s="100"/>
      <c r="AL1261" s="100"/>
      <c r="AM1261" s="100"/>
      <c r="AN1261" s="100"/>
      <c r="AO1261" s="100"/>
      <c r="AP1261" s="100"/>
      <c r="AQ1261" s="100"/>
      <c r="AR1261" s="100"/>
      <c r="AS1261" s="100"/>
      <c r="AT1261" s="100"/>
      <c r="AU1261" s="100"/>
      <c r="AV1261" s="100"/>
      <c r="AW1261" s="100"/>
      <c r="AX1261" s="100"/>
      <c r="AY1261" s="100"/>
    </row>
    <row r="1262" spans="37:51">
      <c r="AK1262" s="100"/>
      <c r="AL1262" s="100"/>
      <c r="AM1262" s="100"/>
      <c r="AN1262" s="100"/>
      <c r="AO1262" s="100"/>
      <c r="AP1262" s="100"/>
      <c r="AQ1262" s="100"/>
      <c r="AR1262" s="100"/>
      <c r="AS1262" s="100"/>
      <c r="AT1262" s="100"/>
      <c r="AU1262" s="100"/>
      <c r="AV1262" s="100"/>
      <c r="AW1262" s="100"/>
      <c r="AX1262" s="100"/>
      <c r="AY1262" s="100"/>
    </row>
    <row r="1263" spans="37:51">
      <c r="AK1263" s="100"/>
      <c r="AL1263" s="100"/>
      <c r="AM1263" s="100"/>
      <c r="AN1263" s="100"/>
      <c r="AO1263" s="100"/>
      <c r="AP1263" s="100"/>
      <c r="AQ1263" s="100"/>
      <c r="AR1263" s="100"/>
      <c r="AS1263" s="100"/>
      <c r="AT1263" s="100"/>
      <c r="AU1263" s="100"/>
      <c r="AV1263" s="100"/>
      <c r="AW1263" s="100"/>
      <c r="AX1263" s="100"/>
      <c r="AY1263" s="100"/>
    </row>
    <row r="1264" spans="37:51">
      <c r="AK1264" s="100"/>
      <c r="AL1264" s="100"/>
      <c r="AM1264" s="100"/>
      <c r="AN1264" s="100"/>
      <c r="AO1264" s="100"/>
      <c r="AP1264" s="100"/>
      <c r="AQ1264" s="100"/>
      <c r="AR1264" s="100"/>
      <c r="AS1264" s="100"/>
      <c r="AT1264" s="100"/>
      <c r="AU1264" s="100"/>
      <c r="AV1264" s="100"/>
      <c r="AW1264" s="100"/>
      <c r="AX1264" s="100"/>
      <c r="AY1264" s="100"/>
    </row>
    <row r="1265" spans="37:51">
      <c r="AK1265" s="100"/>
      <c r="AL1265" s="100"/>
      <c r="AM1265" s="100"/>
      <c r="AN1265" s="100"/>
      <c r="AO1265" s="100"/>
      <c r="AP1265" s="100"/>
      <c r="AQ1265" s="100"/>
      <c r="AR1265" s="100"/>
      <c r="AS1265" s="100"/>
      <c r="AT1265" s="100"/>
      <c r="AU1265" s="100"/>
      <c r="AV1265" s="100"/>
      <c r="AW1265" s="100"/>
      <c r="AX1265" s="100"/>
      <c r="AY1265" s="100"/>
    </row>
    <row r="1266" spans="37:51">
      <c r="AK1266" s="100"/>
      <c r="AL1266" s="100"/>
      <c r="AM1266" s="100"/>
      <c r="AN1266" s="100"/>
      <c r="AO1266" s="100"/>
      <c r="AP1266" s="100"/>
      <c r="AQ1266" s="100"/>
      <c r="AR1266" s="100"/>
      <c r="AS1266" s="100"/>
      <c r="AT1266" s="100"/>
      <c r="AU1266" s="100"/>
      <c r="AV1266" s="100"/>
      <c r="AW1266" s="100"/>
      <c r="AX1266" s="100"/>
      <c r="AY1266" s="100"/>
    </row>
    <row r="1267" spans="37:51">
      <c r="AK1267" s="100"/>
      <c r="AL1267" s="100"/>
      <c r="AM1267" s="100"/>
      <c r="AN1267" s="100"/>
      <c r="AO1267" s="100"/>
      <c r="AP1267" s="100"/>
      <c r="AQ1267" s="100"/>
      <c r="AR1267" s="100"/>
      <c r="AS1267" s="100"/>
      <c r="AT1267" s="100"/>
      <c r="AU1267" s="100"/>
      <c r="AV1267" s="100"/>
      <c r="AW1267" s="100"/>
      <c r="AX1267" s="100"/>
      <c r="AY1267" s="100"/>
    </row>
    <row r="1268" spans="37:51">
      <c r="AK1268" s="100"/>
      <c r="AL1268" s="100"/>
      <c r="AM1268" s="100"/>
      <c r="AN1268" s="100"/>
      <c r="AO1268" s="100"/>
      <c r="AP1268" s="100"/>
      <c r="AQ1268" s="100"/>
      <c r="AR1268" s="100"/>
      <c r="AS1268" s="100"/>
      <c r="AT1268" s="100"/>
      <c r="AU1268" s="100"/>
      <c r="AV1268" s="100"/>
      <c r="AW1268" s="100"/>
      <c r="AX1268" s="100"/>
      <c r="AY1268" s="100"/>
    </row>
    <row r="1269" spans="37:51">
      <c r="AK1269" s="100"/>
      <c r="AL1269" s="100"/>
      <c r="AM1269" s="100"/>
      <c r="AN1269" s="100"/>
      <c r="AO1269" s="100"/>
      <c r="AP1269" s="100"/>
      <c r="AQ1269" s="100"/>
      <c r="AR1269" s="100"/>
      <c r="AS1269" s="100"/>
      <c r="AT1269" s="100"/>
      <c r="AU1269" s="100"/>
      <c r="AV1269" s="100"/>
      <c r="AW1269" s="100"/>
      <c r="AX1269" s="100"/>
      <c r="AY1269" s="100"/>
    </row>
    <row r="1270" spans="37:51">
      <c r="AK1270" s="100"/>
      <c r="AL1270" s="100"/>
      <c r="AM1270" s="100"/>
      <c r="AN1270" s="100"/>
      <c r="AO1270" s="100"/>
      <c r="AP1270" s="100"/>
      <c r="AQ1270" s="100"/>
      <c r="AR1270" s="100"/>
      <c r="AS1270" s="100"/>
      <c r="AT1270" s="100"/>
      <c r="AU1270" s="100"/>
      <c r="AV1270" s="100"/>
      <c r="AW1270" s="100"/>
      <c r="AX1270" s="100"/>
      <c r="AY1270" s="100"/>
    </row>
    <row r="1271" spans="37:51">
      <c r="AK1271" s="100"/>
      <c r="AL1271" s="100"/>
      <c r="AM1271" s="100"/>
      <c r="AN1271" s="100"/>
      <c r="AO1271" s="100"/>
      <c r="AP1271" s="100"/>
      <c r="AQ1271" s="100"/>
      <c r="AR1271" s="100"/>
      <c r="AS1271" s="100"/>
      <c r="AT1271" s="100"/>
      <c r="AU1271" s="100"/>
      <c r="AV1271" s="100"/>
      <c r="AW1271" s="100"/>
      <c r="AX1271" s="100"/>
      <c r="AY1271" s="100"/>
    </row>
    <row r="1272" spans="37:51">
      <c r="AK1272" s="100"/>
      <c r="AL1272" s="100"/>
      <c r="AM1272" s="100"/>
      <c r="AN1272" s="100"/>
      <c r="AO1272" s="100"/>
      <c r="AP1272" s="100"/>
      <c r="AQ1272" s="100"/>
      <c r="AR1272" s="100"/>
      <c r="AS1272" s="100"/>
      <c r="AT1272" s="100"/>
      <c r="AU1272" s="100"/>
      <c r="AV1272" s="100"/>
      <c r="AW1272" s="100"/>
      <c r="AX1272" s="100"/>
      <c r="AY1272" s="100"/>
    </row>
    <row r="1273" spans="37:51">
      <c r="AK1273" s="100"/>
      <c r="AL1273" s="100"/>
      <c r="AM1273" s="100"/>
      <c r="AN1273" s="100"/>
      <c r="AO1273" s="100"/>
      <c r="AP1273" s="100"/>
      <c r="AQ1273" s="100"/>
      <c r="AR1273" s="100"/>
      <c r="AS1273" s="100"/>
      <c r="AT1273" s="100"/>
      <c r="AU1273" s="100"/>
      <c r="AV1273" s="100"/>
      <c r="AW1273" s="100"/>
      <c r="AX1273" s="100"/>
      <c r="AY1273" s="100"/>
    </row>
    <row r="1274" spans="37:51">
      <c r="AK1274" s="100"/>
      <c r="AL1274" s="100"/>
      <c r="AM1274" s="100"/>
      <c r="AN1274" s="100"/>
      <c r="AO1274" s="100"/>
      <c r="AP1274" s="100"/>
      <c r="AQ1274" s="100"/>
      <c r="AR1274" s="100"/>
      <c r="AS1274" s="100"/>
      <c r="AT1274" s="100"/>
      <c r="AU1274" s="100"/>
      <c r="AV1274" s="100"/>
      <c r="AW1274" s="100"/>
      <c r="AX1274" s="100"/>
      <c r="AY1274" s="100"/>
    </row>
    <row r="1275" spans="37:51">
      <c r="AK1275" s="100"/>
      <c r="AL1275" s="100"/>
      <c r="AM1275" s="100"/>
      <c r="AN1275" s="100"/>
      <c r="AO1275" s="100"/>
      <c r="AP1275" s="100"/>
      <c r="AQ1275" s="100"/>
      <c r="AR1275" s="100"/>
      <c r="AS1275" s="100"/>
      <c r="AT1275" s="100"/>
      <c r="AU1275" s="100"/>
      <c r="AV1275" s="100"/>
      <c r="AW1275" s="100"/>
      <c r="AX1275" s="100"/>
      <c r="AY1275" s="100"/>
    </row>
    <row r="1276" spans="37:51">
      <c r="AK1276" s="100"/>
      <c r="AL1276" s="100"/>
      <c r="AM1276" s="100"/>
      <c r="AN1276" s="100"/>
      <c r="AO1276" s="100"/>
      <c r="AP1276" s="100"/>
      <c r="AQ1276" s="100"/>
      <c r="AR1276" s="100"/>
      <c r="AS1276" s="100"/>
      <c r="AT1276" s="100"/>
      <c r="AU1276" s="100"/>
      <c r="AV1276" s="100"/>
      <c r="AW1276" s="100"/>
      <c r="AX1276" s="100"/>
      <c r="AY1276" s="100"/>
    </row>
    <row r="1277" spans="37:51">
      <c r="AK1277" s="100"/>
      <c r="AL1277" s="100"/>
      <c r="AM1277" s="100"/>
      <c r="AN1277" s="100"/>
      <c r="AO1277" s="100"/>
      <c r="AP1277" s="100"/>
      <c r="AQ1277" s="100"/>
      <c r="AR1277" s="100"/>
      <c r="AS1277" s="100"/>
      <c r="AT1277" s="100"/>
      <c r="AU1277" s="100"/>
      <c r="AV1277" s="100"/>
      <c r="AW1277" s="100"/>
      <c r="AX1277" s="100"/>
      <c r="AY1277" s="100"/>
    </row>
    <row r="1278" spans="37:51">
      <c r="AK1278" s="100"/>
      <c r="AL1278" s="100"/>
      <c r="AM1278" s="100"/>
      <c r="AN1278" s="100"/>
      <c r="AO1278" s="100"/>
      <c r="AP1278" s="100"/>
      <c r="AQ1278" s="100"/>
      <c r="AR1278" s="100"/>
      <c r="AS1278" s="100"/>
      <c r="AT1278" s="100"/>
      <c r="AU1278" s="100"/>
      <c r="AV1278" s="100"/>
      <c r="AW1278" s="100"/>
      <c r="AX1278" s="100"/>
      <c r="AY1278" s="100"/>
    </row>
    <row r="1279" spans="37:51">
      <c r="AK1279" s="100"/>
      <c r="AL1279" s="100"/>
      <c r="AM1279" s="100"/>
      <c r="AN1279" s="100"/>
      <c r="AO1279" s="100"/>
      <c r="AP1279" s="100"/>
      <c r="AQ1279" s="100"/>
      <c r="AR1279" s="100"/>
      <c r="AS1279" s="100"/>
      <c r="AT1279" s="100"/>
      <c r="AU1279" s="100"/>
      <c r="AV1279" s="100"/>
      <c r="AW1279" s="100"/>
      <c r="AX1279" s="100"/>
      <c r="AY1279" s="100"/>
    </row>
    <row r="1280" spans="37:51">
      <c r="AK1280" s="100"/>
      <c r="AL1280" s="100"/>
      <c r="AM1280" s="100"/>
      <c r="AN1280" s="100"/>
      <c r="AO1280" s="100"/>
      <c r="AP1280" s="100"/>
      <c r="AQ1280" s="100"/>
      <c r="AR1280" s="100"/>
      <c r="AS1280" s="100"/>
      <c r="AT1280" s="100"/>
      <c r="AU1280" s="100"/>
      <c r="AV1280" s="100"/>
      <c r="AW1280" s="100"/>
      <c r="AX1280" s="100"/>
      <c r="AY1280" s="100"/>
    </row>
    <row r="1281" spans="37:51">
      <c r="AK1281" s="100"/>
      <c r="AL1281" s="100"/>
      <c r="AM1281" s="100"/>
      <c r="AN1281" s="100"/>
      <c r="AO1281" s="100"/>
      <c r="AP1281" s="100"/>
      <c r="AQ1281" s="100"/>
      <c r="AR1281" s="100"/>
      <c r="AS1281" s="100"/>
      <c r="AT1281" s="100"/>
      <c r="AU1281" s="100"/>
      <c r="AV1281" s="100"/>
      <c r="AW1281" s="100"/>
      <c r="AX1281" s="100"/>
      <c r="AY1281" s="100"/>
    </row>
    <row r="1282" spans="37:51">
      <c r="AK1282" s="100"/>
      <c r="AL1282" s="100"/>
      <c r="AM1282" s="100"/>
      <c r="AN1282" s="100"/>
      <c r="AO1282" s="100"/>
      <c r="AP1282" s="100"/>
      <c r="AQ1282" s="100"/>
      <c r="AR1282" s="100"/>
      <c r="AS1282" s="100"/>
      <c r="AT1282" s="100"/>
      <c r="AU1282" s="100"/>
      <c r="AV1282" s="100"/>
      <c r="AW1282" s="100"/>
      <c r="AX1282" s="100"/>
      <c r="AY1282" s="100"/>
    </row>
    <row r="1283" spans="37:51">
      <c r="AK1283" s="100"/>
      <c r="AL1283" s="100"/>
      <c r="AM1283" s="100"/>
      <c r="AN1283" s="100"/>
      <c r="AO1283" s="100"/>
      <c r="AP1283" s="100"/>
      <c r="AQ1283" s="100"/>
      <c r="AR1283" s="100"/>
      <c r="AS1283" s="100"/>
      <c r="AT1283" s="100"/>
      <c r="AU1283" s="100"/>
      <c r="AV1283" s="100"/>
      <c r="AW1283" s="100"/>
      <c r="AX1283" s="100"/>
      <c r="AY1283" s="100"/>
    </row>
    <row r="1284" spans="37:51">
      <c r="AK1284" s="100"/>
      <c r="AL1284" s="100"/>
      <c r="AM1284" s="100"/>
      <c r="AN1284" s="100"/>
      <c r="AO1284" s="100"/>
      <c r="AP1284" s="100"/>
      <c r="AQ1284" s="100"/>
      <c r="AR1284" s="100"/>
      <c r="AS1284" s="100"/>
      <c r="AT1284" s="100"/>
      <c r="AU1284" s="100"/>
      <c r="AV1284" s="100"/>
      <c r="AW1284" s="100"/>
      <c r="AX1284" s="100"/>
      <c r="AY1284" s="100"/>
    </row>
    <row r="1285" spans="37:51">
      <c r="AK1285" s="100"/>
      <c r="AL1285" s="100"/>
      <c r="AM1285" s="100"/>
      <c r="AN1285" s="100"/>
      <c r="AO1285" s="100"/>
      <c r="AP1285" s="100"/>
      <c r="AQ1285" s="100"/>
      <c r="AR1285" s="100"/>
      <c r="AS1285" s="100"/>
      <c r="AT1285" s="100"/>
      <c r="AU1285" s="100"/>
      <c r="AV1285" s="100"/>
      <c r="AW1285" s="100"/>
      <c r="AX1285" s="100"/>
      <c r="AY1285" s="100"/>
    </row>
    <row r="1286" spans="37:51">
      <c r="AK1286" s="100"/>
      <c r="AL1286" s="100"/>
      <c r="AM1286" s="100"/>
      <c r="AN1286" s="100"/>
      <c r="AO1286" s="100"/>
      <c r="AP1286" s="100"/>
      <c r="AQ1286" s="100"/>
      <c r="AR1286" s="100"/>
      <c r="AS1286" s="100"/>
      <c r="AT1286" s="100"/>
      <c r="AU1286" s="100"/>
      <c r="AV1286" s="100"/>
      <c r="AW1286" s="100"/>
      <c r="AX1286" s="100"/>
      <c r="AY1286" s="100"/>
    </row>
    <row r="1287" spans="37:51">
      <c r="AK1287" s="100"/>
      <c r="AL1287" s="100"/>
      <c r="AM1287" s="100"/>
      <c r="AN1287" s="100"/>
      <c r="AO1287" s="100"/>
      <c r="AP1287" s="100"/>
      <c r="AQ1287" s="100"/>
      <c r="AR1287" s="100"/>
      <c r="AS1287" s="100"/>
      <c r="AT1287" s="100"/>
      <c r="AU1287" s="100"/>
      <c r="AV1287" s="100"/>
      <c r="AW1287" s="100"/>
      <c r="AX1287" s="100"/>
      <c r="AY1287" s="100"/>
    </row>
    <row r="1288" spans="37:51">
      <c r="AK1288" s="100"/>
      <c r="AL1288" s="100"/>
      <c r="AM1288" s="100"/>
      <c r="AN1288" s="100"/>
      <c r="AO1288" s="100"/>
      <c r="AP1288" s="100"/>
      <c r="AQ1288" s="100"/>
      <c r="AR1288" s="100"/>
      <c r="AS1288" s="100"/>
      <c r="AT1288" s="100"/>
      <c r="AU1288" s="100"/>
      <c r="AV1288" s="100"/>
      <c r="AW1288" s="100"/>
      <c r="AX1288" s="100"/>
      <c r="AY1288" s="100"/>
    </row>
    <row r="1289" spans="37:51">
      <c r="AK1289" s="100"/>
      <c r="AL1289" s="100"/>
      <c r="AM1289" s="100"/>
      <c r="AN1289" s="100"/>
      <c r="AO1289" s="100"/>
      <c r="AP1289" s="100"/>
      <c r="AQ1289" s="100"/>
      <c r="AR1289" s="100"/>
      <c r="AS1289" s="100"/>
      <c r="AT1289" s="100"/>
      <c r="AU1289" s="100"/>
      <c r="AV1289" s="100"/>
      <c r="AW1289" s="100"/>
      <c r="AX1289" s="100"/>
      <c r="AY1289" s="100"/>
    </row>
    <row r="1290" spans="37:51">
      <c r="AK1290" s="100"/>
      <c r="AL1290" s="100"/>
      <c r="AM1290" s="100"/>
      <c r="AN1290" s="100"/>
      <c r="AO1290" s="100"/>
      <c r="AP1290" s="100"/>
      <c r="AQ1290" s="100"/>
      <c r="AR1290" s="100"/>
      <c r="AS1290" s="100"/>
      <c r="AT1290" s="100"/>
      <c r="AU1290" s="100"/>
      <c r="AV1290" s="100"/>
      <c r="AW1290" s="100"/>
      <c r="AX1290" s="100"/>
      <c r="AY1290" s="100"/>
    </row>
    <row r="1291" spans="37:51">
      <c r="AK1291" s="100"/>
      <c r="AL1291" s="100"/>
      <c r="AM1291" s="100"/>
      <c r="AN1291" s="100"/>
      <c r="AO1291" s="100"/>
      <c r="AP1291" s="100"/>
      <c r="AQ1291" s="100"/>
      <c r="AR1291" s="100"/>
      <c r="AS1291" s="100"/>
      <c r="AT1291" s="100"/>
      <c r="AU1291" s="100"/>
      <c r="AV1291" s="100"/>
      <c r="AW1291" s="100"/>
      <c r="AX1291" s="100"/>
      <c r="AY1291" s="100"/>
    </row>
    <row r="1292" spans="37:51">
      <c r="AK1292" s="100"/>
      <c r="AL1292" s="100"/>
      <c r="AM1292" s="100"/>
      <c r="AN1292" s="100"/>
      <c r="AO1292" s="100"/>
      <c r="AP1292" s="100"/>
      <c r="AQ1292" s="100"/>
      <c r="AR1292" s="100"/>
      <c r="AS1292" s="100"/>
      <c r="AT1292" s="100"/>
      <c r="AU1292" s="100"/>
      <c r="AV1292" s="100"/>
      <c r="AW1292" s="100"/>
      <c r="AX1292" s="100"/>
      <c r="AY1292" s="100"/>
    </row>
    <row r="1293" spans="37:51">
      <c r="AK1293" s="100"/>
      <c r="AL1293" s="100"/>
      <c r="AM1293" s="100"/>
      <c r="AN1293" s="100"/>
      <c r="AO1293" s="100"/>
      <c r="AP1293" s="100"/>
      <c r="AQ1293" s="100"/>
      <c r="AR1293" s="100"/>
      <c r="AS1293" s="100"/>
      <c r="AT1293" s="100"/>
      <c r="AU1293" s="100"/>
      <c r="AV1293" s="100"/>
      <c r="AW1293" s="100"/>
      <c r="AX1293" s="100"/>
      <c r="AY1293" s="100"/>
    </row>
    <row r="1294" spans="37:51">
      <c r="AK1294" s="100"/>
      <c r="AL1294" s="100"/>
      <c r="AM1294" s="100"/>
      <c r="AN1294" s="100"/>
      <c r="AO1294" s="100"/>
      <c r="AP1294" s="100"/>
      <c r="AQ1294" s="100"/>
      <c r="AR1294" s="100"/>
      <c r="AS1294" s="100"/>
      <c r="AT1294" s="100"/>
      <c r="AU1294" s="100"/>
      <c r="AV1294" s="100"/>
      <c r="AW1294" s="100"/>
      <c r="AX1294" s="100"/>
      <c r="AY1294" s="100"/>
    </row>
    <row r="1295" spans="37:51">
      <c r="AK1295" s="100"/>
      <c r="AL1295" s="100"/>
      <c r="AM1295" s="100"/>
      <c r="AN1295" s="100"/>
      <c r="AO1295" s="100"/>
      <c r="AP1295" s="100"/>
      <c r="AQ1295" s="100"/>
      <c r="AR1295" s="100"/>
      <c r="AS1295" s="100"/>
      <c r="AT1295" s="100"/>
      <c r="AU1295" s="100"/>
      <c r="AV1295" s="100"/>
      <c r="AW1295" s="100"/>
      <c r="AX1295" s="100"/>
      <c r="AY1295" s="100"/>
    </row>
    <row r="1296" spans="37:51">
      <c r="AK1296" s="100"/>
      <c r="AL1296" s="100"/>
      <c r="AM1296" s="100"/>
      <c r="AN1296" s="100"/>
      <c r="AO1296" s="100"/>
      <c r="AP1296" s="100"/>
      <c r="AQ1296" s="100"/>
      <c r="AR1296" s="100"/>
      <c r="AS1296" s="100"/>
      <c r="AT1296" s="100"/>
      <c r="AU1296" s="100"/>
      <c r="AV1296" s="100"/>
      <c r="AW1296" s="100"/>
      <c r="AX1296" s="100"/>
      <c r="AY1296" s="100"/>
    </row>
    <row r="1297" spans="37:51">
      <c r="AK1297" s="100"/>
      <c r="AL1297" s="100"/>
      <c r="AM1297" s="100"/>
      <c r="AN1297" s="100"/>
      <c r="AO1297" s="100"/>
      <c r="AP1297" s="100"/>
      <c r="AQ1297" s="100"/>
      <c r="AR1297" s="100"/>
      <c r="AS1297" s="100"/>
      <c r="AT1297" s="100"/>
      <c r="AU1297" s="100"/>
      <c r="AV1297" s="100"/>
      <c r="AW1297" s="100"/>
      <c r="AX1297" s="100"/>
      <c r="AY1297" s="100"/>
    </row>
    <row r="1298" spans="37:51">
      <c r="AK1298" s="100"/>
      <c r="AL1298" s="100"/>
      <c r="AM1298" s="100"/>
      <c r="AN1298" s="100"/>
      <c r="AO1298" s="100"/>
      <c r="AP1298" s="100"/>
      <c r="AQ1298" s="100"/>
      <c r="AR1298" s="100"/>
      <c r="AS1298" s="100"/>
      <c r="AT1298" s="100"/>
      <c r="AU1298" s="100"/>
      <c r="AV1298" s="100"/>
      <c r="AW1298" s="100"/>
      <c r="AX1298" s="100"/>
      <c r="AY1298" s="100"/>
    </row>
    <row r="1299" spans="37:51">
      <c r="AK1299" s="100"/>
      <c r="AL1299" s="100"/>
      <c r="AM1299" s="100"/>
      <c r="AN1299" s="100"/>
      <c r="AO1299" s="100"/>
      <c r="AP1299" s="100"/>
      <c r="AQ1299" s="100"/>
      <c r="AR1299" s="100"/>
      <c r="AS1299" s="100"/>
      <c r="AT1299" s="100"/>
      <c r="AU1299" s="100"/>
      <c r="AV1299" s="100"/>
      <c r="AW1299" s="100"/>
      <c r="AX1299" s="100"/>
      <c r="AY1299" s="100"/>
    </row>
    <row r="1300" spans="37:51">
      <c r="AK1300" s="100"/>
      <c r="AL1300" s="100"/>
      <c r="AM1300" s="100"/>
      <c r="AN1300" s="100"/>
      <c r="AO1300" s="100"/>
      <c r="AP1300" s="100"/>
      <c r="AQ1300" s="100"/>
      <c r="AR1300" s="100"/>
      <c r="AS1300" s="100"/>
      <c r="AT1300" s="100"/>
      <c r="AU1300" s="100"/>
      <c r="AV1300" s="100"/>
      <c r="AW1300" s="100"/>
      <c r="AX1300" s="100"/>
      <c r="AY1300" s="100"/>
    </row>
    <row r="1301" spans="37:51">
      <c r="AK1301" s="100"/>
      <c r="AL1301" s="100"/>
      <c r="AM1301" s="100"/>
      <c r="AN1301" s="100"/>
      <c r="AO1301" s="100"/>
      <c r="AP1301" s="100"/>
      <c r="AQ1301" s="100"/>
      <c r="AR1301" s="100"/>
      <c r="AS1301" s="100"/>
      <c r="AT1301" s="100"/>
      <c r="AU1301" s="100"/>
      <c r="AV1301" s="100"/>
      <c r="AW1301" s="100"/>
      <c r="AX1301" s="100"/>
      <c r="AY1301" s="100"/>
    </row>
    <row r="1302" spans="37:51">
      <c r="AK1302" s="100"/>
      <c r="AL1302" s="100"/>
      <c r="AM1302" s="100"/>
      <c r="AN1302" s="100"/>
      <c r="AO1302" s="100"/>
      <c r="AP1302" s="100"/>
      <c r="AQ1302" s="100"/>
      <c r="AR1302" s="100"/>
      <c r="AS1302" s="100"/>
      <c r="AT1302" s="100"/>
      <c r="AU1302" s="100"/>
      <c r="AV1302" s="100"/>
      <c r="AW1302" s="100"/>
      <c r="AX1302" s="100"/>
      <c r="AY1302" s="100"/>
    </row>
    <row r="1303" spans="37:51">
      <c r="AK1303" s="100"/>
      <c r="AL1303" s="100"/>
      <c r="AM1303" s="100"/>
      <c r="AN1303" s="100"/>
      <c r="AO1303" s="100"/>
      <c r="AP1303" s="100"/>
      <c r="AQ1303" s="100"/>
      <c r="AR1303" s="100"/>
      <c r="AS1303" s="100"/>
      <c r="AT1303" s="100"/>
      <c r="AU1303" s="100"/>
      <c r="AV1303" s="100"/>
      <c r="AW1303" s="100"/>
      <c r="AX1303" s="100"/>
      <c r="AY1303" s="100"/>
    </row>
    <row r="1304" spans="37:51">
      <c r="AK1304" s="100"/>
      <c r="AL1304" s="100"/>
      <c r="AM1304" s="100"/>
      <c r="AN1304" s="100"/>
      <c r="AO1304" s="100"/>
      <c r="AP1304" s="100"/>
      <c r="AQ1304" s="100"/>
      <c r="AR1304" s="100"/>
      <c r="AS1304" s="100"/>
      <c r="AT1304" s="100"/>
      <c r="AU1304" s="100"/>
      <c r="AV1304" s="100"/>
      <c r="AW1304" s="100"/>
      <c r="AX1304" s="100"/>
      <c r="AY1304" s="100"/>
    </row>
    <row r="1305" spans="37:51">
      <c r="AK1305" s="100"/>
      <c r="AL1305" s="100"/>
      <c r="AM1305" s="100"/>
      <c r="AN1305" s="100"/>
      <c r="AO1305" s="100"/>
      <c r="AP1305" s="100"/>
      <c r="AQ1305" s="100"/>
      <c r="AR1305" s="100"/>
      <c r="AS1305" s="100"/>
      <c r="AT1305" s="100"/>
      <c r="AU1305" s="100"/>
      <c r="AV1305" s="100"/>
      <c r="AW1305" s="100"/>
      <c r="AX1305" s="100"/>
      <c r="AY1305" s="100"/>
    </row>
    <row r="1306" spans="37:51">
      <c r="AK1306" s="100"/>
      <c r="AL1306" s="100"/>
      <c r="AM1306" s="100"/>
      <c r="AN1306" s="100"/>
      <c r="AO1306" s="100"/>
      <c r="AP1306" s="100"/>
      <c r="AQ1306" s="100"/>
      <c r="AR1306" s="100"/>
      <c r="AS1306" s="100"/>
      <c r="AT1306" s="100"/>
      <c r="AU1306" s="100"/>
      <c r="AV1306" s="100"/>
      <c r="AW1306" s="100"/>
      <c r="AX1306" s="100"/>
      <c r="AY1306" s="100"/>
    </row>
    <row r="1307" spans="37:51">
      <c r="AK1307" s="100"/>
      <c r="AL1307" s="100"/>
      <c r="AM1307" s="100"/>
      <c r="AN1307" s="100"/>
      <c r="AO1307" s="100"/>
      <c r="AP1307" s="100"/>
      <c r="AQ1307" s="100"/>
      <c r="AR1307" s="100"/>
      <c r="AS1307" s="100"/>
      <c r="AT1307" s="100"/>
      <c r="AU1307" s="100"/>
      <c r="AV1307" s="100"/>
      <c r="AW1307" s="100"/>
      <c r="AX1307" s="100"/>
      <c r="AY1307" s="100"/>
    </row>
    <row r="1308" spans="37:51">
      <c r="AK1308" s="100"/>
      <c r="AL1308" s="100"/>
      <c r="AM1308" s="100"/>
      <c r="AN1308" s="100"/>
      <c r="AO1308" s="100"/>
      <c r="AP1308" s="100"/>
      <c r="AQ1308" s="100"/>
      <c r="AR1308" s="100"/>
      <c r="AS1308" s="100"/>
      <c r="AT1308" s="100"/>
      <c r="AU1308" s="100"/>
      <c r="AV1308" s="100"/>
      <c r="AW1308" s="100"/>
      <c r="AX1308" s="100"/>
      <c r="AY1308" s="100"/>
    </row>
    <row r="1309" spans="37:51">
      <c r="AK1309" s="100"/>
      <c r="AL1309" s="100"/>
      <c r="AM1309" s="100"/>
      <c r="AN1309" s="100"/>
      <c r="AO1309" s="100"/>
      <c r="AP1309" s="100"/>
      <c r="AQ1309" s="100"/>
      <c r="AR1309" s="100"/>
      <c r="AS1309" s="100"/>
      <c r="AT1309" s="100"/>
      <c r="AU1309" s="100"/>
      <c r="AV1309" s="100"/>
      <c r="AW1309" s="100"/>
      <c r="AX1309" s="100"/>
      <c r="AY1309" s="100"/>
    </row>
    <row r="1310" spans="37:51">
      <c r="AK1310" s="100"/>
      <c r="AL1310" s="100"/>
      <c r="AM1310" s="100"/>
      <c r="AN1310" s="100"/>
      <c r="AO1310" s="100"/>
      <c r="AP1310" s="100"/>
      <c r="AQ1310" s="100"/>
      <c r="AR1310" s="100"/>
      <c r="AS1310" s="100"/>
      <c r="AT1310" s="100"/>
      <c r="AU1310" s="100"/>
      <c r="AV1310" s="100"/>
      <c r="AW1310" s="100"/>
      <c r="AX1310" s="100"/>
      <c r="AY1310" s="100"/>
    </row>
    <row r="1311" spans="37:51">
      <c r="AK1311" s="100"/>
      <c r="AL1311" s="100"/>
      <c r="AM1311" s="100"/>
      <c r="AN1311" s="100"/>
      <c r="AO1311" s="100"/>
      <c r="AP1311" s="100"/>
      <c r="AQ1311" s="100"/>
      <c r="AR1311" s="100"/>
      <c r="AS1311" s="100"/>
      <c r="AT1311" s="100"/>
      <c r="AU1311" s="100"/>
      <c r="AV1311" s="100"/>
      <c r="AW1311" s="100"/>
      <c r="AX1311" s="100"/>
      <c r="AY1311" s="100"/>
    </row>
    <row r="1312" spans="37:51">
      <c r="AK1312" s="100"/>
      <c r="AL1312" s="100"/>
      <c r="AM1312" s="100"/>
      <c r="AN1312" s="100"/>
      <c r="AO1312" s="100"/>
      <c r="AP1312" s="100"/>
      <c r="AQ1312" s="100"/>
      <c r="AR1312" s="100"/>
      <c r="AS1312" s="100"/>
      <c r="AT1312" s="100"/>
      <c r="AU1312" s="100"/>
      <c r="AV1312" s="100"/>
      <c r="AW1312" s="100"/>
      <c r="AX1312" s="100"/>
      <c r="AY1312" s="100"/>
    </row>
    <row r="1313" spans="37:51">
      <c r="AK1313" s="100"/>
      <c r="AL1313" s="100"/>
      <c r="AM1313" s="100"/>
      <c r="AN1313" s="100"/>
      <c r="AO1313" s="100"/>
      <c r="AP1313" s="100"/>
      <c r="AQ1313" s="100"/>
      <c r="AR1313" s="100"/>
      <c r="AS1313" s="100"/>
      <c r="AT1313" s="100"/>
      <c r="AU1313" s="100"/>
      <c r="AV1313" s="100"/>
      <c r="AW1313" s="100"/>
      <c r="AX1313" s="100"/>
      <c r="AY1313" s="100"/>
    </row>
    <row r="1314" spans="37:51">
      <c r="AK1314" s="100"/>
      <c r="AL1314" s="100"/>
      <c r="AM1314" s="100"/>
      <c r="AN1314" s="100"/>
      <c r="AO1314" s="100"/>
      <c r="AP1314" s="100"/>
      <c r="AQ1314" s="100"/>
      <c r="AR1314" s="100"/>
      <c r="AS1314" s="100"/>
      <c r="AT1314" s="100"/>
      <c r="AU1314" s="100"/>
      <c r="AV1314" s="100"/>
      <c r="AW1314" s="100"/>
      <c r="AX1314" s="100"/>
      <c r="AY1314" s="100"/>
    </row>
    <row r="1315" spans="37:51">
      <c r="AK1315" s="100"/>
      <c r="AL1315" s="100"/>
      <c r="AM1315" s="100"/>
      <c r="AN1315" s="100"/>
      <c r="AO1315" s="100"/>
      <c r="AP1315" s="100"/>
      <c r="AQ1315" s="100"/>
      <c r="AR1315" s="100"/>
      <c r="AS1315" s="100"/>
      <c r="AT1315" s="100"/>
      <c r="AU1315" s="100"/>
      <c r="AV1315" s="100"/>
      <c r="AW1315" s="100"/>
      <c r="AX1315" s="100"/>
      <c r="AY1315" s="100"/>
    </row>
    <row r="1316" spans="37:51">
      <c r="AK1316" s="100"/>
      <c r="AL1316" s="100"/>
      <c r="AM1316" s="100"/>
      <c r="AN1316" s="100"/>
      <c r="AO1316" s="100"/>
      <c r="AP1316" s="100"/>
      <c r="AQ1316" s="100"/>
      <c r="AR1316" s="100"/>
      <c r="AS1316" s="100"/>
      <c r="AT1316" s="100"/>
      <c r="AU1316" s="100"/>
      <c r="AV1316" s="100"/>
      <c r="AW1316" s="100"/>
      <c r="AX1316" s="100"/>
      <c r="AY1316" s="100"/>
    </row>
    <row r="1317" spans="37:51">
      <c r="AK1317" s="100"/>
      <c r="AL1317" s="100"/>
      <c r="AM1317" s="100"/>
      <c r="AN1317" s="100"/>
      <c r="AO1317" s="100"/>
      <c r="AP1317" s="100"/>
      <c r="AQ1317" s="100"/>
      <c r="AR1317" s="100"/>
      <c r="AS1317" s="100"/>
      <c r="AT1317" s="100"/>
      <c r="AU1317" s="100"/>
      <c r="AV1317" s="100"/>
      <c r="AW1317" s="100"/>
      <c r="AX1317" s="100"/>
      <c r="AY1317" s="100"/>
    </row>
    <row r="1318" spans="37:51">
      <c r="AK1318" s="100"/>
      <c r="AL1318" s="100"/>
      <c r="AM1318" s="100"/>
      <c r="AN1318" s="100"/>
      <c r="AO1318" s="100"/>
      <c r="AP1318" s="100"/>
      <c r="AQ1318" s="100"/>
      <c r="AR1318" s="100"/>
      <c r="AS1318" s="100"/>
      <c r="AT1318" s="100"/>
      <c r="AU1318" s="100"/>
      <c r="AV1318" s="100"/>
      <c r="AW1318" s="100"/>
      <c r="AX1318" s="100"/>
      <c r="AY1318" s="100"/>
    </row>
    <row r="1319" spans="37:51">
      <c r="AK1319" s="100"/>
      <c r="AL1319" s="100"/>
      <c r="AM1319" s="100"/>
      <c r="AN1319" s="100"/>
      <c r="AO1319" s="100"/>
      <c r="AP1319" s="100"/>
      <c r="AQ1319" s="100"/>
      <c r="AR1319" s="100"/>
      <c r="AS1319" s="100"/>
      <c r="AT1319" s="100"/>
      <c r="AU1319" s="100"/>
      <c r="AV1319" s="100"/>
      <c r="AW1319" s="100"/>
      <c r="AX1319" s="100"/>
      <c r="AY1319" s="100"/>
    </row>
    <row r="1320" spans="37:51">
      <c r="AK1320" s="100"/>
      <c r="AL1320" s="100"/>
      <c r="AM1320" s="100"/>
      <c r="AN1320" s="100"/>
      <c r="AO1320" s="100"/>
      <c r="AP1320" s="100"/>
      <c r="AQ1320" s="100"/>
      <c r="AR1320" s="100"/>
      <c r="AS1320" s="100"/>
      <c r="AT1320" s="100"/>
      <c r="AU1320" s="100"/>
      <c r="AV1320" s="100"/>
      <c r="AW1320" s="100"/>
      <c r="AX1320" s="100"/>
      <c r="AY1320" s="100"/>
    </row>
    <row r="1321" spans="37:51">
      <c r="AK1321" s="100"/>
      <c r="AL1321" s="100"/>
      <c r="AM1321" s="100"/>
      <c r="AN1321" s="100"/>
      <c r="AO1321" s="100"/>
      <c r="AP1321" s="100"/>
      <c r="AQ1321" s="100"/>
      <c r="AR1321" s="100"/>
      <c r="AS1321" s="100"/>
      <c r="AT1321" s="100"/>
      <c r="AU1321" s="100"/>
      <c r="AV1321" s="100"/>
      <c r="AW1321" s="100"/>
      <c r="AX1321" s="100"/>
      <c r="AY1321" s="100"/>
    </row>
    <row r="1322" spans="37:51">
      <c r="AK1322" s="100"/>
      <c r="AL1322" s="100"/>
      <c r="AM1322" s="100"/>
      <c r="AN1322" s="100"/>
      <c r="AO1322" s="100"/>
      <c r="AP1322" s="100"/>
      <c r="AQ1322" s="100"/>
      <c r="AR1322" s="100"/>
      <c r="AS1322" s="100"/>
      <c r="AT1322" s="100"/>
      <c r="AU1322" s="100"/>
      <c r="AV1322" s="100"/>
      <c r="AW1322" s="100"/>
      <c r="AX1322" s="100"/>
      <c r="AY1322" s="100"/>
    </row>
    <row r="1323" spans="37:51">
      <c r="AK1323" s="100"/>
      <c r="AL1323" s="100"/>
      <c r="AM1323" s="100"/>
      <c r="AN1323" s="100"/>
      <c r="AO1323" s="100"/>
      <c r="AP1323" s="100"/>
      <c r="AQ1323" s="100"/>
      <c r="AR1323" s="100"/>
      <c r="AS1323" s="100"/>
      <c r="AT1323" s="100"/>
      <c r="AU1323" s="100"/>
      <c r="AV1323" s="100"/>
      <c r="AW1323" s="100"/>
      <c r="AX1323" s="100"/>
      <c r="AY1323" s="100"/>
    </row>
    <row r="1324" spans="37:51">
      <c r="AK1324" s="100"/>
      <c r="AL1324" s="100"/>
      <c r="AM1324" s="100"/>
      <c r="AN1324" s="100"/>
      <c r="AO1324" s="100"/>
      <c r="AP1324" s="100"/>
      <c r="AQ1324" s="100"/>
      <c r="AR1324" s="100"/>
      <c r="AS1324" s="100"/>
      <c r="AT1324" s="100"/>
      <c r="AU1324" s="100"/>
      <c r="AV1324" s="100"/>
      <c r="AW1324" s="100"/>
      <c r="AX1324" s="100"/>
      <c r="AY1324" s="100"/>
    </row>
    <row r="1325" spans="37:51">
      <c r="AK1325" s="100"/>
      <c r="AL1325" s="100"/>
      <c r="AM1325" s="100"/>
      <c r="AN1325" s="100"/>
      <c r="AO1325" s="100"/>
      <c r="AP1325" s="100"/>
      <c r="AQ1325" s="100"/>
      <c r="AR1325" s="100"/>
      <c r="AS1325" s="100"/>
      <c r="AT1325" s="100"/>
      <c r="AU1325" s="100"/>
      <c r="AV1325" s="100"/>
      <c r="AW1325" s="100"/>
      <c r="AX1325" s="100"/>
      <c r="AY1325" s="100"/>
    </row>
    <row r="1326" spans="37:51">
      <c r="AK1326" s="100"/>
      <c r="AL1326" s="100"/>
      <c r="AM1326" s="100"/>
      <c r="AN1326" s="100"/>
      <c r="AO1326" s="100"/>
      <c r="AP1326" s="100"/>
      <c r="AQ1326" s="100"/>
      <c r="AR1326" s="100"/>
      <c r="AS1326" s="100"/>
      <c r="AT1326" s="100"/>
      <c r="AU1326" s="100"/>
      <c r="AV1326" s="100"/>
      <c r="AW1326" s="100"/>
      <c r="AX1326" s="100"/>
      <c r="AY1326" s="100"/>
    </row>
    <row r="1327" spans="37:51">
      <c r="AK1327" s="100"/>
      <c r="AL1327" s="100"/>
      <c r="AM1327" s="100"/>
      <c r="AN1327" s="100"/>
      <c r="AO1327" s="100"/>
      <c r="AP1327" s="100"/>
      <c r="AQ1327" s="100"/>
      <c r="AR1327" s="100"/>
      <c r="AS1327" s="100"/>
      <c r="AT1327" s="100"/>
      <c r="AU1327" s="100"/>
      <c r="AV1327" s="100"/>
      <c r="AW1327" s="100"/>
      <c r="AX1327" s="100"/>
      <c r="AY1327" s="100"/>
    </row>
    <row r="1328" spans="37:51">
      <c r="AK1328" s="100"/>
      <c r="AL1328" s="100"/>
      <c r="AM1328" s="100"/>
      <c r="AN1328" s="100"/>
      <c r="AO1328" s="100"/>
      <c r="AP1328" s="100"/>
      <c r="AQ1328" s="100"/>
      <c r="AR1328" s="100"/>
      <c r="AS1328" s="100"/>
      <c r="AT1328" s="100"/>
      <c r="AU1328" s="100"/>
      <c r="AV1328" s="100"/>
      <c r="AW1328" s="100"/>
      <c r="AX1328" s="100"/>
      <c r="AY1328" s="100"/>
    </row>
    <row r="1329" spans="37:51">
      <c r="AK1329" s="100"/>
      <c r="AL1329" s="100"/>
      <c r="AM1329" s="100"/>
      <c r="AN1329" s="100"/>
      <c r="AO1329" s="100"/>
      <c r="AP1329" s="100"/>
      <c r="AQ1329" s="100"/>
      <c r="AR1329" s="100"/>
      <c r="AS1329" s="100"/>
      <c r="AT1329" s="100"/>
      <c r="AU1329" s="100"/>
      <c r="AV1329" s="100"/>
      <c r="AW1329" s="100"/>
      <c r="AX1329" s="100"/>
      <c r="AY1329" s="100"/>
    </row>
    <row r="1330" spans="37:51">
      <c r="AK1330" s="100"/>
      <c r="AL1330" s="100"/>
      <c r="AM1330" s="100"/>
      <c r="AN1330" s="100"/>
      <c r="AO1330" s="100"/>
      <c r="AP1330" s="100"/>
      <c r="AQ1330" s="100"/>
      <c r="AR1330" s="100"/>
      <c r="AS1330" s="100"/>
      <c r="AT1330" s="100"/>
      <c r="AU1330" s="100"/>
      <c r="AV1330" s="100"/>
      <c r="AW1330" s="100"/>
      <c r="AX1330" s="100"/>
      <c r="AY1330" s="100"/>
    </row>
    <row r="1331" spans="37:51">
      <c r="AK1331" s="100"/>
      <c r="AL1331" s="100"/>
      <c r="AM1331" s="100"/>
      <c r="AN1331" s="100"/>
      <c r="AO1331" s="100"/>
      <c r="AP1331" s="100"/>
      <c r="AQ1331" s="100"/>
      <c r="AR1331" s="100"/>
      <c r="AS1331" s="100"/>
      <c r="AT1331" s="100"/>
      <c r="AU1331" s="100"/>
      <c r="AV1331" s="100"/>
      <c r="AW1331" s="100"/>
      <c r="AX1331" s="100"/>
      <c r="AY1331" s="100"/>
    </row>
    <row r="1332" spans="37:51">
      <c r="AK1332" s="100"/>
      <c r="AL1332" s="100"/>
      <c r="AM1332" s="100"/>
      <c r="AN1332" s="100"/>
      <c r="AO1332" s="100"/>
      <c r="AP1332" s="100"/>
      <c r="AQ1332" s="100"/>
      <c r="AR1332" s="100"/>
      <c r="AS1332" s="100"/>
      <c r="AT1332" s="100"/>
      <c r="AU1332" s="100"/>
      <c r="AV1332" s="100"/>
      <c r="AW1332" s="100"/>
      <c r="AX1332" s="100"/>
      <c r="AY1332" s="100"/>
    </row>
    <row r="1333" spans="37:51">
      <c r="AK1333" s="100"/>
      <c r="AL1333" s="100"/>
      <c r="AM1333" s="100"/>
      <c r="AN1333" s="100"/>
      <c r="AO1333" s="100"/>
      <c r="AP1333" s="100"/>
      <c r="AQ1333" s="100"/>
      <c r="AR1333" s="100"/>
      <c r="AS1333" s="100"/>
      <c r="AT1333" s="100"/>
      <c r="AU1333" s="100"/>
      <c r="AV1333" s="100"/>
      <c r="AW1333" s="100"/>
      <c r="AX1333" s="100"/>
      <c r="AY1333" s="100"/>
    </row>
    <row r="1334" spans="37:51">
      <c r="AK1334" s="100"/>
      <c r="AL1334" s="100"/>
      <c r="AM1334" s="100"/>
      <c r="AN1334" s="100"/>
      <c r="AO1334" s="100"/>
      <c r="AP1334" s="100"/>
      <c r="AQ1334" s="100"/>
      <c r="AR1334" s="100"/>
      <c r="AS1334" s="100"/>
      <c r="AT1334" s="100"/>
      <c r="AU1334" s="100"/>
      <c r="AV1334" s="100"/>
      <c r="AW1334" s="100"/>
      <c r="AX1334" s="100"/>
      <c r="AY1334" s="100"/>
    </row>
    <row r="1335" spans="37:51">
      <c r="AK1335" s="100"/>
      <c r="AL1335" s="100"/>
      <c r="AM1335" s="100"/>
      <c r="AN1335" s="100"/>
      <c r="AO1335" s="100"/>
      <c r="AP1335" s="100"/>
      <c r="AQ1335" s="100"/>
      <c r="AR1335" s="100"/>
      <c r="AS1335" s="100"/>
      <c r="AT1335" s="100"/>
      <c r="AU1335" s="100"/>
      <c r="AV1335" s="100"/>
      <c r="AW1335" s="100"/>
      <c r="AX1335" s="100"/>
      <c r="AY1335" s="100"/>
    </row>
    <row r="1336" spans="37:51">
      <c r="AK1336" s="100"/>
      <c r="AL1336" s="100"/>
      <c r="AM1336" s="100"/>
      <c r="AN1336" s="100"/>
      <c r="AO1336" s="100"/>
      <c r="AP1336" s="100"/>
      <c r="AQ1336" s="100"/>
      <c r="AR1336" s="100"/>
      <c r="AS1336" s="100"/>
      <c r="AT1336" s="100"/>
      <c r="AU1336" s="100"/>
      <c r="AV1336" s="100"/>
      <c r="AW1336" s="100"/>
      <c r="AX1336" s="100"/>
      <c r="AY1336" s="100"/>
    </row>
    <row r="1337" spans="37:51">
      <c r="AK1337" s="100"/>
      <c r="AL1337" s="100"/>
      <c r="AM1337" s="100"/>
      <c r="AN1337" s="100"/>
      <c r="AO1337" s="100"/>
      <c r="AP1337" s="100"/>
      <c r="AQ1337" s="100"/>
      <c r="AR1337" s="100"/>
      <c r="AS1337" s="100"/>
      <c r="AT1337" s="100"/>
      <c r="AU1337" s="100"/>
      <c r="AV1337" s="100"/>
      <c r="AW1337" s="100"/>
      <c r="AX1337" s="100"/>
      <c r="AY1337" s="100"/>
    </row>
    <row r="1338" spans="37:51">
      <c r="AK1338" s="100"/>
      <c r="AL1338" s="100"/>
      <c r="AM1338" s="100"/>
      <c r="AN1338" s="100"/>
      <c r="AO1338" s="100"/>
      <c r="AP1338" s="100"/>
      <c r="AQ1338" s="100"/>
      <c r="AR1338" s="100"/>
      <c r="AS1338" s="100"/>
      <c r="AT1338" s="100"/>
      <c r="AU1338" s="100"/>
      <c r="AV1338" s="100"/>
      <c r="AW1338" s="100"/>
      <c r="AX1338" s="100"/>
      <c r="AY1338" s="100"/>
    </row>
    <row r="1339" spans="37:51">
      <c r="AK1339" s="100"/>
      <c r="AL1339" s="100"/>
      <c r="AM1339" s="100"/>
      <c r="AN1339" s="100"/>
      <c r="AO1339" s="100"/>
      <c r="AP1339" s="100"/>
      <c r="AQ1339" s="100"/>
      <c r="AR1339" s="100"/>
      <c r="AS1339" s="100"/>
      <c r="AT1339" s="100"/>
      <c r="AU1339" s="100"/>
      <c r="AV1339" s="100"/>
      <c r="AW1339" s="100"/>
      <c r="AX1339" s="100"/>
      <c r="AY1339" s="100"/>
    </row>
    <row r="1340" spans="37:51">
      <c r="AK1340" s="100"/>
      <c r="AL1340" s="100"/>
      <c r="AM1340" s="100"/>
      <c r="AN1340" s="100"/>
      <c r="AO1340" s="100"/>
      <c r="AP1340" s="100"/>
      <c r="AQ1340" s="100"/>
      <c r="AR1340" s="100"/>
      <c r="AS1340" s="100"/>
      <c r="AT1340" s="100"/>
      <c r="AU1340" s="100"/>
      <c r="AV1340" s="100"/>
      <c r="AW1340" s="100"/>
      <c r="AX1340" s="100"/>
      <c r="AY1340" s="100"/>
    </row>
    <row r="1341" spans="37:51">
      <c r="AK1341" s="100"/>
      <c r="AL1341" s="100"/>
      <c r="AM1341" s="100"/>
      <c r="AN1341" s="100"/>
      <c r="AO1341" s="100"/>
      <c r="AP1341" s="100"/>
      <c r="AQ1341" s="100"/>
      <c r="AR1341" s="100"/>
      <c r="AS1341" s="100"/>
      <c r="AT1341" s="100"/>
      <c r="AU1341" s="100"/>
      <c r="AV1341" s="100"/>
      <c r="AW1341" s="100"/>
      <c r="AX1341" s="100"/>
      <c r="AY1341" s="100"/>
    </row>
    <row r="1342" spans="37:51">
      <c r="AK1342" s="100"/>
      <c r="AL1342" s="100"/>
      <c r="AM1342" s="100"/>
      <c r="AN1342" s="100"/>
      <c r="AO1342" s="100"/>
      <c r="AP1342" s="100"/>
      <c r="AQ1342" s="100"/>
      <c r="AR1342" s="100"/>
      <c r="AS1342" s="100"/>
      <c r="AT1342" s="100"/>
      <c r="AU1342" s="100"/>
      <c r="AV1342" s="100"/>
      <c r="AW1342" s="100"/>
      <c r="AX1342" s="100"/>
      <c r="AY1342" s="100"/>
    </row>
    <row r="1343" spans="37:51">
      <c r="AK1343" s="100"/>
      <c r="AL1343" s="100"/>
      <c r="AM1343" s="100"/>
      <c r="AN1343" s="100"/>
      <c r="AO1343" s="100"/>
      <c r="AP1343" s="100"/>
      <c r="AQ1343" s="100"/>
      <c r="AR1343" s="100"/>
      <c r="AS1343" s="100"/>
      <c r="AT1343" s="100"/>
      <c r="AU1343" s="100"/>
      <c r="AV1343" s="100"/>
      <c r="AW1343" s="100"/>
      <c r="AX1343" s="100"/>
      <c r="AY1343" s="100"/>
    </row>
    <row r="1344" spans="37:51">
      <c r="AK1344" s="100"/>
      <c r="AL1344" s="100"/>
      <c r="AM1344" s="100"/>
      <c r="AN1344" s="100"/>
      <c r="AO1344" s="100"/>
      <c r="AP1344" s="100"/>
      <c r="AQ1344" s="100"/>
      <c r="AR1344" s="100"/>
      <c r="AS1344" s="100"/>
      <c r="AT1344" s="100"/>
      <c r="AU1344" s="100"/>
      <c r="AV1344" s="100"/>
      <c r="AW1344" s="100"/>
      <c r="AX1344" s="100"/>
      <c r="AY1344" s="100"/>
    </row>
    <row r="1345" spans="37:51">
      <c r="AK1345" s="100"/>
      <c r="AL1345" s="100"/>
      <c r="AM1345" s="100"/>
      <c r="AN1345" s="100"/>
      <c r="AO1345" s="100"/>
      <c r="AP1345" s="100"/>
      <c r="AQ1345" s="100"/>
      <c r="AR1345" s="100"/>
      <c r="AS1345" s="100"/>
      <c r="AT1345" s="100"/>
      <c r="AU1345" s="100"/>
      <c r="AV1345" s="100"/>
      <c r="AW1345" s="100"/>
      <c r="AX1345" s="100"/>
      <c r="AY1345" s="100"/>
    </row>
    <row r="1346" spans="37:51">
      <c r="AK1346" s="100"/>
      <c r="AL1346" s="100"/>
      <c r="AM1346" s="100"/>
      <c r="AN1346" s="100"/>
      <c r="AO1346" s="100"/>
      <c r="AP1346" s="100"/>
      <c r="AQ1346" s="100"/>
      <c r="AR1346" s="100"/>
      <c r="AS1346" s="100"/>
      <c r="AT1346" s="100"/>
      <c r="AU1346" s="100"/>
      <c r="AV1346" s="100"/>
      <c r="AW1346" s="100"/>
      <c r="AX1346" s="100"/>
      <c r="AY1346" s="100"/>
    </row>
    <row r="1347" spans="37:51">
      <c r="AK1347" s="100"/>
      <c r="AL1347" s="100"/>
      <c r="AM1347" s="100"/>
      <c r="AN1347" s="100"/>
      <c r="AO1347" s="100"/>
      <c r="AP1347" s="100"/>
      <c r="AQ1347" s="100"/>
      <c r="AR1347" s="100"/>
      <c r="AS1347" s="100"/>
      <c r="AT1347" s="100"/>
      <c r="AU1347" s="100"/>
      <c r="AV1347" s="100"/>
      <c r="AW1347" s="100"/>
      <c r="AX1347" s="100"/>
      <c r="AY1347" s="100"/>
    </row>
    <row r="1348" spans="37:51">
      <c r="AK1348" s="100"/>
      <c r="AL1348" s="100"/>
      <c r="AM1348" s="100"/>
      <c r="AN1348" s="100"/>
      <c r="AO1348" s="100"/>
      <c r="AP1348" s="100"/>
      <c r="AQ1348" s="100"/>
      <c r="AR1348" s="100"/>
      <c r="AS1348" s="100"/>
      <c r="AT1348" s="100"/>
      <c r="AU1348" s="100"/>
      <c r="AV1348" s="100"/>
      <c r="AW1348" s="100"/>
      <c r="AX1348" s="100"/>
      <c r="AY1348" s="100"/>
    </row>
    <row r="1349" spans="37:51">
      <c r="AK1349" s="100"/>
      <c r="AL1349" s="100"/>
      <c r="AM1349" s="100"/>
      <c r="AN1349" s="100"/>
      <c r="AO1349" s="100"/>
      <c r="AP1349" s="100"/>
      <c r="AQ1349" s="100"/>
      <c r="AR1349" s="100"/>
      <c r="AS1349" s="100"/>
      <c r="AT1349" s="100"/>
      <c r="AU1349" s="100"/>
      <c r="AV1349" s="100"/>
      <c r="AW1349" s="100"/>
      <c r="AX1349" s="100"/>
      <c r="AY1349" s="100"/>
    </row>
    <row r="1350" spans="37:51">
      <c r="AK1350" s="100"/>
      <c r="AL1350" s="100"/>
      <c r="AM1350" s="100"/>
      <c r="AN1350" s="100"/>
      <c r="AO1350" s="100"/>
      <c r="AP1350" s="100"/>
      <c r="AQ1350" s="100"/>
      <c r="AR1350" s="100"/>
      <c r="AS1350" s="100"/>
      <c r="AT1350" s="100"/>
      <c r="AU1350" s="100"/>
      <c r="AV1350" s="100"/>
      <c r="AW1350" s="100"/>
      <c r="AX1350" s="100"/>
      <c r="AY1350" s="100"/>
    </row>
    <row r="1351" spans="37:51">
      <c r="AK1351" s="100"/>
      <c r="AL1351" s="100"/>
      <c r="AM1351" s="100"/>
      <c r="AN1351" s="100"/>
      <c r="AO1351" s="100"/>
      <c r="AP1351" s="100"/>
      <c r="AQ1351" s="100"/>
      <c r="AR1351" s="100"/>
      <c r="AS1351" s="100"/>
      <c r="AT1351" s="100"/>
      <c r="AU1351" s="100"/>
      <c r="AV1351" s="100"/>
      <c r="AW1351" s="100"/>
      <c r="AX1351" s="100"/>
      <c r="AY1351" s="100"/>
    </row>
    <row r="1352" spans="37:51">
      <c r="AK1352" s="100"/>
      <c r="AL1352" s="100"/>
      <c r="AM1352" s="100"/>
      <c r="AN1352" s="100"/>
      <c r="AO1352" s="100"/>
      <c r="AP1352" s="100"/>
      <c r="AQ1352" s="100"/>
      <c r="AR1352" s="100"/>
      <c r="AS1352" s="100"/>
      <c r="AT1352" s="100"/>
      <c r="AU1352" s="100"/>
      <c r="AV1352" s="100"/>
      <c r="AW1352" s="100"/>
      <c r="AX1352" s="100"/>
      <c r="AY1352" s="100"/>
    </row>
    <row r="1353" spans="37:51">
      <c r="AK1353" s="100"/>
      <c r="AL1353" s="100"/>
      <c r="AM1353" s="100"/>
      <c r="AN1353" s="100"/>
      <c r="AO1353" s="100"/>
      <c r="AP1353" s="100"/>
      <c r="AQ1353" s="100"/>
      <c r="AR1353" s="100"/>
      <c r="AS1353" s="100"/>
      <c r="AT1353" s="100"/>
      <c r="AU1353" s="100"/>
      <c r="AV1353" s="100"/>
      <c r="AW1353" s="100"/>
      <c r="AX1353" s="100"/>
      <c r="AY1353" s="100"/>
    </row>
    <row r="1354" spans="37:51">
      <c r="AK1354" s="100"/>
      <c r="AL1354" s="100"/>
      <c r="AM1354" s="100"/>
      <c r="AN1354" s="100"/>
      <c r="AO1354" s="100"/>
      <c r="AP1354" s="100"/>
      <c r="AQ1354" s="100"/>
      <c r="AR1354" s="100"/>
      <c r="AS1354" s="100"/>
      <c r="AT1354" s="100"/>
      <c r="AU1354" s="100"/>
      <c r="AV1354" s="100"/>
      <c r="AW1354" s="100"/>
      <c r="AX1354" s="100"/>
      <c r="AY1354" s="100"/>
    </row>
    <row r="1355" spans="37:51">
      <c r="AK1355" s="100"/>
      <c r="AL1355" s="100"/>
      <c r="AM1355" s="100"/>
      <c r="AN1355" s="100"/>
      <c r="AO1355" s="100"/>
      <c r="AP1355" s="100"/>
      <c r="AQ1355" s="100"/>
      <c r="AR1355" s="100"/>
      <c r="AS1355" s="100"/>
      <c r="AT1355" s="100"/>
      <c r="AU1355" s="100"/>
      <c r="AV1355" s="100"/>
      <c r="AW1355" s="100"/>
      <c r="AX1355" s="100"/>
      <c r="AY1355" s="100"/>
    </row>
    <row r="1356" spans="37:51">
      <c r="AK1356" s="100"/>
      <c r="AL1356" s="100"/>
      <c r="AM1356" s="100"/>
      <c r="AN1356" s="100"/>
      <c r="AO1356" s="100"/>
      <c r="AP1356" s="100"/>
      <c r="AQ1356" s="100"/>
      <c r="AR1356" s="100"/>
      <c r="AS1356" s="100"/>
      <c r="AT1356" s="100"/>
      <c r="AU1356" s="100"/>
      <c r="AV1356" s="100"/>
      <c r="AW1356" s="100"/>
      <c r="AX1356" s="100"/>
      <c r="AY1356" s="100"/>
    </row>
    <row r="1357" spans="37:51">
      <c r="AK1357" s="100"/>
      <c r="AL1357" s="100"/>
      <c r="AM1357" s="100"/>
      <c r="AN1357" s="100"/>
      <c r="AO1357" s="100"/>
      <c r="AP1357" s="100"/>
      <c r="AQ1357" s="100"/>
      <c r="AR1357" s="100"/>
      <c r="AS1357" s="100"/>
      <c r="AT1357" s="100"/>
      <c r="AU1357" s="100"/>
      <c r="AV1357" s="100"/>
      <c r="AW1357" s="100"/>
      <c r="AX1357" s="100"/>
      <c r="AY1357" s="100"/>
    </row>
    <row r="1358" spans="37:51">
      <c r="AK1358" s="100"/>
      <c r="AL1358" s="100"/>
      <c r="AM1358" s="100"/>
      <c r="AN1358" s="100"/>
      <c r="AO1358" s="100"/>
      <c r="AP1358" s="100"/>
      <c r="AQ1358" s="100"/>
      <c r="AR1358" s="100"/>
      <c r="AS1358" s="100"/>
      <c r="AT1358" s="100"/>
      <c r="AU1358" s="100"/>
      <c r="AV1358" s="100"/>
      <c r="AW1358" s="100"/>
      <c r="AX1358" s="100"/>
      <c r="AY1358" s="100"/>
    </row>
    <row r="1359" spans="37:51">
      <c r="AK1359" s="100"/>
      <c r="AL1359" s="100"/>
      <c r="AM1359" s="100"/>
      <c r="AN1359" s="100"/>
      <c r="AO1359" s="100"/>
      <c r="AP1359" s="100"/>
      <c r="AQ1359" s="100"/>
      <c r="AR1359" s="100"/>
      <c r="AS1359" s="100"/>
      <c r="AT1359" s="100"/>
      <c r="AU1359" s="100"/>
      <c r="AV1359" s="100"/>
      <c r="AW1359" s="100"/>
      <c r="AX1359" s="100"/>
      <c r="AY1359" s="100"/>
    </row>
    <row r="1360" spans="37:51">
      <c r="AK1360" s="100"/>
      <c r="AL1360" s="100"/>
      <c r="AM1360" s="100"/>
      <c r="AN1360" s="100"/>
      <c r="AO1360" s="100"/>
      <c r="AP1360" s="100"/>
      <c r="AQ1360" s="100"/>
      <c r="AR1360" s="100"/>
      <c r="AS1360" s="100"/>
      <c r="AT1360" s="100"/>
      <c r="AU1360" s="100"/>
      <c r="AV1360" s="100"/>
      <c r="AW1360" s="100"/>
      <c r="AX1360" s="100"/>
      <c r="AY1360" s="100"/>
    </row>
    <row r="1361" spans="37:51">
      <c r="AK1361" s="100"/>
      <c r="AL1361" s="100"/>
      <c r="AM1361" s="100"/>
      <c r="AN1361" s="100"/>
      <c r="AO1361" s="100"/>
      <c r="AP1361" s="100"/>
      <c r="AQ1361" s="100"/>
      <c r="AR1361" s="100"/>
      <c r="AS1361" s="100"/>
      <c r="AT1361" s="100"/>
      <c r="AU1361" s="100"/>
      <c r="AV1361" s="100"/>
      <c r="AW1361" s="100"/>
      <c r="AX1361" s="100"/>
      <c r="AY1361" s="100"/>
    </row>
    <row r="1362" spans="37:51">
      <c r="AK1362" s="100"/>
      <c r="AL1362" s="100"/>
      <c r="AM1362" s="100"/>
      <c r="AN1362" s="100"/>
      <c r="AO1362" s="100"/>
      <c r="AP1362" s="100"/>
      <c r="AQ1362" s="100"/>
      <c r="AR1362" s="100"/>
      <c r="AS1362" s="100"/>
      <c r="AT1362" s="100"/>
      <c r="AU1362" s="100"/>
      <c r="AV1362" s="100"/>
      <c r="AW1362" s="100"/>
      <c r="AX1362" s="100"/>
      <c r="AY1362" s="100"/>
    </row>
    <row r="1363" spans="37:51">
      <c r="AK1363" s="100"/>
      <c r="AL1363" s="100"/>
      <c r="AM1363" s="100"/>
      <c r="AN1363" s="100"/>
      <c r="AO1363" s="100"/>
      <c r="AP1363" s="100"/>
      <c r="AQ1363" s="100"/>
      <c r="AR1363" s="100"/>
      <c r="AS1363" s="100"/>
      <c r="AT1363" s="100"/>
      <c r="AU1363" s="100"/>
      <c r="AV1363" s="100"/>
      <c r="AW1363" s="100"/>
      <c r="AX1363" s="100"/>
      <c r="AY1363" s="100"/>
    </row>
    <row r="1364" spans="37:51">
      <c r="AK1364" s="100"/>
      <c r="AL1364" s="100"/>
      <c r="AM1364" s="100"/>
      <c r="AN1364" s="100"/>
      <c r="AO1364" s="100"/>
      <c r="AP1364" s="100"/>
      <c r="AQ1364" s="100"/>
      <c r="AR1364" s="100"/>
      <c r="AS1364" s="100"/>
      <c r="AT1364" s="100"/>
      <c r="AU1364" s="100"/>
      <c r="AV1364" s="100"/>
      <c r="AW1364" s="100"/>
      <c r="AX1364" s="100"/>
      <c r="AY1364" s="100"/>
    </row>
    <row r="1365" spans="37:51">
      <c r="AK1365" s="100"/>
      <c r="AL1365" s="100"/>
      <c r="AM1365" s="100"/>
      <c r="AN1365" s="100"/>
      <c r="AO1365" s="100"/>
      <c r="AP1365" s="100"/>
      <c r="AQ1365" s="100"/>
      <c r="AR1365" s="100"/>
      <c r="AS1365" s="100"/>
      <c r="AT1365" s="100"/>
      <c r="AU1365" s="100"/>
      <c r="AV1365" s="100"/>
      <c r="AW1365" s="100"/>
      <c r="AX1365" s="100"/>
      <c r="AY1365" s="100"/>
    </row>
    <row r="1366" spans="37:51">
      <c r="AK1366" s="100"/>
      <c r="AL1366" s="100"/>
      <c r="AM1366" s="100"/>
      <c r="AN1366" s="100"/>
      <c r="AO1366" s="100"/>
      <c r="AP1366" s="100"/>
      <c r="AQ1366" s="100"/>
      <c r="AR1366" s="100"/>
      <c r="AS1366" s="100"/>
      <c r="AT1366" s="100"/>
      <c r="AU1366" s="100"/>
      <c r="AV1366" s="100"/>
      <c r="AW1366" s="100"/>
      <c r="AX1366" s="100"/>
      <c r="AY1366" s="100"/>
    </row>
    <row r="1367" spans="37:51">
      <c r="AK1367" s="100"/>
      <c r="AL1367" s="100"/>
      <c r="AM1367" s="100"/>
      <c r="AN1367" s="100"/>
      <c r="AO1367" s="100"/>
      <c r="AP1367" s="100"/>
      <c r="AQ1367" s="100"/>
      <c r="AR1367" s="100"/>
      <c r="AS1367" s="100"/>
      <c r="AT1367" s="100"/>
      <c r="AU1367" s="100"/>
      <c r="AV1367" s="100"/>
      <c r="AW1367" s="100"/>
      <c r="AX1367" s="100"/>
      <c r="AY1367" s="100"/>
    </row>
    <row r="1368" spans="37:51">
      <c r="AK1368" s="100"/>
      <c r="AL1368" s="100"/>
      <c r="AM1368" s="100"/>
      <c r="AN1368" s="100"/>
      <c r="AO1368" s="100"/>
      <c r="AP1368" s="100"/>
      <c r="AQ1368" s="100"/>
      <c r="AR1368" s="100"/>
      <c r="AS1368" s="100"/>
      <c r="AT1368" s="100"/>
      <c r="AU1368" s="100"/>
      <c r="AV1368" s="100"/>
      <c r="AW1368" s="100"/>
      <c r="AX1368" s="100"/>
      <c r="AY1368" s="100"/>
    </row>
    <row r="1369" spans="37:51">
      <c r="AK1369" s="100"/>
      <c r="AL1369" s="100"/>
      <c r="AM1369" s="100"/>
      <c r="AN1369" s="100"/>
      <c r="AO1369" s="100"/>
      <c r="AP1369" s="100"/>
      <c r="AQ1369" s="100"/>
      <c r="AR1369" s="100"/>
      <c r="AS1369" s="100"/>
      <c r="AT1369" s="100"/>
      <c r="AU1369" s="100"/>
      <c r="AV1369" s="100"/>
      <c r="AW1369" s="100"/>
      <c r="AX1369" s="100"/>
      <c r="AY1369" s="100"/>
    </row>
    <row r="1370" spans="37:51">
      <c r="AK1370" s="100"/>
      <c r="AL1370" s="100"/>
      <c r="AM1370" s="100"/>
      <c r="AN1370" s="100"/>
      <c r="AO1370" s="100"/>
      <c r="AP1370" s="100"/>
      <c r="AQ1370" s="100"/>
      <c r="AR1370" s="100"/>
      <c r="AS1370" s="100"/>
      <c r="AT1370" s="100"/>
      <c r="AU1370" s="100"/>
      <c r="AV1370" s="100"/>
      <c r="AW1370" s="100"/>
      <c r="AX1370" s="100"/>
      <c r="AY1370" s="100"/>
    </row>
    <row r="1371" spans="37:51">
      <c r="AK1371" s="100"/>
      <c r="AL1371" s="100"/>
      <c r="AM1371" s="100"/>
      <c r="AN1371" s="100"/>
      <c r="AO1371" s="100"/>
      <c r="AP1371" s="100"/>
      <c r="AQ1371" s="100"/>
      <c r="AR1371" s="100"/>
      <c r="AS1371" s="100"/>
      <c r="AT1371" s="100"/>
      <c r="AU1371" s="100"/>
      <c r="AV1371" s="100"/>
      <c r="AW1371" s="100"/>
      <c r="AX1371" s="100"/>
      <c r="AY1371" s="100"/>
    </row>
    <row r="1372" spans="37:51">
      <c r="AK1372" s="100"/>
      <c r="AL1372" s="100"/>
      <c r="AM1372" s="100"/>
      <c r="AN1372" s="100"/>
      <c r="AO1372" s="100"/>
      <c r="AP1372" s="100"/>
      <c r="AQ1372" s="100"/>
      <c r="AR1372" s="100"/>
      <c r="AS1372" s="100"/>
      <c r="AT1372" s="100"/>
      <c r="AU1372" s="100"/>
      <c r="AV1372" s="100"/>
      <c r="AW1372" s="100"/>
      <c r="AX1372" s="100"/>
      <c r="AY1372" s="100"/>
    </row>
    <row r="1373" spans="37:51">
      <c r="AK1373" s="100"/>
      <c r="AL1373" s="100"/>
      <c r="AM1373" s="100"/>
      <c r="AN1373" s="100"/>
      <c r="AO1373" s="100"/>
      <c r="AP1373" s="100"/>
      <c r="AQ1373" s="100"/>
      <c r="AR1373" s="100"/>
      <c r="AS1373" s="100"/>
      <c r="AT1373" s="100"/>
      <c r="AU1373" s="100"/>
      <c r="AV1373" s="100"/>
      <c r="AW1373" s="100"/>
      <c r="AX1373" s="100"/>
      <c r="AY1373" s="100"/>
    </row>
    <row r="1374" spans="37:51">
      <c r="AK1374" s="100"/>
      <c r="AL1374" s="100"/>
      <c r="AM1374" s="100"/>
      <c r="AN1374" s="100"/>
      <c r="AO1374" s="100"/>
      <c r="AP1374" s="100"/>
      <c r="AQ1374" s="100"/>
      <c r="AR1374" s="100"/>
      <c r="AS1374" s="100"/>
      <c r="AT1374" s="100"/>
      <c r="AU1374" s="100"/>
      <c r="AV1374" s="100"/>
      <c r="AW1374" s="100"/>
      <c r="AX1374" s="100"/>
      <c r="AY1374" s="100"/>
    </row>
    <row r="1375" spans="37:51">
      <c r="AK1375" s="100"/>
      <c r="AL1375" s="100"/>
      <c r="AM1375" s="100"/>
      <c r="AN1375" s="100"/>
      <c r="AO1375" s="100"/>
      <c r="AP1375" s="100"/>
      <c r="AQ1375" s="100"/>
      <c r="AR1375" s="100"/>
      <c r="AS1375" s="100"/>
      <c r="AT1375" s="100"/>
      <c r="AU1375" s="100"/>
      <c r="AV1375" s="100"/>
      <c r="AW1375" s="100"/>
      <c r="AX1375" s="100"/>
      <c r="AY1375" s="100"/>
    </row>
    <row r="1376" spans="37:51">
      <c r="AK1376" s="100"/>
      <c r="AL1376" s="100"/>
      <c r="AM1376" s="100"/>
      <c r="AN1376" s="100"/>
      <c r="AO1376" s="100"/>
      <c r="AP1376" s="100"/>
      <c r="AQ1376" s="100"/>
      <c r="AR1376" s="100"/>
      <c r="AS1376" s="100"/>
      <c r="AT1376" s="100"/>
      <c r="AU1376" s="100"/>
      <c r="AV1376" s="100"/>
      <c r="AW1376" s="100"/>
      <c r="AX1376" s="100"/>
      <c r="AY1376" s="100"/>
    </row>
    <row r="1377" spans="37:51">
      <c r="AK1377" s="100"/>
      <c r="AL1377" s="100"/>
      <c r="AM1377" s="100"/>
      <c r="AN1377" s="100"/>
      <c r="AO1377" s="100"/>
      <c r="AP1377" s="100"/>
      <c r="AQ1377" s="100"/>
      <c r="AR1377" s="100"/>
      <c r="AS1377" s="100"/>
      <c r="AT1377" s="100"/>
      <c r="AU1377" s="100"/>
      <c r="AV1377" s="100"/>
      <c r="AW1377" s="100"/>
      <c r="AX1377" s="100"/>
      <c r="AY1377" s="100"/>
    </row>
    <row r="1378" spans="37:51">
      <c r="AK1378" s="100"/>
      <c r="AL1378" s="100"/>
      <c r="AM1378" s="100"/>
      <c r="AN1378" s="100"/>
      <c r="AO1378" s="100"/>
      <c r="AP1378" s="100"/>
      <c r="AQ1378" s="100"/>
      <c r="AR1378" s="100"/>
      <c r="AS1378" s="100"/>
      <c r="AT1378" s="100"/>
      <c r="AU1378" s="100"/>
      <c r="AV1378" s="100"/>
      <c r="AW1378" s="100"/>
      <c r="AX1378" s="100"/>
      <c r="AY1378" s="100"/>
    </row>
    <row r="1379" spans="37:51">
      <c r="AK1379" s="100"/>
      <c r="AL1379" s="100"/>
      <c r="AM1379" s="100"/>
      <c r="AN1379" s="100"/>
      <c r="AO1379" s="100"/>
      <c r="AP1379" s="100"/>
      <c r="AQ1379" s="100"/>
      <c r="AR1379" s="100"/>
      <c r="AS1379" s="100"/>
      <c r="AT1379" s="100"/>
      <c r="AU1379" s="100"/>
      <c r="AV1379" s="100"/>
      <c r="AW1379" s="100"/>
      <c r="AX1379" s="100"/>
      <c r="AY1379" s="100"/>
    </row>
    <row r="1380" spans="37:51">
      <c r="AK1380" s="100"/>
      <c r="AL1380" s="100"/>
      <c r="AM1380" s="100"/>
      <c r="AN1380" s="100"/>
      <c r="AO1380" s="100"/>
      <c r="AP1380" s="100"/>
      <c r="AQ1380" s="100"/>
      <c r="AR1380" s="100"/>
      <c r="AS1380" s="100"/>
      <c r="AT1380" s="100"/>
      <c r="AU1380" s="100"/>
      <c r="AV1380" s="100"/>
      <c r="AW1380" s="100"/>
      <c r="AX1380" s="100"/>
      <c r="AY1380" s="100"/>
    </row>
    <row r="1381" spans="37:51">
      <c r="AK1381" s="100"/>
      <c r="AL1381" s="100"/>
      <c r="AM1381" s="100"/>
      <c r="AN1381" s="100"/>
      <c r="AO1381" s="100"/>
      <c r="AP1381" s="100"/>
      <c r="AQ1381" s="100"/>
      <c r="AR1381" s="100"/>
      <c r="AS1381" s="100"/>
      <c r="AT1381" s="100"/>
      <c r="AU1381" s="100"/>
      <c r="AV1381" s="100"/>
      <c r="AW1381" s="100"/>
      <c r="AX1381" s="100"/>
      <c r="AY1381" s="100"/>
    </row>
    <row r="1382" spans="37:51">
      <c r="AK1382" s="100"/>
      <c r="AL1382" s="100"/>
      <c r="AM1382" s="100"/>
      <c r="AN1382" s="100"/>
      <c r="AO1382" s="100"/>
      <c r="AP1382" s="100"/>
      <c r="AQ1382" s="100"/>
      <c r="AR1382" s="100"/>
      <c r="AS1382" s="100"/>
      <c r="AT1382" s="100"/>
      <c r="AU1382" s="100"/>
      <c r="AV1382" s="100"/>
      <c r="AW1382" s="100"/>
      <c r="AX1382" s="100"/>
      <c r="AY1382" s="100"/>
    </row>
    <row r="1383" spans="37:51">
      <c r="AK1383" s="100"/>
      <c r="AL1383" s="100"/>
      <c r="AM1383" s="100"/>
      <c r="AN1383" s="100"/>
      <c r="AO1383" s="100"/>
      <c r="AP1383" s="100"/>
      <c r="AQ1383" s="100"/>
      <c r="AR1383" s="100"/>
      <c r="AS1383" s="100"/>
      <c r="AT1383" s="100"/>
      <c r="AU1383" s="100"/>
      <c r="AV1383" s="100"/>
      <c r="AW1383" s="100"/>
      <c r="AX1383" s="100"/>
      <c r="AY1383" s="100"/>
    </row>
    <row r="1384" spans="37:51">
      <c r="AK1384" s="100"/>
      <c r="AL1384" s="100"/>
      <c r="AM1384" s="100"/>
      <c r="AN1384" s="100"/>
      <c r="AO1384" s="100"/>
      <c r="AP1384" s="100"/>
      <c r="AQ1384" s="100"/>
      <c r="AR1384" s="100"/>
      <c r="AS1384" s="100"/>
      <c r="AT1384" s="100"/>
      <c r="AU1384" s="100"/>
      <c r="AV1384" s="100"/>
      <c r="AW1384" s="100"/>
      <c r="AX1384" s="100"/>
      <c r="AY1384" s="100"/>
    </row>
    <row r="1385" spans="37:51">
      <c r="AK1385" s="100"/>
      <c r="AL1385" s="100"/>
      <c r="AM1385" s="100"/>
      <c r="AN1385" s="100"/>
      <c r="AO1385" s="100"/>
      <c r="AP1385" s="100"/>
      <c r="AQ1385" s="100"/>
      <c r="AR1385" s="100"/>
      <c r="AS1385" s="100"/>
      <c r="AT1385" s="100"/>
      <c r="AU1385" s="100"/>
      <c r="AV1385" s="100"/>
      <c r="AW1385" s="100"/>
      <c r="AX1385" s="100"/>
      <c r="AY1385" s="100"/>
    </row>
    <row r="1386" spans="37:51">
      <c r="AK1386" s="100"/>
      <c r="AL1386" s="100"/>
      <c r="AM1386" s="100"/>
      <c r="AN1386" s="100"/>
      <c r="AO1386" s="100"/>
      <c r="AP1386" s="100"/>
      <c r="AQ1386" s="100"/>
      <c r="AR1386" s="100"/>
      <c r="AS1386" s="100"/>
      <c r="AT1386" s="100"/>
      <c r="AU1386" s="100"/>
      <c r="AV1386" s="100"/>
      <c r="AW1386" s="100"/>
      <c r="AX1386" s="100"/>
      <c r="AY1386" s="100"/>
    </row>
    <row r="1387" spans="37:51">
      <c r="AK1387" s="100"/>
      <c r="AL1387" s="100"/>
      <c r="AM1387" s="100"/>
      <c r="AN1387" s="100"/>
      <c r="AO1387" s="100"/>
      <c r="AP1387" s="100"/>
      <c r="AQ1387" s="100"/>
      <c r="AR1387" s="100"/>
      <c r="AS1387" s="100"/>
      <c r="AT1387" s="100"/>
      <c r="AU1387" s="100"/>
      <c r="AV1387" s="100"/>
      <c r="AW1387" s="100"/>
      <c r="AX1387" s="100"/>
      <c r="AY1387" s="100"/>
    </row>
    <row r="1388" spans="37:51">
      <c r="AK1388" s="100"/>
      <c r="AL1388" s="100"/>
      <c r="AM1388" s="100"/>
      <c r="AN1388" s="100"/>
      <c r="AO1388" s="100"/>
      <c r="AP1388" s="100"/>
      <c r="AQ1388" s="100"/>
      <c r="AR1388" s="100"/>
      <c r="AS1388" s="100"/>
      <c r="AT1388" s="100"/>
      <c r="AU1388" s="100"/>
      <c r="AV1388" s="100"/>
      <c r="AW1388" s="100"/>
      <c r="AX1388" s="100"/>
      <c r="AY1388" s="100"/>
    </row>
    <row r="1389" spans="37:51">
      <c r="AK1389" s="100"/>
      <c r="AL1389" s="100"/>
      <c r="AM1389" s="100"/>
      <c r="AN1389" s="100"/>
      <c r="AO1389" s="100"/>
      <c r="AP1389" s="100"/>
      <c r="AQ1389" s="100"/>
      <c r="AR1389" s="100"/>
      <c r="AS1389" s="100"/>
      <c r="AT1389" s="100"/>
      <c r="AU1389" s="100"/>
      <c r="AV1389" s="100"/>
      <c r="AW1389" s="100"/>
      <c r="AX1389" s="100"/>
      <c r="AY1389" s="100"/>
    </row>
    <row r="1390" spans="37:51">
      <c r="AK1390" s="100"/>
      <c r="AL1390" s="100"/>
      <c r="AM1390" s="100"/>
      <c r="AN1390" s="100"/>
      <c r="AO1390" s="100"/>
      <c r="AP1390" s="100"/>
      <c r="AQ1390" s="100"/>
      <c r="AR1390" s="100"/>
      <c r="AS1390" s="100"/>
      <c r="AT1390" s="100"/>
      <c r="AU1390" s="100"/>
      <c r="AV1390" s="100"/>
      <c r="AW1390" s="100"/>
      <c r="AX1390" s="100"/>
      <c r="AY1390" s="100"/>
    </row>
    <row r="1391" spans="37:51">
      <c r="AK1391" s="100"/>
      <c r="AL1391" s="100"/>
      <c r="AM1391" s="100"/>
      <c r="AN1391" s="100"/>
      <c r="AO1391" s="100"/>
      <c r="AP1391" s="100"/>
      <c r="AQ1391" s="100"/>
      <c r="AR1391" s="100"/>
      <c r="AS1391" s="100"/>
      <c r="AT1391" s="100"/>
      <c r="AU1391" s="100"/>
      <c r="AV1391" s="100"/>
      <c r="AW1391" s="100"/>
      <c r="AX1391" s="100"/>
      <c r="AY1391" s="100"/>
    </row>
    <row r="1392" spans="37:51">
      <c r="AK1392" s="100"/>
      <c r="AL1392" s="100"/>
      <c r="AM1392" s="100"/>
      <c r="AN1392" s="100"/>
      <c r="AO1392" s="100"/>
      <c r="AP1392" s="100"/>
      <c r="AQ1392" s="100"/>
      <c r="AR1392" s="100"/>
      <c r="AS1392" s="100"/>
      <c r="AT1392" s="100"/>
      <c r="AU1392" s="100"/>
      <c r="AV1392" s="100"/>
      <c r="AW1392" s="100"/>
      <c r="AX1392" s="100"/>
      <c r="AY1392" s="100"/>
    </row>
    <row r="1393" spans="37:51">
      <c r="AK1393" s="100"/>
      <c r="AL1393" s="100"/>
      <c r="AM1393" s="100"/>
      <c r="AN1393" s="100"/>
      <c r="AO1393" s="100"/>
      <c r="AP1393" s="100"/>
      <c r="AQ1393" s="100"/>
      <c r="AR1393" s="100"/>
      <c r="AS1393" s="100"/>
      <c r="AT1393" s="100"/>
      <c r="AU1393" s="100"/>
      <c r="AV1393" s="100"/>
      <c r="AW1393" s="100"/>
      <c r="AX1393" s="100"/>
      <c r="AY1393" s="100"/>
    </row>
    <row r="1394" spans="37:51">
      <c r="AK1394" s="100"/>
      <c r="AL1394" s="100"/>
      <c r="AM1394" s="100"/>
      <c r="AN1394" s="100"/>
      <c r="AO1394" s="100"/>
      <c r="AP1394" s="100"/>
      <c r="AQ1394" s="100"/>
      <c r="AR1394" s="100"/>
      <c r="AS1394" s="100"/>
      <c r="AT1394" s="100"/>
      <c r="AU1394" s="100"/>
      <c r="AV1394" s="100"/>
      <c r="AW1394" s="100"/>
      <c r="AX1394" s="100"/>
      <c r="AY1394" s="100"/>
    </row>
    <row r="1395" spans="37:51">
      <c r="AK1395" s="100"/>
      <c r="AL1395" s="100"/>
      <c r="AM1395" s="100"/>
      <c r="AN1395" s="100"/>
      <c r="AO1395" s="100"/>
      <c r="AP1395" s="100"/>
      <c r="AQ1395" s="100"/>
      <c r="AR1395" s="100"/>
      <c r="AS1395" s="100"/>
      <c r="AT1395" s="100"/>
      <c r="AU1395" s="100"/>
      <c r="AV1395" s="100"/>
      <c r="AW1395" s="100"/>
      <c r="AX1395" s="100"/>
      <c r="AY1395" s="100"/>
    </row>
    <row r="1396" spans="37:51">
      <c r="AK1396" s="100"/>
      <c r="AL1396" s="100"/>
      <c r="AM1396" s="100"/>
      <c r="AN1396" s="100"/>
      <c r="AO1396" s="100"/>
      <c r="AP1396" s="100"/>
      <c r="AQ1396" s="100"/>
      <c r="AR1396" s="100"/>
      <c r="AS1396" s="100"/>
      <c r="AT1396" s="100"/>
      <c r="AU1396" s="100"/>
      <c r="AV1396" s="100"/>
      <c r="AW1396" s="100"/>
      <c r="AX1396" s="100"/>
      <c r="AY1396" s="100"/>
    </row>
    <row r="1397" spans="37:51">
      <c r="AK1397" s="100"/>
      <c r="AL1397" s="100"/>
      <c r="AM1397" s="100"/>
      <c r="AN1397" s="100"/>
      <c r="AO1397" s="100"/>
      <c r="AP1397" s="100"/>
      <c r="AQ1397" s="100"/>
      <c r="AR1397" s="100"/>
      <c r="AS1397" s="100"/>
      <c r="AT1397" s="100"/>
      <c r="AU1397" s="100"/>
      <c r="AV1397" s="100"/>
      <c r="AW1397" s="100"/>
      <c r="AX1397" s="100"/>
      <c r="AY1397" s="100"/>
    </row>
    <row r="1398" spans="37:51">
      <c r="AK1398" s="100"/>
      <c r="AL1398" s="100"/>
      <c r="AM1398" s="100"/>
      <c r="AN1398" s="100"/>
      <c r="AO1398" s="100"/>
      <c r="AP1398" s="100"/>
      <c r="AQ1398" s="100"/>
      <c r="AR1398" s="100"/>
      <c r="AS1398" s="100"/>
      <c r="AT1398" s="100"/>
      <c r="AU1398" s="100"/>
      <c r="AV1398" s="100"/>
      <c r="AW1398" s="100"/>
      <c r="AX1398" s="100"/>
      <c r="AY1398" s="100"/>
    </row>
    <row r="1399" spans="37:51">
      <c r="AK1399" s="100"/>
      <c r="AL1399" s="100"/>
      <c r="AM1399" s="100"/>
      <c r="AN1399" s="100"/>
      <c r="AO1399" s="100"/>
      <c r="AP1399" s="100"/>
      <c r="AQ1399" s="100"/>
      <c r="AR1399" s="100"/>
      <c r="AS1399" s="100"/>
      <c r="AT1399" s="100"/>
      <c r="AU1399" s="100"/>
      <c r="AV1399" s="100"/>
      <c r="AW1399" s="100"/>
      <c r="AX1399" s="100"/>
      <c r="AY1399" s="100"/>
    </row>
    <row r="1400" spans="37:51">
      <c r="AK1400" s="100"/>
      <c r="AL1400" s="100"/>
      <c r="AM1400" s="100"/>
      <c r="AN1400" s="100"/>
      <c r="AO1400" s="100"/>
      <c r="AP1400" s="100"/>
      <c r="AQ1400" s="100"/>
      <c r="AR1400" s="100"/>
      <c r="AS1400" s="100"/>
      <c r="AT1400" s="100"/>
      <c r="AU1400" s="100"/>
      <c r="AV1400" s="100"/>
      <c r="AW1400" s="100"/>
      <c r="AX1400" s="100"/>
      <c r="AY1400" s="100"/>
    </row>
    <row r="1401" spans="37:51">
      <c r="AK1401" s="100"/>
      <c r="AL1401" s="100"/>
      <c r="AM1401" s="100"/>
      <c r="AN1401" s="100"/>
      <c r="AO1401" s="100"/>
      <c r="AP1401" s="100"/>
      <c r="AQ1401" s="100"/>
      <c r="AR1401" s="100"/>
      <c r="AS1401" s="100"/>
      <c r="AT1401" s="100"/>
      <c r="AU1401" s="100"/>
      <c r="AV1401" s="100"/>
      <c r="AW1401" s="100"/>
      <c r="AX1401" s="100"/>
      <c r="AY1401" s="100"/>
    </row>
    <row r="1402" spans="37:51">
      <c r="AK1402" s="100"/>
      <c r="AL1402" s="100"/>
      <c r="AM1402" s="100"/>
      <c r="AN1402" s="100"/>
      <c r="AO1402" s="100"/>
      <c r="AP1402" s="100"/>
      <c r="AQ1402" s="100"/>
      <c r="AR1402" s="100"/>
      <c r="AS1402" s="100"/>
      <c r="AT1402" s="100"/>
      <c r="AU1402" s="100"/>
      <c r="AV1402" s="100"/>
      <c r="AW1402" s="100"/>
      <c r="AX1402" s="100"/>
      <c r="AY1402" s="100"/>
    </row>
    <row r="1403" spans="37:51">
      <c r="AK1403" s="100"/>
      <c r="AL1403" s="100"/>
      <c r="AM1403" s="100"/>
      <c r="AN1403" s="100"/>
      <c r="AO1403" s="100"/>
      <c r="AP1403" s="100"/>
      <c r="AQ1403" s="100"/>
      <c r="AR1403" s="100"/>
      <c r="AS1403" s="100"/>
      <c r="AT1403" s="100"/>
      <c r="AU1403" s="100"/>
      <c r="AV1403" s="100"/>
      <c r="AW1403" s="100"/>
      <c r="AX1403" s="100"/>
      <c r="AY1403" s="100"/>
    </row>
    <row r="1404" spans="37:51">
      <c r="AK1404" s="100"/>
      <c r="AL1404" s="100"/>
      <c r="AM1404" s="100"/>
      <c r="AN1404" s="100"/>
      <c r="AO1404" s="100"/>
      <c r="AP1404" s="100"/>
      <c r="AQ1404" s="100"/>
      <c r="AR1404" s="100"/>
      <c r="AS1404" s="100"/>
      <c r="AT1404" s="100"/>
      <c r="AU1404" s="100"/>
      <c r="AV1404" s="100"/>
      <c r="AW1404" s="100"/>
      <c r="AX1404" s="100"/>
      <c r="AY1404" s="100"/>
    </row>
    <row r="1405" spans="37:51">
      <c r="AK1405" s="100"/>
      <c r="AL1405" s="100"/>
      <c r="AM1405" s="100"/>
      <c r="AN1405" s="100"/>
      <c r="AO1405" s="100"/>
      <c r="AP1405" s="100"/>
      <c r="AQ1405" s="100"/>
      <c r="AR1405" s="100"/>
      <c r="AS1405" s="100"/>
      <c r="AT1405" s="100"/>
      <c r="AU1405" s="100"/>
      <c r="AV1405" s="100"/>
      <c r="AW1405" s="100"/>
      <c r="AX1405" s="100"/>
      <c r="AY1405" s="100"/>
    </row>
    <row r="1406" spans="37:51">
      <c r="AK1406" s="100"/>
      <c r="AL1406" s="100"/>
      <c r="AM1406" s="100"/>
      <c r="AN1406" s="100"/>
      <c r="AO1406" s="100"/>
      <c r="AP1406" s="100"/>
      <c r="AQ1406" s="100"/>
      <c r="AR1406" s="100"/>
      <c r="AS1406" s="100"/>
      <c r="AT1406" s="100"/>
      <c r="AU1406" s="100"/>
      <c r="AV1406" s="100"/>
      <c r="AW1406" s="100"/>
      <c r="AX1406" s="100"/>
      <c r="AY1406" s="100"/>
    </row>
    <row r="1407" spans="37:51">
      <c r="AK1407" s="100"/>
      <c r="AL1407" s="100"/>
      <c r="AM1407" s="100"/>
      <c r="AN1407" s="100"/>
      <c r="AO1407" s="100"/>
      <c r="AP1407" s="100"/>
      <c r="AQ1407" s="100"/>
      <c r="AR1407" s="100"/>
      <c r="AS1407" s="100"/>
      <c r="AT1407" s="100"/>
      <c r="AU1407" s="100"/>
      <c r="AV1407" s="100"/>
      <c r="AW1407" s="100"/>
      <c r="AX1407" s="100"/>
      <c r="AY1407" s="100"/>
    </row>
    <row r="1408" spans="37:51">
      <c r="AK1408" s="100"/>
      <c r="AL1408" s="100"/>
      <c r="AM1408" s="100"/>
      <c r="AN1408" s="100"/>
      <c r="AO1408" s="100"/>
      <c r="AP1408" s="100"/>
      <c r="AQ1408" s="100"/>
      <c r="AR1408" s="100"/>
      <c r="AS1408" s="100"/>
      <c r="AT1408" s="100"/>
      <c r="AU1408" s="100"/>
      <c r="AV1408" s="100"/>
      <c r="AW1408" s="100"/>
      <c r="AX1408" s="100"/>
      <c r="AY1408" s="100"/>
    </row>
    <row r="1409" spans="37:51">
      <c r="AK1409" s="100"/>
      <c r="AL1409" s="100"/>
      <c r="AM1409" s="100"/>
      <c r="AN1409" s="100"/>
      <c r="AO1409" s="100"/>
      <c r="AP1409" s="100"/>
      <c r="AQ1409" s="100"/>
      <c r="AR1409" s="100"/>
      <c r="AS1409" s="100"/>
      <c r="AT1409" s="100"/>
      <c r="AU1409" s="100"/>
      <c r="AV1409" s="100"/>
      <c r="AW1409" s="100"/>
      <c r="AX1409" s="100"/>
      <c r="AY1409" s="100"/>
    </row>
    <row r="1410" spans="37:51">
      <c r="AK1410" s="100"/>
      <c r="AL1410" s="100"/>
      <c r="AM1410" s="100"/>
      <c r="AN1410" s="100"/>
      <c r="AO1410" s="100"/>
      <c r="AP1410" s="100"/>
      <c r="AQ1410" s="100"/>
      <c r="AR1410" s="100"/>
      <c r="AS1410" s="100"/>
      <c r="AT1410" s="100"/>
      <c r="AU1410" s="100"/>
      <c r="AV1410" s="100"/>
      <c r="AW1410" s="100"/>
      <c r="AX1410" s="100"/>
      <c r="AY1410" s="100"/>
    </row>
    <row r="1411" spans="37:51">
      <c r="AK1411" s="100"/>
      <c r="AL1411" s="100"/>
      <c r="AM1411" s="100"/>
      <c r="AN1411" s="100"/>
      <c r="AO1411" s="100"/>
      <c r="AP1411" s="100"/>
      <c r="AQ1411" s="100"/>
      <c r="AR1411" s="100"/>
      <c r="AS1411" s="100"/>
      <c r="AT1411" s="100"/>
      <c r="AU1411" s="100"/>
      <c r="AV1411" s="100"/>
      <c r="AW1411" s="100"/>
      <c r="AX1411" s="100"/>
      <c r="AY1411" s="100"/>
    </row>
    <row r="1412" spans="37:51">
      <c r="AK1412" s="100"/>
      <c r="AL1412" s="100"/>
      <c r="AM1412" s="100"/>
      <c r="AN1412" s="100"/>
      <c r="AO1412" s="100"/>
      <c r="AP1412" s="100"/>
      <c r="AQ1412" s="100"/>
      <c r="AR1412" s="100"/>
      <c r="AS1412" s="100"/>
      <c r="AT1412" s="100"/>
      <c r="AU1412" s="100"/>
      <c r="AV1412" s="100"/>
      <c r="AW1412" s="100"/>
      <c r="AX1412" s="100"/>
      <c r="AY1412" s="100"/>
    </row>
    <row r="1413" spans="37:51">
      <c r="AK1413" s="100"/>
      <c r="AL1413" s="100"/>
      <c r="AM1413" s="100"/>
      <c r="AN1413" s="100"/>
      <c r="AO1413" s="100"/>
      <c r="AP1413" s="100"/>
      <c r="AQ1413" s="100"/>
      <c r="AR1413" s="100"/>
      <c r="AS1413" s="100"/>
      <c r="AT1413" s="100"/>
      <c r="AU1413" s="100"/>
      <c r="AV1413" s="100"/>
      <c r="AW1413" s="100"/>
      <c r="AX1413" s="100"/>
      <c r="AY1413" s="100"/>
    </row>
    <row r="1414" spans="37:51">
      <c r="AK1414" s="100"/>
      <c r="AL1414" s="100"/>
      <c r="AM1414" s="100"/>
      <c r="AN1414" s="100"/>
      <c r="AO1414" s="100"/>
      <c r="AP1414" s="100"/>
      <c r="AQ1414" s="100"/>
      <c r="AR1414" s="100"/>
      <c r="AS1414" s="100"/>
      <c r="AT1414" s="100"/>
      <c r="AU1414" s="100"/>
      <c r="AV1414" s="100"/>
      <c r="AW1414" s="100"/>
      <c r="AX1414" s="100"/>
      <c r="AY1414" s="100"/>
    </row>
    <row r="1415" spans="37:51">
      <c r="AK1415" s="100"/>
      <c r="AL1415" s="100"/>
      <c r="AM1415" s="100"/>
      <c r="AN1415" s="100"/>
      <c r="AO1415" s="100"/>
      <c r="AP1415" s="100"/>
      <c r="AQ1415" s="100"/>
      <c r="AR1415" s="100"/>
      <c r="AS1415" s="100"/>
      <c r="AT1415" s="100"/>
      <c r="AU1415" s="100"/>
      <c r="AV1415" s="100"/>
      <c r="AW1415" s="100"/>
      <c r="AX1415" s="100"/>
      <c r="AY1415" s="100"/>
    </row>
    <row r="1416" spans="37:51">
      <c r="AK1416" s="100"/>
      <c r="AL1416" s="100"/>
      <c r="AM1416" s="100"/>
      <c r="AN1416" s="100"/>
      <c r="AO1416" s="100"/>
      <c r="AP1416" s="100"/>
      <c r="AQ1416" s="100"/>
      <c r="AR1416" s="100"/>
      <c r="AS1416" s="100"/>
      <c r="AT1416" s="100"/>
      <c r="AU1416" s="100"/>
      <c r="AV1416" s="100"/>
      <c r="AW1416" s="100"/>
      <c r="AX1416" s="100"/>
      <c r="AY1416" s="100"/>
    </row>
    <row r="1417" spans="37:51">
      <c r="AK1417" s="100"/>
      <c r="AL1417" s="100"/>
      <c r="AM1417" s="100"/>
      <c r="AN1417" s="100"/>
      <c r="AO1417" s="100"/>
      <c r="AP1417" s="100"/>
      <c r="AQ1417" s="100"/>
      <c r="AR1417" s="100"/>
      <c r="AS1417" s="100"/>
      <c r="AT1417" s="100"/>
      <c r="AU1417" s="100"/>
      <c r="AV1417" s="100"/>
      <c r="AW1417" s="100"/>
      <c r="AX1417" s="100"/>
      <c r="AY1417" s="100"/>
    </row>
    <row r="1418" spans="37:51">
      <c r="AK1418" s="100"/>
      <c r="AL1418" s="100"/>
      <c r="AM1418" s="100"/>
      <c r="AN1418" s="100"/>
      <c r="AO1418" s="100"/>
      <c r="AP1418" s="100"/>
      <c r="AQ1418" s="100"/>
      <c r="AR1418" s="100"/>
      <c r="AS1418" s="100"/>
      <c r="AT1418" s="100"/>
      <c r="AU1418" s="100"/>
      <c r="AV1418" s="100"/>
      <c r="AW1418" s="100"/>
      <c r="AX1418" s="100"/>
      <c r="AY1418" s="100"/>
    </row>
    <row r="1419" spans="37:51">
      <c r="AK1419" s="100"/>
      <c r="AL1419" s="100"/>
      <c r="AM1419" s="100"/>
      <c r="AN1419" s="100"/>
      <c r="AO1419" s="100"/>
      <c r="AP1419" s="100"/>
      <c r="AQ1419" s="100"/>
      <c r="AR1419" s="100"/>
      <c r="AS1419" s="100"/>
      <c r="AT1419" s="100"/>
      <c r="AU1419" s="100"/>
      <c r="AV1419" s="100"/>
      <c r="AW1419" s="100"/>
      <c r="AX1419" s="100"/>
      <c r="AY1419" s="100"/>
    </row>
    <row r="1420" spans="37:51">
      <c r="AK1420" s="100"/>
      <c r="AL1420" s="100"/>
      <c r="AM1420" s="100"/>
      <c r="AN1420" s="100"/>
      <c r="AO1420" s="100"/>
      <c r="AP1420" s="100"/>
      <c r="AQ1420" s="100"/>
      <c r="AR1420" s="100"/>
      <c r="AS1420" s="100"/>
      <c r="AT1420" s="100"/>
      <c r="AU1420" s="100"/>
      <c r="AV1420" s="100"/>
      <c r="AW1420" s="100"/>
      <c r="AX1420" s="100"/>
      <c r="AY1420" s="100"/>
    </row>
    <row r="1421" spans="37:51">
      <c r="AK1421" s="100"/>
      <c r="AL1421" s="100"/>
      <c r="AM1421" s="100"/>
      <c r="AN1421" s="100"/>
      <c r="AO1421" s="100"/>
      <c r="AP1421" s="100"/>
      <c r="AQ1421" s="100"/>
      <c r="AR1421" s="100"/>
      <c r="AS1421" s="100"/>
      <c r="AT1421" s="100"/>
      <c r="AU1421" s="100"/>
      <c r="AV1421" s="100"/>
      <c r="AW1421" s="100"/>
      <c r="AX1421" s="100"/>
      <c r="AY1421" s="100"/>
    </row>
    <row r="1422" spans="37:51">
      <c r="AK1422" s="100"/>
      <c r="AL1422" s="100"/>
      <c r="AM1422" s="100"/>
      <c r="AN1422" s="100"/>
      <c r="AO1422" s="100"/>
      <c r="AP1422" s="100"/>
      <c r="AQ1422" s="100"/>
      <c r="AR1422" s="100"/>
      <c r="AS1422" s="100"/>
      <c r="AT1422" s="100"/>
      <c r="AU1422" s="100"/>
      <c r="AV1422" s="100"/>
      <c r="AW1422" s="100"/>
      <c r="AX1422" s="100"/>
      <c r="AY1422" s="100"/>
    </row>
    <row r="1423" spans="37:51">
      <c r="AK1423" s="100"/>
      <c r="AL1423" s="100"/>
      <c r="AM1423" s="100"/>
      <c r="AN1423" s="100"/>
      <c r="AO1423" s="100"/>
      <c r="AP1423" s="100"/>
      <c r="AQ1423" s="100"/>
      <c r="AR1423" s="100"/>
      <c r="AS1423" s="100"/>
      <c r="AT1423" s="100"/>
      <c r="AU1423" s="100"/>
      <c r="AV1423" s="100"/>
      <c r="AW1423" s="100"/>
      <c r="AX1423" s="100"/>
      <c r="AY1423" s="100"/>
    </row>
    <row r="1424" spans="37:51">
      <c r="AK1424" s="100"/>
      <c r="AL1424" s="100"/>
      <c r="AM1424" s="100"/>
      <c r="AN1424" s="100"/>
      <c r="AO1424" s="100"/>
      <c r="AP1424" s="100"/>
      <c r="AQ1424" s="100"/>
      <c r="AR1424" s="100"/>
      <c r="AS1424" s="100"/>
      <c r="AT1424" s="100"/>
      <c r="AU1424" s="100"/>
      <c r="AV1424" s="100"/>
      <c r="AW1424" s="100"/>
      <c r="AX1424" s="100"/>
      <c r="AY1424" s="100"/>
    </row>
    <row r="1425" spans="37:51">
      <c r="AK1425" s="100"/>
      <c r="AL1425" s="100"/>
      <c r="AM1425" s="100"/>
      <c r="AN1425" s="100"/>
      <c r="AO1425" s="100"/>
      <c r="AP1425" s="100"/>
      <c r="AQ1425" s="100"/>
      <c r="AR1425" s="100"/>
      <c r="AS1425" s="100"/>
      <c r="AT1425" s="100"/>
      <c r="AU1425" s="100"/>
      <c r="AV1425" s="100"/>
      <c r="AW1425" s="100"/>
      <c r="AX1425" s="100"/>
      <c r="AY1425" s="100"/>
    </row>
    <row r="1426" spans="37:51">
      <c r="AK1426" s="100"/>
      <c r="AL1426" s="100"/>
      <c r="AM1426" s="100"/>
      <c r="AN1426" s="100"/>
      <c r="AO1426" s="100"/>
      <c r="AP1426" s="100"/>
      <c r="AQ1426" s="100"/>
      <c r="AR1426" s="100"/>
      <c r="AS1426" s="100"/>
      <c r="AT1426" s="100"/>
      <c r="AU1426" s="100"/>
      <c r="AV1426" s="100"/>
      <c r="AW1426" s="100"/>
      <c r="AX1426" s="100"/>
      <c r="AY1426" s="100"/>
    </row>
    <row r="1427" spans="37:51">
      <c r="AK1427" s="100"/>
      <c r="AL1427" s="100"/>
      <c r="AM1427" s="100"/>
      <c r="AN1427" s="100"/>
      <c r="AO1427" s="100"/>
      <c r="AP1427" s="100"/>
      <c r="AQ1427" s="100"/>
      <c r="AR1427" s="100"/>
      <c r="AS1427" s="100"/>
      <c r="AT1427" s="100"/>
      <c r="AU1427" s="100"/>
      <c r="AV1427" s="100"/>
      <c r="AW1427" s="100"/>
      <c r="AX1427" s="100"/>
      <c r="AY1427" s="100"/>
    </row>
    <row r="1428" spans="37:51">
      <c r="AK1428" s="100"/>
      <c r="AL1428" s="100"/>
      <c r="AM1428" s="100"/>
      <c r="AN1428" s="100"/>
      <c r="AO1428" s="100"/>
      <c r="AP1428" s="100"/>
      <c r="AQ1428" s="100"/>
      <c r="AR1428" s="100"/>
      <c r="AS1428" s="100"/>
      <c r="AT1428" s="100"/>
      <c r="AU1428" s="100"/>
      <c r="AV1428" s="100"/>
      <c r="AW1428" s="100"/>
      <c r="AX1428" s="100"/>
      <c r="AY1428" s="100"/>
    </row>
    <row r="1429" spans="37:51">
      <c r="AK1429" s="100"/>
      <c r="AL1429" s="100"/>
      <c r="AM1429" s="100"/>
      <c r="AN1429" s="100"/>
      <c r="AO1429" s="100"/>
      <c r="AP1429" s="100"/>
      <c r="AQ1429" s="100"/>
      <c r="AR1429" s="100"/>
      <c r="AS1429" s="100"/>
      <c r="AT1429" s="100"/>
      <c r="AU1429" s="100"/>
      <c r="AV1429" s="100"/>
      <c r="AW1429" s="100"/>
      <c r="AX1429" s="100"/>
      <c r="AY1429" s="100"/>
    </row>
    <row r="1430" spans="37:51">
      <c r="AK1430" s="100"/>
      <c r="AL1430" s="100"/>
      <c r="AM1430" s="100"/>
      <c r="AN1430" s="100"/>
      <c r="AO1430" s="100"/>
      <c r="AP1430" s="100"/>
      <c r="AQ1430" s="100"/>
      <c r="AR1430" s="100"/>
      <c r="AS1430" s="100"/>
      <c r="AT1430" s="100"/>
      <c r="AU1430" s="100"/>
      <c r="AV1430" s="100"/>
      <c r="AW1430" s="100"/>
      <c r="AX1430" s="100"/>
      <c r="AY1430" s="100"/>
    </row>
    <row r="1431" spans="37:51">
      <c r="AK1431" s="100"/>
      <c r="AL1431" s="100"/>
      <c r="AM1431" s="100"/>
      <c r="AN1431" s="100"/>
      <c r="AO1431" s="100"/>
      <c r="AP1431" s="100"/>
      <c r="AQ1431" s="100"/>
      <c r="AR1431" s="100"/>
      <c r="AS1431" s="100"/>
      <c r="AT1431" s="100"/>
      <c r="AU1431" s="100"/>
      <c r="AV1431" s="100"/>
      <c r="AW1431" s="100"/>
      <c r="AX1431" s="100"/>
      <c r="AY1431" s="100"/>
    </row>
    <row r="1432" spans="37:51">
      <c r="AK1432" s="100"/>
      <c r="AL1432" s="100"/>
      <c r="AM1432" s="100"/>
      <c r="AN1432" s="100"/>
      <c r="AO1432" s="100"/>
      <c r="AP1432" s="100"/>
      <c r="AQ1432" s="100"/>
      <c r="AR1432" s="100"/>
      <c r="AS1432" s="100"/>
      <c r="AT1432" s="100"/>
      <c r="AU1432" s="100"/>
      <c r="AV1432" s="100"/>
      <c r="AW1432" s="100"/>
      <c r="AX1432" s="100"/>
      <c r="AY1432" s="100"/>
    </row>
    <row r="1433" spans="37:51">
      <c r="AK1433" s="100"/>
      <c r="AL1433" s="100"/>
      <c r="AM1433" s="100"/>
      <c r="AN1433" s="100"/>
      <c r="AO1433" s="100"/>
      <c r="AP1433" s="100"/>
      <c r="AQ1433" s="100"/>
      <c r="AR1433" s="100"/>
      <c r="AS1433" s="100"/>
      <c r="AT1433" s="100"/>
      <c r="AU1433" s="100"/>
      <c r="AV1433" s="100"/>
      <c r="AW1433" s="100"/>
      <c r="AX1433" s="100"/>
      <c r="AY1433" s="100"/>
    </row>
    <row r="1434" spans="37:51">
      <c r="AK1434" s="100"/>
      <c r="AL1434" s="100"/>
      <c r="AM1434" s="100"/>
      <c r="AN1434" s="100"/>
      <c r="AO1434" s="100"/>
      <c r="AP1434" s="100"/>
      <c r="AQ1434" s="100"/>
      <c r="AR1434" s="100"/>
      <c r="AS1434" s="100"/>
      <c r="AT1434" s="100"/>
      <c r="AU1434" s="100"/>
      <c r="AV1434" s="100"/>
      <c r="AW1434" s="100"/>
      <c r="AX1434" s="100"/>
      <c r="AY1434" s="100"/>
    </row>
    <row r="1435" spans="37:51">
      <c r="AK1435" s="100"/>
      <c r="AL1435" s="100"/>
      <c r="AM1435" s="100"/>
      <c r="AN1435" s="100"/>
      <c r="AO1435" s="100"/>
      <c r="AP1435" s="100"/>
      <c r="AQ1435" s="100"/>
      <c r="AR1435" s="100"/>
      <c r="AS1435" s="100"/>
      <c r="AT1435" s="100"/>
      <c r="AU1435" s="100"/>
      <c r="AV1435" s="100"/>
      <c r="AW1435" s="100"/>
      <c r="AX1435" s="100"/>
      <c r="AY1435" s="100"/>
    </row>
    <row r="1436" spans="37:51">
      <c r="AK1436" s="100"/>
      <c r="AL1436" s="100"/>
      <c r="AM1436" s="100"/>
      <c r="AN1436" s="100"/>
      <c r="AO1436" s="100"/>
      <c r="AP1436" s="100"/>
      <c r="AQ1436" s="100"/>
      <c r="AR1436" s="100"/>
      <c r="AS1436" s="100"/>
      <c r="AT1436" s="100"/>
      <c r="AU1436" s="100"/>
      <c r="AV1436" s="100"/>
      <c r="AW1436" s="100"/>
      <c r="AX1436" s="100"/>
      <c r="AY1436" s="100"/>
    </row>
    <row r="1437" spans="37:51">
      <c r="AK1437" s="100"/>
      <c r="AL1437" s="100"/>
      <c r="AM1437" s="100"/>
      <c r="AN1437" s="100"/>
      <c r="AO1437" s="100"/>
      <c r="AP1437" s="100"/>
      <c r="AQ1437" s="100"/>
      <c r="AR1437" s="100"/>
      <c r="AS1437" s="100"/>
      <c r="AT1437" s="100"/>
      <c r="AU1437" s="100"/>
      <c r="AV1437" s="100"/>
      <c r="AW1437" s="100"/>
      <c r="AX1437" s="100"/>
      <c r="AY1437" s="100"/>
    </row>
    <row r="1438" spans="37:51">
      <c r="AK1438" s="100"/>
      <c r="AL1438" s="100"/>
      <c r="AM1438" s="100"/>
      <c r="AN1438" s="100"/>
      <c r="AO1438" s="100"/>
      <c r="AP1438" s="100"/>
      <c r="AQ1438" s="100"/>
      <c r="AR1438" s="100"/>
      <c r="AS1438" s="100"/>
      <c r="AT1438" s="100"/>
      <c r="AU1438" s="100"/>
      <c r="AV1438" s="100"/>
      <c r="AW1438" s="100"/>
      <c r="AX1438" s="100"/>
      <c r="AY1438" s="100"/>
    </row>
    <row r="1439" spans="37:51">
      <c r="AK1439" s="100"/>
      <c r="AL1439" s="100"/>
      <c r="AM1439" s="100"/>
      <c r="AN1439" s="100"/>
      <c r="AO1439" s="100"/>
      <c r="AP1439" s="100"/>
      <c r="AQ1439" s="100"/>
      <c r="AR1439" s="100"/>
      <c r="AS1439" s="100"/>
      <c r="AT1439" s="100"/>
      <c r="AU1439" s="100"/>
      <c r="AV1439" s="100"/>
      <c r="AW1439" s="100"/>
      <c r="AX1439" s="100"/>
      <c r="AY1439" s="100"/>
    </row>
    <row r="1440" spans="37:51">
      <c r="AK1440" s="100"/>
      <c r="AL1440" s="100"/>
      <c r="AM1440" s="100"/>
      <c r="AN1440" s="100"/>
      <c r="AO1440" s="100"/>
      <c r="AP1440" s="100"/>
      <c r="AQ1440" s="100"/>
      <c r="AR1440" s="100"/>
      <c r="AS1440" s="100"/>
      <c r="AT1440" s="100"/>
      <c r="AU1440" s="100"/>
      <c r="AV1440" s="100"/>
      <c r="AW1440" s="100"/>
      <c r="AX1440" s="100"/>
      <c r="AY1440" s="100"/>
    </row>
    <row r="1441" spans="37:51">
      <c r="AK1441" s="100"/>
      <c r="AL1441" s="100"/>
      <c r="AM1441" s="100"/>
      <c r="AN1441" s="100"/>
      <c r="AO1441" s="100"/>
      <c r="AP1441" s="100"/>
      <c r="AQ1441" s="100"/>
      <c r="AR1441" s="100"/>
      <c r="AS1441" s="100"/>
      <c r="AT1441" s="100"/>
      <c r="AU1441" s="100"/>
      <c r="AV1441" s="100"/>
      <c r="AW1441" s="100"/>
      <c r="AX1441" s="100"/>
      <c r="AY1441" s="100"/>
    </row>
    <row r="1442" spans="37:51">
      <c r="AK1442" s="100"/>
      <c r="AL1442" s="100"/>
      <c r="AM1442" s="100"/>
      <c r="AN1442" s="100"/>
      <c r="AO1442" s="100"/>
      <c r="AP1442" s="100"/>
      <c r="AQ1442" s="100"/>
      <c r="AR1442" s="100"/>
      <c r="AS1442" s="100"/>
      <c r="AT1442" s="100"/>
      <c r="AU1442" s="100"/>
      <c r="AV1442" s="100"/>
      <c r="AW1442" s="100"/>
      <c r="AX1442" s="100"/>
      <c r="AY1442" s="100"/>
    </row>
    <row r="1443" spans="37:51">
      <c r="AK1443" s="100"/>
      <c r="AL1443" s="100"/>
      <c r="AM1443" s="100"/>
      <c r="AN1443" s="100"/>
      <c r="AO1443" s="100"/>
      <c r="AP1443" s="100"/>
      <c r="AQ1443" s="100"/>
      <c r="AR1443" s="100"/>
      <c r="AS1443" s="100"/>
      <c r="AT1443" s="100"/>
      <c r="AU1443" s="100"/>
      <c r="AV1443" s="100"/>
      <c r="AW1443" s="100"/>
      <c r="AX1443" s="100"/>
      <c r="AY1443" s="100"/>
    </row>
    <row r="1444" spans="37:51">
      <c r="AK1444" s="100"/>
      <c r="AL1444" s="100"/>
      <c r="AM1444" s="100"/>
      <c r="AN1444" s="100"/>
      <c r="AO1444" s="100"/>
      <c r="AP1444" s="100"/>
      <c r="AQ1444" s="100"/>
      <c r="AR1444" s="100"/>
      <c r="AS1444" s="100"/>
      <c r="AT1444" s="100"/>
      <c r="AU1444" s="100"/>
      <c r="AV1444" s="100"/>
      <c r="AW1444" s="100"/>
      <c r="AX1444" s="100"/>
      <c r="AY1444" s="100"/>
    </row>
    <row r="1445" spans="37:51">
      <c r="AK1445" s="100"/>
      <c r="AL1445" s="100"/>
      <c r="AM1445" s="100"/>
      <c r="AN1445" s="100"/>
      <c r="AO1445" s="100"/>
      <c r="AP1445" s="100"/>
      <c r="AQ1445" s="100"/>
      <c r="AR1445" s="100"/>
      <c r="AS1445" s="100"/>
      <c r="AT1445" s="100"/>
      <c r="AU1445" s="100"/>
      <c r="AV1445" s="100"/>
      <c r="AW1445" s="100"/>
      <c r="AX1445" s="100"/>
      <c r="AY1445" s="100"/>
    </row>
    <row r="1446" spans="37:51">
      <c r="AK1446" s="100"/>
      <c r="AL1446" s="100"/>
      <c r="AM1446" s="100"/>
      <c r="AN1446" s="100"/>
      <c r="AO1446" s="100"/>
      <c r="AP1446" s="100"/>
      <c r="AQ1446" s="100"/>
      <c r="AR1446" s="100"/>
      <c r="AS1446" s="100"/>
      <c r="AT1446" s="100"/>
      <c r="AU1446" s="100"/>
      <c r="AV1446" s="100"/>
      <c r="AW1446" s="100"/>
      <c r="AX1446" s="100"/>
      <c r="AY1446" s="100"/>
    </row>
    <row r="1447" spans="37:51">
      <c r="AK1447" s="100"/>
      <c r="AL1447" s="100"/>
      <c r="AM1447" s="100"/>
      <c r="AN1447" s="100"/>
      <c r="AO1447" s="100"/>
      <c r="AP1447" s="100"/>
      <c r="AQ1447" s="100"/>
      <c r="AR1447" s="100"/>
      <c r="AS1447" s="100"/>
      <c r="AT1447" s="100"/>
      <c r="AU1447" s="100"/>
      <c r="AV1447" s="100"/>
      <c r="AW1447" s="100"/>
      <c r="AX1447" s="100"/>
      <c r="AY1447" s="100"/>
    </row>
    <row r="1448" spans="37:51">
      <c r="AK1448" s="100"/>
      <c r="AL1448" s="100"/>
      <c r="AM1448" s="100"/>
      <c r="AN1448" s="100"/>
      <c r="AO1448" s="100"/>
      <c r="AP1448" s="100"/>
      <c r="AQ1448" s="100"/>
      <c r="AR1448" s="100"/>
      <c r="AS1448" s="100"/>
      <c r="AT1448" s="100"/>
      <c r="AU1448" s="100"/>
      <c r="AV1448" s="100"/>
      <c r="AW1448" s="100"/>
      <c r="AX1448" s="100"/>
      <c r="AY1448" s="100"/>
    </row>
    <row r="1449" spans="37:51">
      <c r="AK1449" s="100"/>
      <c r="AL1449" s="100"/>
      <c r="AM1449" s="100"/>
      <c r="AN1449" s="100"/>
      <c r="AO1449" s="100"/>
      <c r="AP1449" s="100"/>
      <c r="AQ1449" s="100"/>
      <c r="AR1449" s="100"/>
      <c r="AS1449" s="100"/>
      <c r="AT1449" s="100"/>
      <c r="AU1449" s="100"/>
      <c r="AV1449" s="100"/>
      <c r="AW1449" s="100"/>
      <c r="AX1449" s="100"/>
      <c r="AY1449" s="100"/>
    </row>
    <row r="1450" spans="37:51">
      <c r="AK1450" s="100"/>
      <c r="AL1450" s="100"/>
      <c r="AM1450" s="100"/>
      <c r="AN1450" s="100"/>
      <c r="AO1450" s="100"/>
      <c r="AP1450" s="100"/>
      <c r="AQ1450" s="100"/>
      <c r="AR1450" s="100"/>
      <c r="AS1450" s="100"/>
      <c r="AT1450" s="100"/>
      <c r="AU1450" s="100"/>
      <c r="AV1450" s="100"/>
      <c r="AW1450" s="100"/>
      <c r="AX1450" s="100"/>
      <c r="AY1450" s="100"/>
    </row>
    <row r="1451" spans="37:51">
      <c r="AK1451" s="100"/>
      <c r="AL1451" s="100"/>
      <c r="AM1451" s="100"/>
      <c r="AN1451" s="100"/>
      <c r="AO1451" s="100"/>
      <c r="AP1451" s="100"/>
      <c r="AQ1451" s="100"/>
      <c r="AR1451" s="100"/>
      <c r="AS1451" s="100"/>
      <c r="AT1451" s="100"/>
      <c r="AU1451" s="100"/>
      <c r="AV1451" s="100"/>
      <c r="AW1451" s="100"/>
      <c r="AX1451" s="100"/>
      <c r="AY1451" s="100"/>
    </row>
    <row r="1452" spans="37:51">
      <c r="AK1452" s="100"/>
      <c r="AL1452" s="100"/>
      <c r="AM1452" s="100"/>
      <c r="AN1452" s="100"/>
      <c r="AO1452" s="100"/>
      <c r="AP1452" s="100"/>
      <c r="AQ1452" s="100"/>
      <c r="AR1452" s="100"/>
      <c r="AS1452" s="100"/>
      <c r="AT1452" s="100"/>
      <c r="AU1452" s="100"/>
      <c r="AV1452" s="100"/>
      <c r="AW1452" s="100"/>
      <c r="AX1452" s="100"/>
      <c r="AY1452" s="100"/>
    </row>
    <row r="1453" spans="37:51">
      <c r="AK1453" s="100"/>
      <c r="AL1453" s="100"/>
      <c r="AM1453" s="100"/>
      <c r="AN1453" s="100"/>
      <c r="AO1453" s="100"/>
      <c r="AP1453" s="100"/>
      <c r="AQ1453" s="100"/>
      <c r="AR1453" s="100"/>
      <c r="AS1453" s="100"/>
      <c r="AT1453" s="100"/>
      <c r="AU1453" s="100"/>
      <c r="AV1453" s="100"/>
      <c r="AW1453" s="100"/>
      <c r="AX1453" s="100"/>
      <c r="AY1453" s="100"/>
    </row>
    <row r="1454" spans="37:51">
      <c r="AK1454" s="100"/>
      <c r="AL1454" s="100"/>
      <c r="AM1454" s="100"/>
      <c r="AN1454" s="100"/>
      <c r="AO1454" s="100"/>
      <c r="AP1454" s="100"/>
      <c r="AQ1454" s="100"/>
      <c r="AR1454" s="100"/>
      <c r="AS1454" s="100"/>
      <c r="AT1454" s="100"/>
      <c r="AU1454" s="100"/>
      <c r="AV1454" s="100"/>
      <c r="AW1454" s="100"/>
      <c r="AX1454" s="100"/>
      <c r="AY1454" s="100"/>
    </row>
    <row r="1455" spans="37:51">
      <c r="AK1455" s="100"/>
      <c r="AL1455" s="100"/>
      <c r="AM1455" s="100"/>
      <c r="AN1455" s="100"/>
      <c r="AO1455" s="100"/>
      <c r="AP1455" s="100"/>
      <c r="AQ1455" s="100"/>
      <c r="AR1455" s="100"/>
      <c r="AS1455" s="100"/>
      <c r="AT1455" s="100"/>
      <c r="AU1455" s="100"/>
      <c r="AV1455" s="100"/>
      <c r="AW1455" s="100"/>
      <c r="AX1455" s="100"/>
      <c r="AY1455" s="100"/>
    </row>
    <row r="1456" spans="37:51">
      <c r="AK1456" s="100"/>
      <c r="AL1456" s="100"/>
      <c r="AM1456" s="100"/>
      <c r="AN1456" s="100"/>
      <c r="AO1456" s="100"/>
      <c r="AP1456" s="100"/>
      <c r="AQ1456" s="100"/>
      <c r="AR1456" s="100"/>
      <c r="AS1456" s="100"/>
      <c r="AT1456" s="100"/>
      <c r="AU1456" s="100"/>
      <c r="AV1456" s="100"/>
      <c r="AW1456" s="100"/>
      <c r="AX1456" s="100"/>
      <c r="AY1456" s="100"/>
    </row>
    <row r="1457" spans="37:51">
      <c r="AK1457" s="100"/>
      <c r="AL1457" s="100"/>
      <c r="AM1457" s="100"/>
      <c r="AN1457" s="100"/>
      <c r="AO1457" s="100"/>
      <c r="AP1457" s="100"/>
      <c r="AQ1457" s="100"/>
      <c r="AR1457" s="100"/>
      <c r="AS1457" s="100"/>
      <c r="AT1457" s="100"/>
      <c r="AU1457" s="100"/>
      <c r="AV1457" s="100"/>
      <c r="AW1457" s="100"/>
      <c r="AX1457" s="100"/>
      <c r="AY1457" s="100"/>
    </row>
    <row r="1458" spans="37:51">
      <c r="AK1458" s="100"/>
      <c r="AL1458" s="100"/>
      <c r="AM1458" s="100"/>
      <c r="AN1458" s="100"/>
      <c r="AO1458" s="100"/>
      <c r="AP1458" s="100"/>
      <c r="AQ1458" s="100"/>
      <c r="AR1458" s="100"/>
      <c r="AS1458" s="100"/>
      <c r="AT1458" s="100"/>
      <c r="AU1458" s="100"/>
      <c r="AV1458" s="100"/>
      <c r="AW1458" s="100"/>
      <c r="AX1458" s="100"/>
      <c r="AY1458" s="100"/>
    </row>
    <row r="1459" spans="37:51">
      <c r="AK1459" s="100"/>
      <c r="AL1459" s="100"/>
      <c r="AM1459" s="100"/>
      <c r="AN1459" s="100"/>
      <c r="AO1459" s="100"/>
      <c r="AP1459" s="100"/>
      <c r="AQ1459" s="100"/>
      <c r="AR1459" s="100"/>
      <c r="AS1459" s="100"/>
      <c r="AT1459" s="100"/>
      <c r="AU1459" s="100"/>
      <c r="AV1459" s="100"/>
      <c r="AW1459" s="100"/>
      <c r="AX1459" s="100"/>
      <c r="AY1459" s="100"/>
    </row>
    <row r="1460" spans="37:51">
      <c r="AK1460" s="100"/>
      <c r="AL1460" s="100"/>
      <c r="AM1460" s="100"/>
      <c r="AN1460" s="100"/>
      <c r="AO1460" s="100"/>
      <c r="AP1460" s="100"/>
      <c r="AQ1460" s="100"/>
      <c r="AR1460" s="100"/>
      <c r="AS1460" s="100"/>
      <c r="AT1460" s="100"/>
      <c r="AU1460" s="100"/>
      <c r="AV1460" s="100"/>
      <c r="AW1460" s="100"/>
      <c r="AX1460" s="100"/>
      <c r="AY1460" s="100"/>
    </row>
    <row r="1461" spans="37:51">
      <c r="AK1461" s="100"/>
      <c r="AL1461" s="100"/>
      <c r="AM1461" s="100"/>
      <c r="AN1461" s="100"/>
      <c r="AO1461" s="100"/>
      <c r="AP1461" s="100"/>
      <c r="AQ1461" s="100"/>
      <c r="AR1461" s="100"/>
      <c r="AS1461" s="100"/>
      <c r="AT1461" s="100"/>
      <c r="AU1461" s="100"/>
      <c r="AV1461" s="100"/>
      <c r="AW1461" s="100"/>
      <c r="AX1461" s="100"/>
      <c r="AY1461" s="100"/>
    </row>
    <row r="1462" spans="37:51">
      <c r="AK1462" s="100"/>
      <c r="AL1462" s="100"/>
      <c r="AM1462" s="100"/>
      <c r="AN1462" s="100"/>
      <c r="AO1462" s="100"/>
      <c r="AP1462" s="100"/>
      <c r="AQ1462" s="100"/>
      <c r="AR1462" s="100"/>
      <c r="AS1462" s="100"/>
      <c r="AT1462" s="100"/>
      <c r="AU1462" s="100"/>
      <c r="AV1462" s="100"/>
      <c r="AW1462" s="100"/>
      <c r="AX1462" s="100"/>
      <c r="AY1462" s="100"/>
    </row>
    <row r="1463" spans="37:51">
      <c r="AK1463" s="100"/>
      <c r="AL1463" s="100"/>
      <c r="AM1463" s="100"/>
      <c r="AN1463" s="100"/>
      <c r="AO1463" s="100"/>
      <c r="AP1463" s="100"/>
      <c r="AQ1463" s="100"/>
      <c r="AR1463" s="100"/>
      <c r="AS1463" s="100"/>
      <c r="AT1463" s="100"/>
      <c r="AU1463" s="100"/>
      <c r="AV1463" s="100"/>
      <c r="AW1463" s="100"/>
      <c r="AX1463" s="100"/>
      <c r="AY1463" s="100"/>
    </row>
    <row r="1464" spans="37:51">
      <c r="AK1464" s="100"/>
      <c r="AL1464" s="100"/>
      <c r="AM1464" s="100"/>
      <c r="AN1464" s="100"/>
      <c r="AO1464" s="100"/>
      <c r="AP1464" s="100"/>
      <c r="AQ1464" s="100"/>
      <c r="AR1464" s="100"/>
      <c r="AS1464" s="100"/>
      <c r="AT1464" s="100"/>
      <c r="AU1464" s="100"/>
      <c r="AV1464" s="100"/>
      <c r="AW1464" s="100"/>
      <c r="AX1464" s="100"/>
      <c r="AY1464" s="100"/>
    </row>
    <row r="1465" spans="37:51">
      <c r="AK1465" s="100"/>
      <c r="AL1465" s="100"/>
      <c r="AM1465" s="100"/>
      <c r="AN1465" s="100"/>
      <c r="AO1465" s="100"/>
      <c r="AP1465" s="100"/>
      <c r="AQ1465" s="100"/>
      <c r="AR1465" s="100"/>
      <c r="AS1465" s="100"/>
      <c r="AT1465" s="100"/>
      <c r="AU1465" s="100"/>
      <c r="AV1465" s="100"/>
      <c r="AW1465" s="100"/>
      <c r="AX1465" s="100"/>
      <c r="AY1465" s="100"/>
    </row>
    <row r="1466" spans="37:51">
      <c r="AK1466" s="100"/>
      <c r="AL1466" s="100"/>
      <c r="AM1466" s="100"/>
      <c r="AN1466" s="100"/>
      <c r="AO1466" s="100"/>
      <c r="AP1466" s="100"/>
      <c r="AQ1466" s="100"/>
      <c r="AR1466" s="100"/>
      <c r="AS1466" s="100"/>
      <c r="AT1466" s="100"/>
      <c r="AU1466" s="100"/>
      <c r="AV1466" s="100"/>
      <c r="AW1466" s="100"/>
      <c r="AX1466" s="100"/>
      <c r="AY1466" s="100"/>
    </row>
    <row r="1467" spans="37:51">
      <c r="AK1467" s="100"/>
      <c r="AL1467" s="100"/>
      <c r="AM1467" s="100"/>
      <c r="AN1467" s="100"/>
      <c r="AO1467" s="100"/>
      <c r="AP1467" s="100"/>
      <c r="AQ1467" s="100"/>
      <c r="AR1467" s="100"/>
      <c r="AS1467" s="100"/>
      <c r="AT1467" s="100"/>
      <c r="AU1467" s="100"/>
      <c r="AV1467" s="100"/>
      <c r="AW1467" s="100"/>
      <c r="AX1467" s="100"/>
      <c r="AY1467" s="100"/>
    </row>
    <row r="1468" spans="37:51">
      <c r="AK1468" s="100"/>
      <c r="AL1468" s="100"/>
      <c r="AM1468" s="100"/>
      <c r="AN1468" s="100"/>
      <c r="AO1468" s="100"/>
      <c r="AP1468" s="100"/>
      <c r="AQ1468" s="100"/>
      <c r="AR1468" s="100"/>
      <c r="AS1468" s="100"/>
      <c r="AT1468" s="100"/>
      <c r="AU1468" s="100"/>
      <c r="AV1468" s="100"/>
      <c r="AW1468" s="100"/>
      <c r="AX1468" s="100"/>
      <c r="AY1468" s="100"/>
    </row>
    <row r="1469" spans="37:51">
      <c r="AK1469" s="100"/>
      <c r="AL1469" s="100"/>
      <c r="AM1469" s="100"/>
      <c r="AN1469" s="100"/>
      <c r="AO1469" s="100"/>
      <c r="AP1469" s="100"/>
      <c r="AQ1469" s="100"/>
      <c r="AR1469" s="100"/>
      <c r="AS1469" s="100"/>
      <c r="AT1469" s="100"/>
      <c r="AU1469" s="100"/>
      <c r="AV1469" s="100"/>
      <c r="AW1469" s="100"/>
      <c r="AX1469" s="100"/>
      <c r="AY1469" s="100"/>
    </row>
    <row r="1470" spans="37:51">
      <c r="AK1470" s="100"/>
      <c r="AL1470" s="100"/>
      <c r="AM1470" s="100"/>
      <c r="AN1470" s="100"/>
      <c r="AO1470" s="100"/>
      <c r="AP1470" s="100"/>
      <c r="AQ1470" s="100"/>
      <c r="AR1470" s="100"/>
      <c r="AS1470" s="100"/>
      <c r="AT1470" s="100"/>
      <c r="AU1470" s="100"/>
      <c r="AV1470" s="100"/>
      <c r="AW1470" s="100"/>
      <c r="AX1470" s="100"/>
      <c r="AY1470" s="100"/>
    </row>
    <row r="1471" spans="37:51">
      <c r="AK1471" s="100"/>
      <c r="AL1471" s="100"/>
      <c r="AM1471" s="100"/>
      <c r="AN1471" s="100"/>
      <c r="AO1471" s="100"/>
      <c r="AP1471" s="100"/>
      <c r="AQ1471" s="100"/>
      <c r="AR1471" s="100"/>
      <c r="AS1471" s="100"/>
      <c r="AT1471" s="100"/>
      <c r="AU1471" s="100"/>
      <c r="AV1471" s="100"/>
      <c r="AW1471" s="100"/>
      <c r="AX1471" s="100"/>
      <c r="AY1471" s="100"/>
    </row>
    <row r="1472" spans="37:51">
      <c r="AK1472" s="100"/>
      <c r="AL1472" s="100"/>
      <c r="AM1472" s="100"/>
      <c r="AN1472" s="100"/>
      <c r="AO1472" s="100"/>
      <c r="AP1472" s="100"/>
      <c r="AQ1472" s="100"/>
      <c r="AR1472" s="100"/>
      <c r="AS1472" s="100"/>
      <c r="AT1472" s="100"/>
      <c r="AU1472" s="100"/>
      <c r="AV1472" s="100"/>
      <c r="AW1472" s="100"/>
      <c r="AX1472" s="100"/>
      <c r="AY1472" s="100"/>
    </row>
    <row r="1473" spans="37:51">
      <c r="AK1473" s="100"/>
      <c r="AL1473" s="100"/>
      <c r="AM1473" s="100"/>
      <c r="AN1473" s="100"/>
      <c r="AO1473" s="100"/>
      <c r="AP1473" s="100"/>
      <c r="AQ1473" s="100"/>
      <c r="AR1473" s="100"/>
      <c r="AS1473" s="100"/>
      <c r="AT1473" s="100"/>
      <c r="AU1473" s="100"/>
      <c r="AV1473" s="100"/>
      <c r="AW1473" s="100"/>
      <c r="AX1473" s="100"/>
      <c r="AY1473" s="100"/>
    </row>
    <row r="1474" spans="37:51">
      <c r="AK1474" s="100"/>
      <c r="AL1474" s="100"/>
      <c r="AM1474" s="100"/>
      <c r="AN1474" s="100"/>
      <c r="AO1474" s="100"/>
      <c r="AP1474" s="100"/>
      <c r="AQ1474" s="100"/>
      <c r="AR1474" s="100"/>
      <c r="AS1474" s="100"/>
      <c r="AT1474" s="100"/>
      <c r="AU1474" s="100"/>
      <c r="AV1474" s="100"/>
      <c r="AW1474" s="100"/>
      <c r="AX1474" s="100"/>
      <c r="AY1474" s="100"/>
    </row>
    <row r="1475" spans="37:51">
      <c r="AK1475" s="100"/>
      <c r="AL1475" s="100"/>
      <c r="AM1475" s="100"/>
      <c r="AN1475" s="100"/>
      <c r="AO1475" s="100"/>
      <c r="AP1475" s="100"/>
      <c r="AQ1475" s="100"/>
      <c r="AR1475" s="100"/>
      <c r="AS1475" s="100"/>
      <c r="AT1475" s="100"/>
      <c r="AU1475" s="100"/>
      <c r="AV1475" s="100"/>
      <c r="AW1475" s="100"/>
      <c r="AX1475" s="100"/>
      <c r="AY1475" s="100"/>
    </row>
    <row r="1476" spans="37:51">
      <c r="AK1476" s="100"/>
      <c r="AL1476" s="100"/>
      <c r="AM1476" s="100"/>
      <c r="AN1476" s="100"/>
      <c r="AO1476" s="100"/>
      <c r="AP1476" s="100"/>
      <c r="AQ1476" s="100"/>
      <c r="AR1476" s="100"/>
      <c r="AS1476" s="100"/>
      <c r="AT1476" s="100"/>
      <c r="AU1476" s="100"/>
      <c r="AV1476" s="100"/>
      <c r="AW1476" s="100"/>
      <c r="AX1476" s="100"/>
      <c r="AY1476" s="100"/>
    </row>
    <row r="1477" spans="37:51">
      <c r="AK1477" s="100"/>
      <c r="AL1477" s="100"/>
      <c r="AM1477" s="100"/>
      <c r="AN1477" s="100"/>
      <c r="AO1477" s="100"/>
      <c r="AP1477" s="100"/>
      <c r="AQ1477" s="100"/>
      <c r="AR1477" s="100"/>
      <c r="AS1477" s="100"/>
      <c r="AT1477" s="100"/>
      <c r="AU1477" s="100"/>
      <c r="AV1477" s="100"/>
      <c r="AW1477" s="100"/>
      <c r="AX1477" s="100"/>
      <c r="AY1477" s="100"/>
    </row>
    <row r="1478" spans="37:51">
      <c r="AK1478" s="100"/>
      <c r="AL1478" s="100"/>
      <c r="AM1478" s="100"/>
      <c r="AN1478" s="100"/>
      <c r="AO1478" s="100"/>
      <c r="AP1478" s="100"/>
      <c r="AQ1478" s="100"/>
      <c r="AR1478" s="100"/>
      <c r="AS1478" s="100"/>
      <c r="AT1478" s="100"/>
      <c r="AU1478" s="100"/>
      <c r="AV1478" s="100"/>
      <c r="AW1478" s="100"/>
      <c r="AX1478" s="100"/>
      <c r="AY1478" s="100"/>
    </row>
    <row r="1479" spans="37:51">
      <c r="AK1479" s="100"/>
      <c r="AL1479" s="100"/>
      <c r="AM1479" s="100"/>
      <c r="AN1479" s="100"/>
      <c r="AO1479" s="100"/>
      <c r="AP1479" s="100"/>
      <c r="AQ1479" s="100"/>
      <c r="AR1479" s="100"/>
      <c r="AS1479" s="100"/>
      <c r="AT1479" s="100"/>
      <c r="AU1479" s="100"/>
      <c r="AV1479" s="100"/>
      <c r="AW1479" s="100"/>
      <c r="AX1479" s="100"/>
      <c r="AY1479" s="100"/>
    </row>
    <row r="1480" spans="37:51">
      <c r="AK1480" s="100"/>
      <c r="AL1480" s="100"/>
      <c r="AM1480" s="100"/>
      <c r="AN1480" s="100"/>
      <c r="AO1480" s="100"/>
      <c r="AP1480" s="100"/>
      <c r="AQ1480" s="100"/>
      <c r="AR1480" s="100"/>
      <c r="AS1480" s="100"/>
      <c r="AT1480" s="100"/>
      <c r="AU1480" s="100"/>
      <c r="AV1480" s="100"/>
      <c r="AW1480" s="100"/>
      <c r="AX1480" s="100"/>
      <c r="AY1480" s="100"/>
    </row>
    <row r="1481" spans="37:51">
      <c r="AK1481" s="100"/>
      <c r="AL1481" s="100"/>
      <c r="AM1481" s="100"/>
      <c r="AN1481" s="100"/>
      <c r="AO1481" s="100"/>
      <c r="AP1481" s="100"/>
      <c r="AQ1481" s="100"/>
      <c r="AR1481" s="100"/>
      <c r="AS1481" s="100"/>
      <c r="AT1481" s="100"/>
      <c r="AU1481" s="100"/>
      <c r="AV1481" s="100"/>
      <c r="AW1481" s="100"/>
      <c r="AX1481" s="100"/>
      <c r="AY1481" s="100"/>
    </row>
    <row r="1482" spans="37:51">
      <c r="AK1482" s="100"/>
      <c r="AL1482" s="100"/>
      <c r="AM1482" s="100"/>
      <c r="AN1482" s="100"/>
      <c r="AO1482" s="100"/>
      <c r="AP1482" s="100"/>
      <c r="AQ1482" s="100"/>
      <c r="AR1482" s="100"/>
      <c r="AS1482" s="100"/>
      <c r="AT1482" s="100"/>
      <c r="AU1482" s="100"/>
      <c r="AV1482" s="100"/>
      <c r="AW1482" s="100"/>
      <c r="AX1482" s="100"/>
      <c r="AY1482" s="100"/>
    </row>
    <row r="1483" spans="37:51">
      <c r="AK1483" s="100"/>
      <c r="AL1483" s="100"/>
      <c r="AM1483" s="100"/>
      <c r="AN1483" s="100"/>
      <c r="AO1483" s="100"/>
      <c r="AP1483" s="100"/>
      <c r="AQ1483" s="100"/>
      <c r="AR1483" s="100"/>
      <c r="AS1483" s="100"/>
      <c r="AT1483" s="100"/>
      <c r="AU1483" s="100"/>
      <c r="AV1483" s="100"/>
      <c r="AW1483" s="100"/>
      <c r="AX1483" s="100"/>
      <c r="AY1483" s="100"/>
    </row>
    <row r="1484" spans="37:51">
      <c r="AK1484" s="100"/>
      <c r="AL1484" s="100"/>
      <c r="AM1484" s="100"/>
      <c r="AN1484" s="100"/>
      <c r="AO1484" s="100"/>
      <c r="AP1484" s="100"/>
      <c r="AQ1484" s="100"/>
      <c r="AR1484" s="100"/>
      <c r="AS1484" s="100"/>
      <c r="AT1484" s="100"/>
      <c r="AU1484" s="100"/>
      <c r="AV1484" s="100"/>
      <c r="AW1484" s="100"/>
      <c r="AX1484" s="100"/>
      <c r="AY1484" s="100"/>
    </row>
    <row r="1485" spans="37:51">
      <c r="AK1485" s="100"/>
      <c r="AL1485" s="100"/>
      <c r="AM1485" s="100"/>
      <c r="AN1485" s="100"/>
      <c r="AO1485" s="100"/>
      <c r="AP1485" s="100"/>
      <c r="AQ1485" s="100"/>
      <c r="AR1485" s="100"/>
      <c r="AS1485" s="100"/>
      <c r="AT1485" s="100"/>
      <c r="AU1485" s="100"/>
      <c r="AV1485" s="100"/>
      <c r="AW1485" s="100"/>
      <c r="AX1485" s="100"/>
      <c r="AY1485" s="100"/>
    </row>
    <row r="1486" spans="37:51">
      <c r="AK1486" s="100"/>
      <c r="AL1486" s="100"/>
      <c r="AM1486" s="100"/>
      <c r="AN1486" s="100"/>
      <c r="AO1486" s="100"/>
      <c r="AP1486" s="100"/>
      <c r="AQ1486" s="100"/>
      <c r="AR1486" s="100"/>
      <c r="AS1486" s="100"/>
      <c r="AT1486" s="100"/>
      <c r="AU1486" s="100"/>
      <c r="AV1486" s="100"/>
      <c r="AW1486" s="100"/>
      <c r="AX1486" s="100"/>
      <c r="AY1486" s="100"/>
    </row>
    <row r="1487" spans="37:51">
      <c r="AK1487" s="100"/>
      <c r="AL1487" s="100"/>
      <c r="AM1487" s="100"/>
      <c r="AN1487" s="100"/>
      <c r="AO1487" s="100"/>
      <c r="AP1487" s="100"/>
      <c r="AQ1487" s="100"/>
      <c r="AR1487" s="100"/>
      <c r="AS1487" s="100"/>
      <c r="AT1487" s="100"/>
      <c r="AU1487" s="100"/>
      <c r="AV1487" s="100"/>
      <c r="AW1487" s="100"/>
      <c r="AX1487" s="100"/>
      <c r="AY1487" s="100"/>
    </row>
    <row r="1488" spans="37:51">
      <c r="AK1488" s="100"/>
      <c r="AL1488" s="100"/>
      <c r="AM1488" s="100"/>
      <c r="AN1488" s="100"/>
      <c r="AO1488" s="100"/>
      <c r="AP1488" s="100"/>
      <c r="AQ1488" s="100"/>
      <c r="AR1488" s="100"/>
      <c r="AS1488" s="100"/>
      <c r="AT1488" s="100"/>
      <c r="AU1488" s="100"/>
      <c r="AV1488" s="100"/>
      <c r="AW1488" s="100"/>
      <c r="AX1488" s="100"/>
      <c r="AY1488" s="100"/>
    </row>
    <row r="1489" spans="37:51">
      <c r="AK1489" s="100"/>
      <c r="AL1489" s="100"/>
      <c r="AM1489" s="100"/>
      <c r="AN1489" s="100"/>
      <c r="AO1489" s="100"/>
      <c r="AP1489" s="100"/>
      <c r="AQ1489" s="100"/>
      <c r="AR1489" s="100"/>
      <c r="AS1489" s="100"/>
      <c r="AT1489" s="100"/>
      <c r="AU1489" s="100"/>
      <c r="AV1489" s="100"/>
      <c r="AW1489" s="100"/>
      <c r="AX1489" s="100"/>
      <c r="AY1489" s="100"/>
    </row>
    <row r="1490" spans="37:51">
      <c r="AK1490" s="100"/>
      <c r="AL1490" s="100"/>
      <c r="AM1490" s="100"/>
      <c r="AN1490" s="100"/>
      <c r="AO1490" s="100"/>
      <c r="AP1490" s="100"/>
      <c r="AQ1490" s="100"/>
      <c r="AR1490" s="100"/>
      <c r="AS1490" s="100"/>
      <c r="AT1490" s="100"/>
      <c r="AU1490" s="100"/>
      <c r="AV1490" s="100"/>
      <c r="AW1490" s="100"/>
      <c r="AX1490" s="100"/>
      <c r="AY1490" s="100"/>
    </row>
    <row r="1491" spans="37:51">
      <c r="AK1491" s="100"/>
      <c r="AL1491" s="100"/>
      <c r="AM1491" s="100"/>
      <c r="AN1491" s="100"/>
      <c r="AO1491" s="100"/>
      <c r="AP1491" s="100"/>
      <c r="AQ1491" s="100"/>
      <c r="AR1491" s="100"/>
      <c r="AS1491" s="100"/>
      <c r="AT1491" s="100"/>
      <c r="AU1491" s="100"/>
      <c r="AV1491" s="100"/>
      <c r="AW1491" s="100"/>
      <c r="AX1491" s="100"/>
      <c r="AY1491" s="100"/>
    </row>
    <row r="1492" spans="37:51">
      <c r="AK1492" s="100"/>
      <c r="AL1492" s="100"/>
      <c r="AM1492" s="100"/>
      <c r="AN1492" s="100"/>
      <c r="AO1492" s="100"/>
      <c r="AP1492" s="100"/>
      <c r="AQ1492" s="100"/>
      <c r="AR1492" s="100"/>
      <c r="AS1492" s="100"/>
      <c r="AT1492" s="100"/>
      <c r="AU1492" s="100"/>
      <c r="AV1492" s="100"/>
      <c r="AW1492" s="100"/>
      <c r="AX1492" s="100"/>
      <c r="AY1492" s="100"/>
    </row>
    <row r="1493" spans="37:51">
      <c r="AK1493" s="100"/>
      <c r="AL1493" s="100"/>
      <c r="AM1493" s="100"/>
      <c r="AN1493" s="100"/>
      <c r="AO1493" s="100"/>
      <c r="AP1493" s="100"/>
      <c r="AQ1493" s="100"/>
      <c r="AR1493" s="100"/>
      <c r="AS1493" s="100"/>
      <c r="AT1493" s="100"/>
      <c r="AU1493" s="100"/>
      <c r="AV1493" s="100"/>
      <c r="AW1493" s="100"/>
      <c r="AX1493" s="100"/>
      <c r="AY1493" s="100"/>
    </row>
    <row r="1494" spans="37:51">
      <c r="AK1494" s="100"/>
      <c r="AL1494" s="100"/>
      <c r="AM1494" s="100"/>
      <c r="AN1494" s="100"/>
      <c r="AO1494" s="100"/>
      <c r="AP1494" s="100"/>
      <c r="AQ1494" s="100"/>
      <c r="AR1494" s="100"/>
      <c r="AS1494" s="100"/>
      <c r="AT1494" s="100"/>
      <c r="AU1494" s="100"/>
      <c r="AV1494" s="100"/>
      <c r="AW1494" s="100"/>
      <c r="AX1494" s="100"/>
      <c r="AY1494" s="100"/>
    </row>
    <row r="1495" spans="37:51">
      <c r="AK1495" s="100"/>
      <c r="AL1495" s="100"/>
      <c r="AM1495" s="100"/>
      <c r="AN1495" s="100"/>
      <c r="AO1495" s="100"/>
      <c r="AP1495" s="100"/>
      <c r="AQ1495" s="100"/>
      <c r="AR1495" s="100"/>
      <c r="AS1495" s="100"/>
      <c r="AT1495" s="100"/>
      <c r="AU1495" s="100"/>
      <c r="AV1495" s="100"/>
      <c r="AW1495" s="100"/>
      <c r="AX1495" s="100"/>
      <c r="AY1495" s="100"/>
    </row>
    <row r="1496" spans="37:51">
      <c r="AK1496" s="100"/>
      <c r="AL1496" s="100"/>
      <c r="AM1496" s="100"/>
      <c r="AN1496" s="100"/>
      <c r="AO1496" s="100"/>
      <c r="AP1496" s="100"/>
      <c r="AQ1496" s="100"/>
      <c r="AR1496" s="100"/>
      <c r="AS1496" s="100"/>
      <c r="AT1496" s="100"/>
      <c r="AU1496" s="100"/>
      <c r="AV1496" s="100"/>
      <c r="AW1496" s="100"/>
      <c r="AX1496" s="100"/>
      <c r="AY1496" s="100"/>
    </row>
    <row r="1497" spans="37:51">
      <c r="AK1497" s="100"/>
      <c r="AL1497" s="100"/>
      <c r="AM1497" s="100"/>
      <c r="AN1497" s="100"/>
      <c r="AO1497" s="100"/>
      <c r="AP1497" s="100"/>
      <c r="AQ1497" s="100"/>
      <c r="AR1497" s="100"/>
      <c r="AS1497" s="100"/>
      <c r="AT1497" s="100"/>
      <c r="AU1497" s="100"/>
      <c r="AV1497" s="100"/>
      <c r="AW1497" s="100"/>
      <c r="AX1497" s="100"/>
      <c r="AY1497" s="100"/>
    </row>
    <row r="1498" spans="37:51">
      <c r="AK1498" s="100"/>
      <c r="AL1498" s="100"/>
      <c r="AM1498" s="100"/>
      <c r="AN1498" s="100"/>
      <c r="AO1498" s="100"/>
      <c r="AP1498" s="100"/>
      <c r="AQ1498" s="100"/>
      <c r="AR1498" s="100"/>
      <c r="AS1498" s="100"/>
      <c r="AT1498" s="100"/>
      <c r="AU1498" s="100"/>
      <c r="AV1498" s="100"/>
      <c r="AW1498" s="100"/>
      <c r="AX1498" s="100"/>
      <c r="AY1498" s="100"/>
    </row>
    <row r="1499" spans="37:51">
      <c r="AK1499" s="100"/>
      <c r="AL1499" s="100"/>
      <c r="AM1499" s="100"/>
      <c r="AN1499" s="100"/>
      <c r="AO1499" s="100"/>
      <c r="AP1499" s="100"/>
      <c r="AQ1499" s="100"/>
      <c r="AR1499" s="100"/>
      <c r="AS1499" s="100"/>
      <c r="AT1499" s="100"/>
      <c r="AU1499" s="100"/>
      <c r="AV1499" s="100"/>
      <c r="AW1499" s="100"/>
      <c r="AX1499" s="100"/>
      <c r="AY1499" s="100"/>
    </row>
    <row r="1500" spans="37:51">
      <c r="AK1500" s="100"/>
      <c r="AL1500" s="100"/>
      <c r="AM1500" s="100"/>
      <c r="AN1500" s="100"/>
      <c r="AO1500" s="100"/>
      <c r="AP1500" s="100"/>
      <c r="AQ1500" s="100"/>
      <c r="AR1500" s="100"/>
      <c r="AS1500" s="100"/>
      <c r="AT1500" s="100"/>
      <c r="AU1500" s="100"/>
      <c r="AV1500" s="100"/>
      <c r="AW1500" s="100"/>
      <c r="AX1500" s="100"/>
      <c r="AY1500" s="100"/>
    </row>
    <row r="1501" spans="37:51">
      <c r="AK1501" s="100"/>
      <c r="AL1501" s="100"/>
      <c r="AM1501" s="100"/>
      <c r="AN1501" s="100"/>
      <c r="AO1501" s="100"/>
      <c r="AP1501" s="100"/>
      <c r="AQ1501" s="100"/>
      <c r="AR1501" s="100"/>
      <c r="AS1501" s="100"/>
      <c r="AT1501" s="100"/>
      <c r="AU1501" s="100"/>
      <c r="AV1501" s="100"/>
      <c r="AW1501" s="100"/>
      <c r="AX1501" s="100"/>
      <c r="AY1501" s="100"/>
    </row>
    <row r="1502" spans="37:51">
      <c r="AK1502" s="100"/>
      <c r="AL1502" s="100"/>
      <c r="AM1502" s="100"/>
      <c r="AN1502" s="100"/>
      <c r="AO1502" s="100"/>
      <c r="AP1502" s="100"/>
      <c r="AQ1502" s="100"/>
      <c r="AR1502" s="100"/>
      <c r="AS1502" s="100"/>
      <c r="AT1502" s="100"/>
      <c r="AU1502" s="100"/>
      <c r="AV1502" s="100"/>
      <c r="AW1502" s="100"/>
      <c r="AX1502" s="100"/>
      <c r="AY1502" s="100"/>
    </row>
    <row r="1503" spans="37:51">
      <c r="AK1503" s="100"/>
      <c r="AL1503" s="100"/>
      <c r="AM1503" s="100"/>
      <c r="AN1503" s="100"/>
      <c r="AO1503" s="100"/>
      <c r="AP1503" s="100"/>
      <c r="AQ1503" s="100"/>
      <c r="AR1503" s="100"/>
      <c r="AS1503" s="100"/>
      <c r="AT1503" s="100"/>
      <c r="AU1503" s="100"/>
      <c r="AV1503" s="100"/>
      <c r="AW1503" s="100"/>
      <c r="AX1503" s="100"/>
      <c r="AY1503" s="100"/>
    </row>
    <row r="1504" spans="37:51">
      <c r="AK1504" s="100"/>
      <c r="AL1504" s="100"/>
      <c r="AM1504" s="100"/>
      <c r="AN1504" s="100"/>
      <c r="AO1504" s="100"/>
      <c r="AP1504" s="100"/>
      <c r="AQ1504" s="100"/>
      <c r="AR1504" s="100"/>
      <c r="AS1504" s="100"/>
      <c r="AT1504" s="100"/>
      <c r="AU1504" s="100"/>
      <c r="AV1504" s="100"/>
      <c r="AW1504" s="100"/>
      <c r="AX1504" s="100"/>
      <c r="AY1504" s="100"/>
    </row>
    <row r="1505" spans="37:51">
      <c r="AK1505" s="100"/>
      <c r="AL1505" s="100"/>
      <c r="AM1505" s="100"/>
      <c r="AN1505" s="100"/>
      <c r="AO1505" s="100"/>
      <c r="AP1505" s="100"/>
      <c r="AQ1505" s="100"/>
      <c r="AR1505" s="100"/>
      <c r="AS1505" s="100"/>
      <c r="AT1505" s="100"/>
      <c r="AU1505" s="100"/>
      <c r="AV1505" s="100"/>
      <c r="AW1505" s="100"/>
      <c r="AX1505" s="100"/>
      <c r="AY1505" s="100"/>
    </row>
    <row r="1506" spans="37:51">
      <c r="AK1506" s="100"/>
      <c r="AL1506" s="100"/>
      <c r="AM1506" s="100"/>
      <c r="AN1506" s="100"/>
      <c r="AO1506" s="100"/>
      <c r="AP1506" s="100"/>
      <c r="AQ1506" s="100"/>
      <c r="AR1506" s="100"/>
      <c r="AS1506" s="100"/>
      <c r="AT1506" s="100"/>
      <c r="AU1506" s="100"/>
      <c r="AV1506" s="100"/>
      <c r="AW1506" s="100"/>
      <c r="AX1506" s="100"/>
      <c r="AY1506" s="100"/>
    </row>
    <row r="1507" spans="37:51">
      <c r="AK1507" s="100"/>
      <c r="AL1507" s="100"/>
      <c r="AM1507" s="100"/>
      <c r="AN1507" s="100"/>
      <c r="AO1507" s="100"/>
      <c r="AP1507" s="100"/>
      <c r="AQ1507" s="100"/>
      <c r="AR1507" s="100"/>
      <c r="AS1507" s="100"/>
      <c r="AT1507" s="100"/>
      <c r="AU1507" s="100"/>
      <c r="AV1507" s="100"/>
      <c r="AW1507" s="100"/>
      <c r="AX1507" s="100"/>
      <c r="AY1507" s="100"/>
    </row>
    <row r="1508" spans="37:51">
      <c r="AK1508" s="100"/>
      <c r="AL1508" s="100"/>
      <c r="AM1508" s="100"/>
      <c r="AN1508" s="100"/>
      <c r="AO1508" s="100"/>
      <c r="AP1508" s="100"/>
      <c r="AQ1508" s="100"/>
      <c r="AR1508" s="100"/>
      <c r="AS1508" s="100"/>
      <c r="AT1508" s="100"/>
      <c r="AU1508" s="100"/>
      <c r="AV1508" s="100"/>
      <c r="AW1508" s="100"/>
      <c r="AX1508" s="100"/>
      <c r="AY1508" s="100"/>
    </row>
    <row r="1509" spans="37:51">
      <c r="AK1509" s="100"/>
      <c r="AL1509" s="100"/>
      <c r="AM1509" s="100"/>
      <c r="AN1509" s="100"/>
      <c r="AO1509" s="100"/>
      <c r="AP1509" s="100"/>
      <c r="AQ1509" s="100"/>
      <c r="AR1509" s="100"/>
      <c r="AS1509" s="100"/>
      <c r="AT1509" s="100"/>
      <c r="AU1509" s="100"/>
      <c r="AV1509" s="100"/>
      <c r="AW1509" s="100"/>
      <c r="AX1509" s="100"/>
      <c r="AY1509" s="100"/>
    </row>
    <row r="1510" spans="37:51">
      <c r="AK1510" s="100"/>
      <c r="AL1510" s="100"/>
      <c r="AM1510" s="100"/>
      <c r="AN1510" s="100"/>
      <c r="AO1510" s="100"/>
      <c r="AP1510" s="100"/>
      <c r="AQ1510" s="100"/>
      <c r="AR1510" s="100"/>
      <c r="AS1510" s="100"/>
      <c r="AT1510" s="100"/>
      <c r="AU1510" s="100"/>
      <c r="AV1510" s="100"/>
      <c r="AW1510" s="100"/>
      <c r="AX1510" s="100"/>
      <c r="AY1510" s="100"/>
    </row>
    <row r="1511" spans="37:51">
      <c r="AK1511" s="100"/>
      <c r="AL1511" s="100"/>
      <c r="AM1511" s="100"/>
      <c r="AN1511" s="100"/>
      <c r="AO1511" s="100"/>
      <c r="AP1511" s="100"/>
      <c r="AQ1511" s="100"/>
      <c r="AR1511" s="100"/>
      <c r="AS1511" s="100"/>
      <c r="AT1511" s="100"/>
      <c r="AU1511" s="100"/>
      <c r="AV1511" s="100"/>
      <c r="AW1511" s="100"/>
      <c r="AX1511" s="100"/>
      <c r="AY1511" s="100"/>
    </row>
    <row r="1512" spans="37:51">
      <c r="AK1512" s="100"/>
      <c r="AL1512" s="100"/>
      <c r="AM1512" s="100"/>
      <c r="AN1512" s="100"/>
      <c r="AO1512" s="100"/>
      <c r="AP1512" s="100"/>
      <c r="AQ1512" s="100"/>
      <c r="AR1512" s="100"/>
      <c r="AS1512" s="100"/>
      <c r="AT1512" s="100"/>
      <c r="AU1512" s="100"/>
      <c r="AV1512" s="100"/>
      <c r="AW1512" s="100"/>
      <c r="AX1512" s="100"/>
      <c r="AY1512" s="100"/>
    </row>
    <row r="1513" spans="37:51">
      <c r="AK1513" s="100"/>
      <c r="AL1513" s="100"/>
      <c r="AM1513" s="100"/>
      <c r="AN1513" s="100"/>
      <c r="AO1513" s="100"/>
      <c r="AP1513" s="100"/>
      <c r="AQ1513" s="100"/>
      <c r="AR1513" s="100"/>
      <c r="AS1513" s="100"/>
      <c r="AT1513" s="100"/>
      <c r="AU1513" s="100"/>
      <c r="AV1513" s="100"/>
      <c r="AW1513" s="100"/>
      <c r="AX1513" s="100"/>
      <c r="AY1513" s="100"/>
    </row>
    <row r="1514" spans="37:51">
      <c r="AK1514" s="100"/>
      <c r="AL1514" s="100"/>
      <c r="AM1514" s="100"/>
      <c r="AN1514" s="100"/>
      <c r="AO1514" s="100"/>
      <c r="AP1514" s="100"/>
      <c r="AQ1514" s="100"/>
      <c r="AR1514" s="100"/>
      <c r="AS1514" s="100"/>
      <c r="AT1514" s="100"/>
      <c r="AU1514" s="100"/>
      <c r="AV1514" s="100"/>
      <c r="AW1514" s="100"/>
      <c r="AX1514" s="100"/>
      <c r="AY1514" s="100"/>
    </row>
    <row r="1515" spans="37:51">
      <c r="AK1515" s="100"/>
      <c r="AL1515" s="100"/>
      <c r="AM1515" s="100"/>
      <c r="AN1515" s="100"/>
      <c r="AO1515" s="100"/>
      <c r="AP1515" s="100"/>
      <c r="AQ1515" s="100"/>
      <c r="AR1515" s="100"/>
      <c r="AS1515" s="100"/>
      <c r="AT1515" s="100"/>
      <c r="AU1515" s="100"/>
      <c r="AV1515" s="100"/>
      <c r="AW1515" s="100"/>
      <c r="AX1515" s="100"/>
      <c r="AY1515" s="100"/>
    </row>
    <row r="1516" spans="37:51">
      <c r="AK1516" s="100"/>
      <c r="AL1516" s="100"/>
      <c r="AM1516" s="100"/>
      <c r="AN1516" s="100"/>
      <c r="AO1516" s="100"/>
      <c r="AP1516" s="100"/>
      <c r="AQ1516" s="100"/>
      <c r="AR1516" s="100"/>
      <c r="AS1516" s="100"/>
      <c r="AT1516" s="100"/>
      <c r="AU1516" s="100"/>
      <c r="AV1516" s="100"/>
      <c r="AW1516" s="100"/>
      <c r="AX1516" s="100"/>
      <c r="AY1516" s="100"/>
    </row>
    <row r="1517" spans="37:51">
      <c r="AK1517" s="100"/>
      <c r="AL1517" s="100"/>
      <c r="AM1517" s="100"/>
      <c r="AN1517" s="100"/>
      <c r="AO1517" s="100"/>
      <c r="AP1517" s="100"/>
      <c r="AQ1517" s="100"/>
      <c r="AR1517" s="100"/>
      <c r="AS1517" s="100"/>
      <c r="AT1517" s="100"/>
      <c r="AU1517" s="100"/>
      <c r="AV1517" s="100"/>
      <c r="AW1517" s="100"/>
      <c r="AX1517" s="100"/>
      <c r="AY1517" s="100"/>
    </row>
    <row r="1518" spans="37:51">
      <c r="AK1518" s="100"/>
      <c r="AL1518" s="100"/>
      <c r="AM1518" s="100"/>
      <c r="AN1518" s="100"/>
      <c r="AO1518" s="100"/>
      <c r="AP1518" s="100"/>
      <c r="AQ1518" s="100"/>
      <c r="AR1518" s="100"/>
      <c r="AS1518" s="100"/>
      <c r="AT1518" s="100"/>
      <c r="AU1518" s="100"/>
      <c r="AV1518" s="100"/>
      <c r="AW1518" s="100"/>
      <c r="AX1518" s="100"/>
      <c r="AY1518" s="100"/>
    </row>
    <row r="1519" spans="37:51">
      <c r="AK1519" s="100"/>
      <c r="AL1519" s="100"/>
      <c r="AM1519" s="100"/>
      <c r="AN1519" s="100"/>
      <c r="AO1519" s="100"/>
      <c r="AP1519" s="100"/>
      <c r="AQ1519" s="100"/>
      <c r="AR1519" s="100"/>
      <c r="AS1519" s="100"/>
      <c r="AT1519" s="100"/>
      <c r="AU1519" s="100"/>
      <c r="AV1519" s="100"/>
      <c r="AW1519" s="100"/>
      <c r="AX1519" s="100"/>
      <c r="AY1519" s="100"/>
    </row>
    <row r="1520" spans="37:51">
      <c r="AK1520" s="100"/>
      <c r="AL1520" s="100"/>
      <c r="AM1520" s="100"/>
      <c r="AN1520" s="100"/>
      <c r="AO1520" s="100"/>
      <c r="AP1520" s="100"/>
      <c r="AQ1520" s="100"/>
      <c r="AR1520" s="100"/>
      <c r="AS1520" s="100"/>
      <c r="AT1520" s="100"/>
      <c r="AU1520" s="100"/>
      <c r="AV1520" s="100"/>
      <c r="AW1520" s="100"/>
      <c r="AX1520" s="100"/>
      <c r="AY1520" s="100"/>
    </row>
    <row r="1521" spans="37:51">
      <c r="AK1521" s="100"/>
      <c r="AL1521" s="100"/>
      <c r="AM1521" s="100"/>
      <c r="AN1521" s="100"/>
      <c r="AO1521" s="100"/>
      <c r="AP1521" s="100"/>
      <c r="AQ1521" s="100"/>
      <c r="AR1521" s="100"/>
      <c r="AS1521" s="100"/>
      <c r="AT1521" s="100"/>
      <c r="AU1521" s="100"/>
      <c r="AV1521" s="100"/>
      <c r="AW1521" s="100"/>
      <c r="AX1521" s="100"/>
      <c r="AY1521" s="100"/>
    </row>
    <row r="1522" spans="37:51">
      <c r="AK1522" s="100"/>
      <c r="AL1522" s="100"/>
      <c r="AM1522" s="100"/>
      <c r="AN1522" s="100"/>
      <c r="AO1522" s="100"/>
      <c r="AP1522" s="100"/>
      <c r="AQ1522" s="100"/>
      <c r="AR1522" s="100"/>
      <c r="AS1522" s="100"/>
      <c r="AT1522" s="100"/>
      <c r="AU1522" s="100"/>
      <c r="AV1522" s="100"/>
      <c r="AW1522" s="100"/>
      <c r="AX1522" s="100"/>
      <c r="AY1522" s="100"/>
    </row>
    <row r="1523" spans="37:51">
      <c r="AK1523" s="100"/>
      <c r="AL1523" s="100"/>
      <c r="AM1523" s="100"/>
      <c r="AN1523" s="100"/>
      <c r="AO1523" s="100"/>
      <c r="AP1523" s="100"/>
      <c r="AQ1523" s="100"/>
      <c r="AR1523" s="100"/>
      <c r="AS1523" s="100"/>
      <c r="AT1523" s="100"/>
      <c r="AU1523" s="100"/>
      <c r="AV1523" s="100"/>
      <c r="AW1523" s="100"/>
      <c r="AX1523" s="100"/>
      <c r="AY1523" s="100"/>
    </row>
    <row r="1524" spans="37:51">
      <c r="AK1524" s="100"/>
      <c r="AL1524" s="100"/>
      <c r="AM1524" s="100"/>
      <c r="AN1524" s="100"/>
      <c r="AO1524" s="100"/>
      <c r="AP1524" s="100"/>
      <c r="AQ1524" s="100"/>
      <c r="AR1524" s="100"/>
      <c r="AS1524" s="100"/>
      <c r="AT1524" s="100"/>
      <c r="AU1524" s="100"/>
      <c r="AV1524" s="100"/>
      <c r="AW1524" s="100"/>
      <c r="AX1524" s="100"/>
      <c r="AY1524" s="100"/>
    </row>
    <row r="1525" spans="37:51">
      <c r="AK1525" s="100"/>
      <c r="AL1525" s="100"/>
      <c r="AM1525" s="100"/>
      <c r="AN1525" s="100"/>
      <c r="AO1525" s="100"/>
      <c r="AP1525" s="100"/>
      <c r="AQ1525" s="100"/>
      <c r="AR1525" s="100"/>
      <c r="AS1525" s="100"/>
      <c r="AT1525" s="100"/>
      <c r="AU1525" s="100"/>
      <c r="AV1525" s="100"/>
      <c r="AW1525" s="100"/>
      <c r="AX1525" s="100"/>
      <c r="AY1525" s="100"/>
    </row>
    <row r="1526" spans="37:51">
      <c r="AK1526" s="100"/>
      <c r="AL1526" s="100"/>
      <c r="AM1526" s="100"/>
      <c r="AN1526" s="100"/>
      <c r="AO1526" s="100"/>
      <c r="AP1526" s="100"/>
      <c r="AQ1526" s="100"/>
      <c r="AR1526" s="100"/>
      <c r="AS1526" s="100"/>
      <c r="AT1526" s="100"/>
      <c r="AU1526" s="100"/>
      <c r="AV1526" s="100"/>
      <c r="AW1526" s="100"/>
      <c r="AX1526" s="100"/>
      <c r="AY1526" s="100"/>
    </row>
    <row r="1527" spans="37:51">
      <c r="AK1527" s="100"/>
      <c r="AL1527" s="100"/>
      <c r="AM1527" s="100"/>
      <c r="AN1527" s="100"/>
      <c r="AO1527" s="100"/>
      <c r="AP1527" s="100"/>
      <c r="AQ1527" s="100"/>
      <c r="AR1527" s="100"/>
      <c r="AS1527" s="100"/>
      <c r="AT1527" s="100"/>
      <c r="AU1527" s="100"/>
      <c r="AV1527" s="100"/>
      <c r="AW1527" s="100"/>
      <c r="AX1527" s="100"/>
      <c r="AY1527" s="100"/>
    </row>
    <row r="1528" spans="37:51">
      <c r="AK1528" s="100"/>
      <c r="AL1528" s="100"/>
      <c r="AM1528" s="100"/>
      <c r="AN1528" s="100"/>
      <c r="AO1528" s="100"/>
      <c r="AP1528" s="100"/>
      <c r="AQ1528" s="100"/>
      <c r="AR1528" s="100"/>
      <c r="AS1528" s="100"/>
      <c r="AT1528" s="100"/>
      <c r="AU1528" s="100"/>
      <c r="AV1528" s="100"/>
      <c r="AW1528" s="100"/>
      <c r="AX1528" s="100"/>
      <c r="AY1528" s="100"/>
    </row>
    <row r="1529" spans="37:51">
      <c r="AK1529" s="100"/>
      <c r="AL1529" s="100"/>
      <c r="AM1529" s="100"/>
      <c r="AN1529" s="100"/>
      <c r="AO1529" s="100"/>
      <c r="AP1529" s="100"/>
      <c r="AQ1529" s="100"/>
      <c r="AR1529" s="100"/>
      <c r="AS1529" s="100"/>
      <c r="AT1529" s="100"/>
      <c r="AU1529" s="100"/>
      <c r="AV1529" s="100"/>
      <c r="AW1529" s="100"/>
      <c r="AX1529" s="100"/>
      <c r="AY1529" s="100"/>
    </row>
    <row r="1530" spans="37:51">
      <c r="AK1530" s="100"/>
      <c r="AL1530" s="100"/>
      <c r="AM1530" s="100"/>
      <c r="AN1530" s="100"/>
      <c r="AO1530" s="100"/>
      <c r="AP1530" s="100"/>
      <c r="AQ1530" s="100"/>
      <c r="AR1530" s="100"/>
      <c r="AS1530" s="100"/>
      <c r="AT1530" s="100"/>
      <c r="AU1530" s="100"/>
      <c r="AV1530" s="100"/>
      <c r="AW1530" s="100"/>
      <c r="AX1530" s="100"/>
      <c r="AY1530" s="100"/>
    </row>
    <row r="1531" spans="37:51">
      <c r="AK1531" s="100"/>
      <c r="AL1531" s="100"/>
      <c r="AM1531" s="100"/>
      <c r="AN1531" s="100"/>
      <c r="AO1531" s="100"/>
      <c r="AP1531" s="100"/>
      <c r="AQ1531" s="100"/>
      <c r="AR1531" s="100"/>
      <c r="AS1531" s="100"/>
      <c r="AT1531" s="100"/>
      <c r="AU1531" s="100"/>
      <c r="AV1531" s="100"/>
      <c r="AW1531" s="100"/>
      <c r="AX1531" s="100"/>
      <c r="AY1531" s="100"/>
    </row>
    <row r="1532" spans="37:51">
      <c r="AK1532" s="100"/>
      <c r="AL1532" s="100"/>
      <c r="AM1532" s="100"/>
      <c r="AN1532" s="100"/>
      <c r="AO1532" s="100"/>
      <c r="AP1532" s="100"/>
      <c r="AQ1532" s="100"/>
      <c r="AR1532" s="100"/>
      <c r="AS1532" s="100"/>
      <c r="AT1532" s="100"/>
      <c r="AU1532" s="100"/>
      <c r="AV1532" s="100"/>
      <c r="AW1532" s="100"/>
      <c r="AX1532" s="100"/>
      <c r="AY1532" s="100"/>
    </row>
    <row r="1533" spans="37:51">
      <c r="AK1533" s="100"/>
      <c r="AL1533" s="100"/>
      <c r="AM1533" s="100"/>
      <c r="AN1533" s="100"/>
      <c r="AO1533" s="100"/>
      <c r="AP1533" s="100"/>
      <c r="AQ1533" s="100"/>
      <c r="AR1533" s="100"/>
      <c r="AS1533" s="100"/>
      <c r="AT1533" s="100"/>
      <c r="AU1533" s="100"/>
      <c r="AV1533" s="100"/>
      <c r="AW1533" s="100"/>
      <c r="AX1533" s="100"/>
      <c r="AY1533" s="100"/>
    </row>
    <row r="1534" spans="37:51">
      <c r="AK1534" s="100"/>
      <c r="AL1534" s="100"/>
      <c r="AM1534" s="100"/>
      <c r="AN1534" s="100"/>
      <c r="AO1534" s="100"/>
      <c r="AP1534" s="100"/>
      <c r="AQ1534" s="100"/>
      <c r="AR1534" s="100"/>
      <c r="AS1534" s="100"/>
      <c r="AT1534" s="100"/>
      <c r="AU1534" s="100"/>
      <c r="AV1534" s="100"/>
      <c r="AW1534" s="100"/>
      <c r="AX1534" s="100"/>
      <c r="AY1534" s="100"/>
    </row>
    <row r="1535" spans="37:51">
      <c r="AK1535" s="100"/>
      <c r="AL1535" s="100"/>
      <c r="AM1535" s="100"/>
      <c r="AN1535" s="100"/>
      <c r="AO1535" s="100"/>
      <c r="AP1535" s="100"/>
      <c r="AQ1535" s="100"/>
      <c r="AR1535" s="100"/>
      <c r="AS1535" s="100"/>
      <c r="AT1535" s="100"/>
      <c r="AU1535" s="100"/>
      <c r="AV1535" s="100"/>
      <c r="AW1535" s="100"/>
      <c r="AX1535" s="100"/>
      <c r="AY1535" s="100"/>
    </row>
    <row r="1536" spans="37:51">
      <c r="AK1536" s="100"/>
      <c r="AL1536" s="100"/>
      <c r="AM1536" s="100"/>
      <c r="AN1536" s="100"/>
      <c r="AO1536" s="100"/>
      <c r="AP1536" s="100"/>
      <c r="AQ1536" s="100"/>
      <c r="AR1536" s="100"/>
      <c r="AS1536" s="100"/>
      <c r="AT1536" s="100"/>
      <c r="AU1536" s="100"/>
      <c r="AV1536" s="100"/>
      <c r="AW1536" s="100"/>
      <c r="AX1536" s="100"/>
      <c r="AY1536" s="100"/>
    </row>
    <row r="1537" spans="37:51">
      <c r="AK1537" s="100"/>
      <c r="AL1537" s="100"/>
      <c r="AM1537" s="100"/>
      <c r="AN1537" s="100"/>
      <c r="AO1537" s="100"/>
      <c r="AP1537" s="100"/>
      <c r="AQ1537" s="100"/>
      <c r="AR1537" s="100"/>
      <c r="AS1537" s="100"/>
      <c r="AT1537" s="100"/>
      <c r="AU1537" s="100"/>
      <c r="AV1537" s="100"/>
      <c r="AW1537" s="100"/>
      <c r="AX1537" s="100"/>
      <c r="AY1537" s="100"/>
    </row>
    <row r="1538" spans="37:51">
      <c r="AK1538" s="100"/>
      <c r="AL1538" s="100"/>
      <c r="AM1538" s="100"/>
      <c r="AN1538" s="100"/>
      <c r="AO1538" s="100"/>
      <c r="AP1538" s="100"/>
      <c r="AQ1538" s="100"/>
      <c r="AR1538" s="100"/>
      <c r="AS1538" s="100"/>
      <c r="AT1538" s="100"/>
      <c r="AU1538" s="100"/>
      <c r="AV1538" s="100"/>
      <c r="AW1538" s="100"/>
      <c r="AX1538" s="100"/>
      <c r="AY1538" s="100"/>
    </row>
    <row r="1539" spans="37:51">
      <c r="AK1539" s="100"/>
      <c r="AL1539" s="100"/>
      <c r="AM1539" s="100"/>
      <c r="AN1539" s="100"/>
      <c r="AO1539" s="100"/>
      <c r="AP1539" s="100"/>
      <c r="AQ1539" s="100"/>
      <c r="AR1539" s="100"/>
      <c r="AS1539" s="100"/>
      <c r="AT1539" s="100"/>
      <c r="AU1539" s="100"/>
      <c r="AV1539" s="100"/>
      <c r="AW1539" s="100"/>
      <c r="AX1539" s="100"/>
      <c r="AY1539" s="100"/>
    </row>
    <row r="1540" spans="37:51">
      <c r="AK1540" s="100"/>
      <c r="AL1540" s="100"/>
      <c r="AM1540" s="100"/>
      <c r="AN1540" s="100"/>
      <c r="AO1540" s="100"/>
      <c r="AP1540" s="100"/>
      <c r="AQ1540" s="100"/>
      <c r="AR1540" s="100"/>
      <c r="AS1540" s="100"/>
      <c r="AT1540" s="100"/>
      <c r="AU1540" s="100"/>
      <c r="AV1540" s="100"/>
      <c r="AW1540" s="100"/>
      <c r="AX1540" s="100"/>
      <c r="AY1540" s="100"/>
    </row>
    <row r="1541" spans="37:51">
      <c r="AK1541" s="100"/>
      <c r="AL1541" s="100"/>
      <c r="AM1541" s="100"/>
      <c r="AN1541" s="100"/>
      <c r="AO1541" s="100"/>
      <c r="AP1541" s="100"/>
      <c r="AQ1541" s="100"/>
      <c r="AR1541" s="100"/>
      <c r="AS1541" s="100"/>
      <c r="AT1541" s="100"/>
      <c r="AU1541" s="100"/>
      <c r="AV1541" s="100"/>
      <c r="AW1541" s="100"/>
      <c r="AX1541" s="100"/>
      <c r="AY1541" s="100"/>
    </row>
    <row r="1542" spans="37:51">
      <c r="AK1542" s="100"/>
      <c r="AL1542" s="100"/>
      <c r="AM1542" s="100"/>
      <c r="AN1542" s="100"/>
      <c r="AO1542" s="100"/>
      <c r="AP1542" s="100"/>
      <c r="AQ1542" s="100"/>
      <c r="AR1542" s="100"/>
      <c r="AS1542" s="100"/>
      <c r="AT1542" s="100"/>
      <c r="AU1542" s="100"/>
      <c r="AV1542" s="100"/>
      <c r="AW1542" s="100"/>
      <c r="AX1542" s="100"/>
      <c r="AY1542" s="100"/>
    </row>
    <row r="1543" spans="37:51">
      <c r="AK1543" s="100"/>
      <c r="AL1543" s="100"/>
      <c r="AM1543" s="100"/>
      <c r="AN1543" s="100"/>
      <c r="AO1543" s="100"/>
      <c r="AP1543" s="100"/>
      <c r="AQ1543" s="100"/>
      <c r="AR1543" s="100"/>
      <c r="AS1543" s="100"/>
      <c r="AT1543" s="100"/>
      <c r="AU1543" s="100"/>
      <c r="AV1543" s="100"/>
      <c r="AW1543" s="100"/>
      <c r="AX1543" s="100"/>
      <c r="AY1543" s="100"/>
    </row>
    <row r="1544" spans="37:51">
      <c r="AK1544" s="100"/>
      <c r="AL1544" s="100"/>
      <c r="AM1544" s="100"/>
      <c r="AN1544" s="100"/>
      <c r="AO1544" s="100"/>
      <c r="AP1544" s="100"/>
      <c r="AQ1544" s="100"/>
      <c r="AR1544" s="100"/>
      <c r="AS1544" s="100"/>
      <c r="AT1544" s="100"/>
      <c r="AU1544" s="100"/>
      <c r="AV1544" s="100"/>
      <c r="AW1544" s="100"/>
      <c r="AX1544" s="100"/>
      <c r="AY1544" s="100"/>
    </row>
    <row r="1545" spans="37:51">
      <c r="AK1545" s="100"/>
      <c r="AL1545" s="100"/>
      <c r="AM1545" s="100"/>
      <c r="AN1545" s="100"/>
      <c r="AO1545" s="100"/>
      <c r="AP1545" s="100"/>
      <c r="AQ1545" s="100"/>
      <c r="AR1545" s="100"/>
      <c r="AS1545" s="100"/>
      <c r="AT1545" s="100"/>
      <c r="AU1545" s="100"/>
      <c r="AV1545" s="100"/>
      <c r="AW1545" s="100"/>
      <c r="AX1545" s="100"/>
      <c r="AY1545" s="100"/>
    </row>
    <row r="1546" spans="37:51">
      <c r="AK1546" s="100"/>
      <c r="AL1546" s="100"/>
      <c r="AM1546" s="100"/>
      <c r="AN1546" s="100"/>
      <c r="AO1546" s="100"/>
      <c r="AP1546" s="100"/>
      <c r="AQ1546" s="100"/>
      <c r="AR1546" s="100"/>
      <c r="AS1546" s="100"/>
      <c r="AT1546" s="100"/>
      <c r="AU1546" s="100"/>
      <c r="AV1546" s="100"/>
      <c r="AW1546" s="100"/>
      <c r="AX1546" s="100"/>
      <c r="AY1546" s="100"/>
    </row>
    <row r="1547" spans="37:51">
      <c r="AK1547" s="100"/>
      <c r="AL1547" s="100"/>
      <c r="AM1547" s="100"/>
      <c r="AN1547" s="100"/>
      <c r="AO1547" s="100"/>
      <c r="AP1547" s="100"/>
      <c r="AQ1547" s="100"/>
      <c r="AR1547" s="100"/>
      <c r="AS1547" s="100"/>
      <c r="AT1547" s="100"/>
      <c r="AU1547" s="100"/>
      <c r="AV1547" s="100"/>
      <c r="AW1547" s="100"/>
      <c r="AX1547" s="100"/>
      <c r="AY1547" s="100"/>
    </row>
    <row r="1548" spans="37:51">
      <c r="AK1548" s="100"/>
      <c r="AL1548" s="100"/>
      <c r="AM1548" s="100"/>
      <c r="AN1548" s="100"/>
      <c r="AO1548" s="100"/>
      <c r="AP1548" s="100"/>
      <c r="AQ1548" s="100"/>
      <c r="AR1548" s="100"/>
      <c r="AS1548" s="100"/>
      <c r="AT1548" s="100"/>
      <c r="AU1548" s="100"/>
      <c r="AV1548" s="100"/>
      <c r="AW1548" s="100"/>
      <c r="AX1548" s="100"/>
      <c r="AY1548" s="100"/>
    </row>
    <row r="1549" spans="37:51">
      <c r="AK1549" s="100"/>
      <c r="AL1549" s="100"/>
      <c r="AM1549" s="100"/>
      <c r="AN1549" s="100"/>
      <c r="AO1549" s="100"/>
      <c r="AP1549" s="100"/>
      <c r="AQ1549" s="100"/>
      <c r="AR1549" s="100"/>
      <c r="AS1549" s="100"/>
      <c r="AT1549" s="100"/>
      <c r="AU1549" s="100"/>
      <c r="AV1549" s="100"/>
      <c r="AW1549" s="100"/>
      <c r="AX1549" s="100"/>
      <c r="AY1549" s="100"/>
    </row>
    <row r="1550" spans="37:51">
      <c r="AK1550" s="100"/>
      <c r="AL1550" s="100"/>
      <c r="AM1550" s="100"/>
      <c r="AN1550" s="100"/>
      <c r="AO1550" s="100"/>
      <c r="AP1550" s="100"/>
      <c r="AQ1550" s="100"/>
      <c r="AR1550" s="100"/>
      <c r="AS1550" s="100"/>
      <c r="AT1550" s="100"/>
      <c r="AU1550" s="100"/>
      <c r="AV1550" s="100"/>
      <c r="AW1550" s="100"/>
      <c r="AX1550" s="100"/>
      <c r="AY1550" s="100"/>
    </row>
    <row r="1551" spans="37:51">
      <c r="AK1551" s="100"/>
      <c r="AL1551" s="100"/>
      <c r="AM1551" s="100"/>
      <c r="AN1551" s="100"/>
      <c r="AO1551" s="100"/>
      <c r="AP1551" s="100"/>
      <c r="AQ1551" s="100"/>
      <c r="AR1551" s="100"/>
      <c r="AS1551" s="100"/>
      <c r="AT1551" s="100"/>
      <c r="AU1551" s="100"/>
      <c r="AV1551" s="100"/>
      <c r="AW1551" s="100"/>
      <c r="AX1551" s="100"/>
      <c r="AY1551" s="100"/>
    </row>
    <row r="1552" spans="37:51">
      <c r="AK1552" s="100"/>
      <c r="AL1552" s="100"/>
      <c r="AM1552" s="100"/>
      <c r="AN1552" s="100"/>
      <c r="AO1552" s="100"/>
      <c r="AP1552" s="100"/>
      <c r="AQ1552" s="100"/>
      <c r="AR1552" s="100"/>
      <c r="AS1552" s="100"/>
      <c r="AT1552" s="100"/>
      <c r="AU1552" s="100"/>
      <c r="AV1552" s="100"/>
      <c r="AW1552" s="100"/>
      <c r="AX1552" s="100"/>
      <c r="AY1552" s="100"/>
    </row>
    <row r="1553" spans="37:51">
      <c r="AK1553" s="100"/>
      <c r="AL1553" s="100"/>
      <c r="AM1553" s="100"/>
      <c r="AN1553" s="100"/>
      <c r="AO1553" s="100"/>
      <c r="AP1553" s="100"/>
      <c r="AQ1553" s="100"/>
      <c r="AR1553" s="100"/>
      <c r="AS1553" s="100"/>
      <c r="AT1553" s="100"/>
      <c r="AU1553" s="100"/>
      <c r="AV1553" s="100"/>
      <c r="AW1553" s="100"/>
      <c r="AX1553" s="100"/>
      <c r="AY1553" s="100"/>
    </row>
    <row r="1554" spans="37:51">
      <c r="AK1554" s="100"/>
      <c r="AL1554" s="100"/>
      <c r="AM1554" s="100"/>
      <c r="AN1554" s="100"/>
      <c r="AO1554" s="100"/>
      <c r="AP1554" s="100"/>
      <c r="AQ1554" s="100"/>
      <c r="AR1554" s="100"/>
      <c r="AS1554" s="100"/>
      <c r="AT1554" s="100"/>
      <c r="AU1554" s="100"/>
      <c r="AV1554" s="100"/>
      <c r="AW1554" s="100"/>
      <c r="AX1554" s="100"/>
      <c r="AY1554" s="100"/>
    </row>
    <row r="1555" spans="37:51">
      <c r="AK1555" s="100"/>
      <c r="AL1555" s="100"/>
      <c r="AM1555" s="100"/>
      <c r="AN1555" s="100"/>
      <c r="AO1555" s="100"/>
      <c r="AP1555" s="100"/>
      <c r="AQ1555" s="100"/>
      <c r="AR1555" s="100"/>
      <c r="AS1555" s="100"/>
      <c r="AT1555" s="100"/>
      <c r="AU1555" s="100"/>
      <c r="AV1555" s="100"/>
      <c r="AW1555" s="100"/>
      <c r="AX1555" s="100"/>
      <c r="AY1555" s="100"/>
    </row>
    <row r="1556" spans="37:51">
      <c r="AK1556" s="100"/>
      <c r="AL1556" s="100"/>
      <c r="AM1556" s="100"/>
      <c r="AN1556" s="100"/>
      <c r="AO1556" s="100"/>
      <c r="AP1556" s="100"/>
      <c r="AQ1556" s="100"/>
      <c r="AR1556" s="100"/>
      <c r="AS1556" s="100"/>
      <c r="AT1556" s="100"/>
      <c r="AU1556" s="100"/>
      <c r="AV1556" s="100"/>
      <c r="AW1556" s="100"/>
      <c r="AX1556" s="100"/>
      <c r="AY1556" s="100"/>
    </row>
    <row r="1557" spans="37:51">
      <c r="AK1557" s="100"/>
      <c r="AL1557" s="100"/>
      <c r="AM1557" s="100"/>
      <c r="AN1557" s="100"/>
      <c r="AO1557" s="100"/>
      <c r="AP1557" s="100"/>
      <c r="AQ1557" s="100"/>
      <c r="AR1557" s="100"/>
      <c r="AS1557" s="100"/>
      <c r="AT1557" s="100"/>
      <c r="AU1557" s="100"/>
      <c r="AV1557" s="100"/>
      <c r="AW1557" s="100"/>
      <c r="AX1557" s="100"/>
      <c r="AY1557" s="100"/>
    </row>
    <row r="1558" spans="37:51">
      <c r="AK1558" s="100"/>
      <c r="AL1558" s="100"/>
      <c r="AM1558" s="100"/>
      <c r="AN1558" s="100"/>
      <c r="AO1558" s="100"/>
      <c r="AP1558" s="100"/>
      <c r="AQ1558" s="100"/>
      <c r="AR1558" s="100"/>
      <c r="AS1558" s="100"/>
      <c r="AT1558" s="100"/>
      <c r="AU1558" s="100"/>
      <c r="AV1558" s="100"/>
      <c r="AW1558" s="100"/>
      <c r="AX1558" s="100"/>
      <c r="AY1558" s="100"/>
    </row>
    <row r="1559" spans="37:51">
      <c r="AK1559" s="100"/>
      <c r="AL1559" s="100"/>
      <c r="AM1559" s="100"/>
      <c r="AN1559" s="100"/>
      <c r="AO1559" s="100"/>
      <c r="AP1559" s="100"/>
      <c r="AQ1559" s="100"/>
      <c r="AR1559" s="100"/>
      <c r="AS1559" s="100"/>
      <c r="AT1559" s="100"/>
      <c r="AU1559" s="100"/>
      <c r="AV1559" s="100"/>
      <c r="AW1559" s="100"/>
      <c r="AX1559" s="100"/>
      <c r="AY1559" s="100"/>
    </row>
    <row r="1560" spans="37:51">
      <c r="AK1560" s="100"/>
      <c r="AL1560" s="100"/>
      <c r="AM1560" s="100"/>
      <c r="AN1560" s="100"/>
      <c r="AO1560" s="100"/>
      <c r="AP1560" s="100"/>
      <c r="AQ1560" s="100"/>
      <c r="AR1560" s="100"/>
      <c r="AS1560" s="100"/>
      <c r="AT1560" s="100"/>
      <c r="AU1560" s="100"/>
      <c r="AV1560" s="100"/>
      <c r="AW1560" s="100"/>
      <c r="AX1560" s="100"/>
      <c r="AY1560" s="100"/>
    </row>
    <row r="1561" spans="37:51">
      <c r="AK1561" s="100"/>
      <c r="AL1561" s="100"/>
      <c r="AM1561" s="100"/>
      <c r="AN1561" s="100"/>
      <c r="AO1561" s="100"/>
      <c r="AP1561" s="100"/>
      <c r="AQ1561" s="100"/>
      <c r="AR1561" s="100"/>
      <c r="AS1561" s="100"/>
      <c r="AT1561" s="100"/>
      <c r="AU1561" s="100"/>
      <c r="AV1561" s="100"/>
      <c r="AW1561" s="100"/>
      <c r="AX1561" s="100"/>
      <c r="AY1561" s="100"/>
    </row>
    <row r="1562" spans="37:51">
      <c r="AK1562" s="100"/>
      <c r="AL1562" s="100"/>
      <c r="AM1562" s="100"/>
      <c r="AN1562" s="100"/>
      <c r="AO1562" s="100"/>
      <c r="AP1562" s="100"/>
      <c r="AQ1562" s="100"/>
      <c r="AR1562" s="100"/>
      <c r="AS1562" s="100"/>
      <c r="AT1562" s="100"/>
      <c r="AU1562" s="100"/>
      <c r="AV1562" s="100"/>
      <c r="AW1562" s="100"/>
      <c r="AX1562" s="100"/>
      <c r="AY1562" s="100"/>
    </row>
    <row r="1563" spans="37:51">
      <c r="AK1563" s="100"/>
      <c r="AL1563" s="100"/>
      <c r="AM1563" s="100"/>
      <c r="AN1563" s="100"/>
      <c r="AO1563" s="100"/>
      <c r="AP1563" s="100"/>
      <c r="AQ1563" s="100"/>
      <c r="AR1563" s="100"/>
      <c r="AS1563" s="100"/>
      <c r="AT1563" s="100"/>
      <c r="AU1563" s="100"/>
      <c r="AV1563" s="100"/>
      <c r="AW1563" s="100"/>
      <c r="AX1563" s="100"/>
      <c r="AY1563" s="100"/>
    </row>
    <row r="1564" spans="37:51">
      <c r="AK1564" s="100"/>
      <c r="AL1564" s="100"/>
      <c r="AM1564" s="100"/>
      <c r="AN1564" s="100"/>
      <c r="AO1564" s="100"/>
      <c r="AP1564" s="100"/>
      <c r="AQ1564" s="100"/>
      <c r="AR1564" s="100"/>
      <c r="AS1564" s="100"/>
      <c r="AT1564" s="100"/>
      <c r="AU1564" s="100"/>
      <c r="AV1564" s="100"/>
      <c r="AW1564" s="100"/>
      <c r="AX1564" s="100"/>
      <c r="AY1564" s="100"/>
    </row>
    <row r="1565" spans="37:51">
      <c r="AK1565" s="100"/>
      <c r="AL1565" s="100"/>
      <c r="AM1565" s="100"/>
      <c r="AN1565" s="100"/>
      <c r="AO1565" s="100"/>
      <c r="AP1565" s="100"/>
      <c r="AQ1565" s="100"/>
      <c r="AR1565" s="100"/>
      <c r="AS1565" s="100"/>
      <c r="AT1565" s="100"/>
      <c r="AU1565" s="100"/>
      <c r="AV1565" s="100"/>
      <c r="AW1565" s="100"/>
      <c r="AX1565" s="100"/>
      <c r="AY1565" s="100"/>
    </row>
    <row r="1566" spans="37:51">
      <c r="AK1566" s="100"/>
      <c r="AL1566" s="100"/>
      <c r="AM1566" s="100"/>
      <c r="AN1566" s="100"/>
      <c r="AO1566" s="100"/>
      <c r="AP1566" s="100"/>
      <c r="AQ1566" s="100"/>
      <c r="AR1566" s="100"/>
      <c r="AS1566" s="100"/>
      <c r="AT1566" s="100"/>
      <c r="AU1566" s="100"/>
      <c r="AV1566" s="100"/>
      <c r="AW1566" s="100"/>
      <c r="AX1566" s="100"/>
      <c r="AY1566" s="100"/>
    </row>
    <row r="1567" spans="37:51">
      <c r="AK1567" s="100"/>
      <c r="AL1567" s="100"/>
      <c r="AM1567" s="100"/>
      <c r="AN1567" s="100"/>
      <c r="AO1567" s="100"/>
      <c r="AP1567" s="100"/>
      <c r="AQ1567" s="100"/>
      <c r="AR1567" s="100"/>
      <c r="AS1567" s="100"/>
      <c r="AT1567" s="100"/>
      <c r="AU1567" s="100"/>
      <c r="AV1567" s="100"/>
      <c r="AW1567" s="100"/>
      <c r="AX1567" s="100"/>
      <c r="AY1567" s="100"/>
    </row>
    <row r="1568" spans="37:51">
      <c r="AK1568" s="100"/>
      <c r="AL1568" s="100"/>
      <c r="AM1568" s="100"/>
      <c r="AN1568" s="100"/>
      <c r="AO1568" s="100"/>
      <c r="AP1568" s="100"/>
      <c r="AQ1568" s="100"/>
      <c r="AR1568" s="100"/>
      <c r="AS1568" s="100"/>
      <c r="AT1568" s="100"/>
      <c r="AU1568" s="100"/>
      <c r="AV1568" s="100"/>
      <c r="AW1568" s="100"/>
      <c r="AX1568" s="100"/>
      <c r="AY1568" s="100"/>
    </row>
    <row r="1569" spans="37:51">
      <c r="AK1569" s="100"/>
      <c r="AL1569" s="100"/>
      <c r="AM1569" s="100"/>
      <c r="AN1569" s="100"/>
      <c r="AO1569" s="100"/>
      <c r="AP1569" s="100"/>
      <c r="AQ1569" s="100"/>
      <c r="AR1569" s="100"/>
      <c r="AS1569" s="100"/>
      <c r="AT1569" s="100"/>
      <c r="AU1569" s="100"/>
      <c r="AV1569" s="100"/>
      <c r="AW1569" s="100"/>
      <c r="AX1569" s="100"/>
      <c r="AY1569" s="100"/>
    </row>
    <row r="1570" spans="37:51">
      <c r="AK1570" s="100"/>
      <c r="AL1570" s="100"/>
      <c r="AM1570" s="100"/>
      <c r="AN1570" s="100"/>
      <c r="AO1570" s="100"/>
      <c r="AP1570" s="100"/>
      <c r="AQ1570" s="100"/>
      <c r="AR1570" s="100"/>
      <c r="AS1570" s="100"/>
      <c r="AT1570" s="100"/>
      <c r="AU1570" s="100"/>
      <c r="AV1570" s="100"/>
      <c r="AW1570" s="100"/>
      <c r="AX1570" s="100"/>
      <c r="AY1570" s="100"/>
    </row>
    <row r="1571" spans="37:51">
      <c r="AK1571" s="100"/>
      <c r="AL1571" s="100"/>
      <c r="AM1571" s="100"/>
      <c r="AN1571" s="100"/>
      <c r="AO1571" s="100"/>
      <c r="AP1571" s="100"/>
      <c r="AQ1571" s="100"/>
      <c r="AR1571" s="100"/>
      <c r="AS1571" s="100"/>
      <c r="AT1571" s="100"/>
      <c r="AU1571" s="100"/>
      <c r="AV1571" s="100"/>
      <c r="AW1571" s="100"/>
      <c r="AX1571" s="100"/>
      <c r="AY1571" s="100"/>
    </row>
    <row r="1572" spans="37:51">
      <c r="AK1572" s="100"/>
      <c r="AL1572" s="100"/>
      <c r="AM1572" s="100"/>
      <c r="AN1572" s="100"/>
      <c r="AO1572" s="100"/>
      <c r="AP1572" s="100"/>
      <c r="AQ1572" s="100"/>
      <c r="AR1572" s="100"/>
      <c r="AS1572" s="100"/>
      <c r="AT1572" s="100"/>
      <c r="AU1572" s="100"/>
      <c r="AV1572" s="100"/>
      <c r="AW1572" s="100"/>
      <c r="AX1572" s="100"/>
      <c r="AY1572" s="100"/>
    </row>
    <row r="1573" spans="37:51">
      <c r="AK1573" s="100"/>
      <c r="AL1573" s="100"/>
      <c r="AM1573" s="100"/>
      <c r="AN1573" s="100"/>
      <c r="AO1573" s="100"/>
      <c r="AP1573" s="100"/>
      <c r="AQ1573" s="100"/>
      <c r="AR1573" s="100"/>
      <c r="AS1573" s="100"/>
      <c r="AT1573" s="100"/>
      <c r="AU1573" s="100"/>
      <c r="AV1573" s="100"/>
      <c r="AW1573" s="100"/>
      <c r="AX1573" s="100"/>
      <c r="AY1573" s="100"/>
    </row>
    <row r="1574" spans="37:51">
      <c r="AK1574" s="100"/>
      <c r="AL1574" s="100"/>
      <c r="AM1574" s="100"/>
      <c r="AN1574" s="100"/>
      <c r="AO1574" s="100"/>
      <c r="AP1574" s="100"/>
      <c r="AQ1574" s="100"/>
      <c r="AR1574" s="100"/>
      <c r="AS1574" s="100"/>
      <c r="AT1574" s="100"/>
      <c r="AU1574" s="100"/>
      <c r="AV1574" s="100"/>
      <c r="AW1574" s="100"/>
      <c r="AX1574" s="100"/>
      <c r="AY1574" s="100"/>
    </row>
    <row r="1575" spans="37:51">
      <c r="AK1575" s="100"/>
      <c r="AL1575" s="100"/>
      <c r="AM1575" s="100"/>
      <c r="AN1575" s="100"/>
      <c r="AO1575" s="100"/>
      <c r="AP1575" s="100"/>
      <c r="AQ1575" s="100"/>
      <c r="AR1575" s="100"/>
      <c r="AS1575" s="100"/>
      <c r="AT1575" s="100"/>
      <c r="AU1575" s="100"/>
      <c r="AV1575" s="100"/>
      <c r="AW1575" s="100"/>
      <c r="AX1575" s="100"/>
      <c r="AY1575" s="100"/>
    </row>
    <row r="1576" spans="37:51">
      <c r="AK1576" s="100"/>
      <c r="AL1576" s="100"/>
      <c r="AM1576" s="100"/>
      <c r="AN1576" s="100"/>
      <c r="AO1576" s="100"/>
      <c r="AP1576" s="100"/>
      <c r="AQ1576" s="100"/>
      <c r="AR1576" s="100"/>
      <c r="AS1576" s="100"/>
      <c r="AT1576" s="100"/>
      <c r="AU1576" s="100"/>
      <c r="AV1576" s="100"/>
      <c r="AW1576" s="100"/>
      <c r="AX1576" s="100"/>
      <c r="AY1576" s="100"/>
    </row>
    <row r="1577" spans="37:51">
      <c r="AK1577" s="100"/>
      <c r="AL1577" s="100"/>
      <c r="AM1577" s="100"/>
      <c r="AN1577" s="100"/>
      <c r="AO1577" s="100"/>
      <c r="AP1577" s="100"/>
      <c r="AQ1577" s="100"/>
      <c r="AR1577" s="100"/>
      <c r="AS1577" s="100"/>
      <c r="AT1577" s="100"/>
      <c r="AU1577" s="100"/>
      <c r="AV1577" s="100"/>
      <c r="AW1577" s="100"/>
      <c r="AX1577" s="100"/>
      <c r="AY1577" s="100"/>
    </row>
    <row r="1578" spans="37:51">
      <c r="AK1578" s="100"/>
      <c r="AL1578" s="100"/>
      <c r="AM1578" s="100"/>
      <c r="AN1578" s="100"/>
      <c r="AO1578" s="100"/>
      <c r="AP1578" s="100"/>
      <c r="AQ1578" s="100"/>
      <c r="AR1578" s="100"/>
      <c r="AS1578" s="100"/>
      <c r="AT1578" s="100"/>
      <c r="AU1578" s="100"/>
      <c r="AV1578" s="100"/>
      <c r="AW1578" s="100"/>
      <c r="AX1578" s="100"/>
      <c r="AY1578" s="100"/>
    </row>
    <row r="1579" spans="37:51">
      <c r="AK1579" s="100"/>
      <c r="AL1579" s="100"/>
      <c r="AM1579" s="100"/>
      <c r="AN1579" s="100"/>
      <c r="AO1579" s="100"/>
      <c r="AP1579" s="100"/>
      <c r="AQ1579" s="100"/>
      <c r="AR1579" s="100"/>
      <c r="AS1579" s="100"/>
      <c r="AT1579" s="100"/>
      <c r="AU1579" s="100"/>
      <c r="AV1579" s="100"/>
      <c r="AW1579" s="100"/>
      <c r="AX1579" s="100"/>
      <c r="AY1579" s="100"/>
    </row>
    <row r="1580" spans="37:51">
      <c r="AK1580" s="100"/>
      <c r="AL1580" s="100"/>
      <c r="AM1580" s="100"/>
      <c r="AN1580" s="100"/>
      <c r="AO1580" s="100"/>
      <c r="AP1580" s="100"/>
      <c r="AQ1580" s="100"/>
      <c r="AR1580" s="100"/>
      <c r="AS1580" s="100"/>
      <c r="AT1580" s="100"/>
      <c r="AU1580" s="100"/>
      <c r="AV1580" s="100"/>
      <c r="AW1580" s="100"/>
      <c r="AX1580" s="100"/>
      <c r="AY1580" s="100"/>
    </row>
    <row r="1581" spans="37:51">
      <c r="AK1581" s="100"/>
      <c r="AL1581" s="100"/>
      <c r="AM1581" s="100"/>
      <c r="AN1581" s="100"/>
      <c r="AO1581" s="100"/>
      <c r="AP1581" s="100"/>
      <c r="AQ1581" s="100"/>
      <c r="AR1581" s="100"/>
      <c r="AS1581" s="100"/>
      <c r="AT1581" s="100"/>
      <c r="AU1581" s="100"/>
      <c r="AV1581" s="100"/>
      <c r="AW1581" s="100"/>
      <c r="AX1581" s="100"/>
      <c r="AY1581" s="100"/>
    </row>
    <row r="1582" spans="37:51">
      <c r="AK1582" s="100"/>
      <c r="AL1582" s="100"/>
      <c r="AM1582" s="100"/>
      <c r="AN1582" s="100"/>
      <c r="AO1582" s="100"/>
      <c r="AP1582" s="100"/>
      <c r="AQ1582" s="100"/>
      <c r="AR1582" s="100"/>
      <c r="AS1582" s="100"/>
      <c r="AT1582" s="100"/>
      <c r="AU1582" s="100"/>
      <c r="AV1582" s="100"/>
      <c r="AW1582" s="100"/>
      <c r="AX1582" s="100"/>
      <c r="AY1582" s="100"/>
    </row>
    <row r="1583" spans="37:51">
      <c r="AK1583" s="100"/>
      <c r="AL1583" s="100"/>
      <c r="AM1583" s="100"/>
      <c r="AN1583" s="100"/>
      <c r="AO1583" s="100"/>
      <c r="AP1583" s="100"/>
      <c r="AQ1583" s="100"/>
      <c r="AR1583" s="100"/>
      <c r="AS1583" s="100"/>
      <c r="AT1583" s="100"/>
      <c r="AU1583" s="100"/>
      <c r="AV1583" s="100"/>
      <c r="AW1583" s="100"/>
      <c r="AX1583" s="100"/>
      <c r="AY1583" s="100"/>
    </row>
    <row r="1584" spans="37:51">
      <c r="AK1584" s="100"/>
      <c r="AL1584" s="100"/>
      <c r="AM1584" s="100"/>
      <c r="AN1584" s="100"/>
      <c r="AO1584" s="100"/>
      <c r="AP1584" s="100"/>
      <c r="AQ1584" s="100"/>
      <c r="AR1584" s="100"/>
      <c r="AS1584" s="100"/>
      <c r="AT1584" s="100"/>
      <c r="AU1584" s="100"/>
      <c r="AV1584" s="100"/>
      <c r="AW1584" s="100"/>
      <c r="AX1584" s="100"/>
      <c r="AY1584" s="100"/>
    </row>
    <row r="1585" spans="37:51">
      <c r="AK1585" s="100"/>
      <c r="AL1585" s="100"/>
      <c r="AM1585" s="100"/>
      <c r="AN1585" s="100"/>
      <c r="AO1585" s="100"/>
      <c r="AP1585" s="100"/>
      <c r="AQ1585" s="100"/>
      <c r="AR1585" s="100"/>
      <c r="AS1585" s="100"/>
      <c r="AT1585" s="100"/>
      <c r="AU1585" s="100"/>
      <c r="AV1585" s="100"/>
      <c r="AW1585" s="100"/>
      <c r="AX1585" s="100"/>
      <c r="AY1585" s="100"/>
    </row>
    <row r="1586" spans="37:51">
      <c r="AK1586" s="100"/>
      <c r="AL1586" s="100"/>
      <c r="AM1586" s="100"/>
      <c r="AN1586" s="100"/>
      <c r="AO1586" s="100"/>
      <c r="AP1586" s="100"/>
      <c r="AQ1586" s="100"/>
      <c r="AR1586" s="100"/>
      <c r="AS1586" s="100"/>
      <c r="AT1586" s="100"/>
      <c r="AU1586" s="100"/>
      <c r="AV1586" s="100"/>
      <c r="AW1586" s="100"/>
      <c r="AX1586" s="100"/>
      <c r="AY1586" s="100"/>
    </row>
    <row r="1587" spans="37:51">
      <c r="AK1587" s="100"/>
      <c r="AL1587" s="100"/>
      <c r="AM1587" s="100"/>
      <c r="AN1587" s="100"/>
      <c r="AO1587" s="100"/>
      <c r="AP1587" s="100"/>
      <c r="AQ1587" s="100"/>
      <c r="AR1587" s="100"/>
      <c r="AS1587" s="100"/>
      <c r="AT1587" s="100"/>
      <c r="AU1587" s="100"/>
      <c r="AV1587" s="100"/>
      <c r="AW1587" s="100"/>
      <c r="AX1587" s="100"/>
      <c r="AY1587" s="100"/>
    </row>
    <row r="1588" spans="37:51">
      <c r="AK1588" s="100"/>
      <c r="AL1588" s="100"/>
      <c r="AM1588" s="100"/>
      <c r="AN1588" s="100"/>
      <c r="AO1588" s="100"/>
      <c r="AP1588" s="100"/>
      <c r="AQ1588" s="100"/>
      <c r="AR1588" s="100"/>
      <c r="AS1588" s="100"/>
      <c r="AT1588" s="100"/>
      <c r="AU1588" s="100"/>
      <c r="AV1588" s="100"/>
      <c r="AW1588" s="100"/>
      <c r="AX1588" s="100"/>
      <c r="AY1588" s="100"/>
    </row>
    <row r="1589" spans="37:51">
      <c r="AK1589" s="100"/>
      <c r="AL1589" s="100"/>
      <c r="AM1589" s="100"/>
      <c r="AN1589" s="100"/>
      <c r="AO1589" s="100"/>
      <c r="AP1589" s="100"/>
      <c r="AQ1589" s="100"/>
      <c r="AR1589" s="100"/>
      <c r="AS1589" s="100"/>
      <c r="AT1589" s="100"/>
      <c r="AU1589" s="100"/>
      <c r="AV1589" s="100"/>
      <c r="AW1589" s="100"/>
      <c r="AX1589" s="100"/>
      <c r="AY1589" s="100"/>
    </row>
    <row r="1590" spans="37:51">
      <c r="AK1590" s="100"/>
      <c r="AL1590" s="100"/>
      <c r="AM1590" s="100"/>
      <c r="AN1590" s="100"/>
      <c r="AO1590" s="100"/>
      <c r="AP1590" s="100"/>
      <c r="AQ1590" s="100"/>
      <c r="AR1590" s="100"/>
      <c r="AS1590" s="100"/>
      <c r="AT1590" s="100"/>
      <c r="AU1590" s="100"/>
      <c r="AV1590" s="100"/>
      <c r="AW1590" s="100"/>
      <c r="AX1590" s="100"/>
      <c r="AY1590" s="100"/>
    </row>
    <row r="1591" spans="37:51">
      <c r="AK1591" s="100"/>
      <c r="AL1591" s="100"/>
      <c r="AM1591" s="100"/>
      <c r="AN1591" s="100"/>
      <c r="AO1591" s="100"/>
      <c r="AP1591" s="100"/>
      <c r="AQ1591" s="100"/>
      <c r="AR1591" s="100"/>
      <c r="AS1591" s="100"/>
      <c r="AT1591" s="100"/>
      <c r="AU1591" s="100"/>
      <c r="AV1591" s="100"/>
      <c r="AW1591" s="100"/>
      <c r="AX1591" s="100"/>
      <c r="AY1591" s="100"/>
    </row>
    <row r="1592" spans="37:51">
      <c r="AK1592" s="100"/>
      <c r="AL1592" s="100"/>
      <c r="AM1592" s="100"/>
      <c r="AN1592" s="100"/>
      <c r="AO1592" s="100"/>
      <c r="AP1592" s="100"/>
      <c r="AQ1592" s="100"/>
      <c r="AR1592" s="100"/>
      <c r="AS1592" s="100"/>
      <c r="AT1592" s="100"/>
      <c r="AU1592" s="100"/>
      <c r="AV1592" s="100"/>
      <c r="AW1592" s="100"/>
      <c r="AX1592" s="100"/>
      <c r="AY1592" s="100"/>
    </row>
    <row r="1593" spans="37:51">
      <c r="AK1593" s="100"/>
      <c r="AL1593" s="100"/>
      <c r="AM1593" s="100"/>
      <c r="AN1593" s="100"/>
      <c r="AO1593" s="100"/>
      <c r="AP1593" s="100"/>
      <c r="AQ1593" s="100"/>
      <c r="AR1593" s="100"/>
      <c r="AS1593" s="100"/>
      <c r="AT1593" s="100"/>
      <c r="AU1593" s="100"/>
      <c r="AV1593" s="100"/>
      <c r="AW1593" s="100"/>
      <c r="AX1593" s="100"/>
      <c r="AY1593" s="100"/>
    </row>
    <row r="1594" spans="37:51">
      <c r="AK1594" s="100"/>
      <c r="AL1594" s="100"/>
      <c r="AM1594" s="100"/>
      <c r="AN1594" s="100"/>
      <c r="AO1594" s="100"/>
      <c r="AP1594" s="100"/>
      <c r="AQ1594" s="100"/>
      <c r="AR1594" s="100"/>
      <c r="AS1594" s="100"/>
      <c r="AT1594" s="100"/>
      <c r="AU1594" s="100"/>
      <c r="AV1594" s="100"/>
      <c r="AW1594" s="100"/>
      <c r="AX1594" s="100"/>
      <c r="AY1594" s="100"/>
    </row>
    <row r="1595" spans="37:51">
      <c r="AK1595" s="100"/>
      <c r="AL1595" s="100"/>
      <c r="AM1595" s="100"/>
      <c r="AN1595" s="100"/>
      <c r="AO1595" s="100"/>
      <c r="AP1595" s="100"/>
      <c r="AQ1595" s="100"/>
      <c r="AR1595" s="100"/>
      <c r="AS1595" s="100"/>
      <c r="AT1595" s="100"/>
      <c r="AU1595" s="100"/>
      <c r="AV1595" s="100"/>
      <c r="AW1595" s="100"/>
      <c r="AX1595" s="100"/>
      <c r="AY1595" s="100"/>
    </row>
    <row r="1596" spans="37:51">
      <c r="AK1596" s="100"/>
      <c r="AL1596" s="100"/>
      <c r="AM1596" s="100"/>
      <c r="AN1596" s="100"/>
      <c r="AO1596" s="100"/>
      <c r="AP1596" s="100"/>
      <c r="AQ1596" s="100"/>
      <c r="AR1596" s="100"/>
      <c r="AS1596" s="100"/>
      <c r="AT1596" s="100"/>
      <c r="AU1596" s="100"/>
      <c r="AV1596" s="100"/>
      <c r="AW1596" s="100"/>
      <c r="AX1596" s="100"/>
      <c r="AY1596" s="100"/>
    </row>
    <row r="1597" spans="37:51">
      <c r="AK1597" s="100"/>
      <c r="AL1597" s="100"/>
      <c r="AM1597" s="100"/>
      <c r="AN1597" s="100"/>
      <c r="AO1597" s="100"/>
      <c r="AP1597" s="100"/>
      <c r="AQ1597" s="100"/>
      <c r="AR1597" s="100"/>
      <c r="AS1597" s="100"/>
      <c r="AT1597" s="100"/>
      <c r="AU1597" s="100"/>
      <c r="AV1597" s="100"/>
      <c r="AW1597" s="100"/>
      <c r="AX1597" s="100"/>
      <c r="AY1597" s="100"/>
    </row>
    <row r="1598" spans="37:51">
      <c r="AK1598" s="100"/>
      <c r="AL1598" s="100"/>
      <c r="AM1598" s="100"/>
      <c r="AN1598" s="100"/>
      <c r="AO1598" s="100"/>
      <c r="AP1598" s="100"/>
      <c r="AQ1598" s="100"/>
      <c r="AR1598" s="100"/>
      <c r="AS1598" s="100"/>
      <c r="AT1598" s="100"/>
      <c r="AU1598" s="100"/>
      <c r="AV1598" s="100"/>
      <c r="AW1598" s="100"/>
      <c r="AX1598" s="100"/>
      <c r="AY1598" s="100"/>
    </row>
    <row r="1599" spans="37:51">
      <c r="AK1599" s="100"/>
      <c r="AL1599" s="100"/>
      <c r="AM1599" s="100"/>
      <c r="AN1599" s="100"/>
      <c r="AO1599" s="100"/>
      <c r="AP1599" s="100"/>
      <c r="AQ1599" s="100"/>
      <c r="AR1599" s="100"/>
      <c r="AS1599" s="100"/>
      <c r="AT1599" s="100"/>
      <c r="AU1599" s="100"/>
      <c r="AV1599" s="100"/>
      <c r="AW1599" s="100"/>
      <c r="AX1599" s="100"/>
      <c r="AY1599" s="100"/>
    </row>
    <row r="1600" spans="37:51">
      <c r="AK1600" s="100"/>
      <c r="AL1600" s="100"/>
      <c r="AM1600" s="100"/>
      <c r="AN1600" s="100"/>
      <c r="AO1600" s="100"/>
      <c r="AP1600" s="100"/>
      <c r="AQ1600" s="100"/>
      <c r="AR1600" s="100"/>
      <c r="AS1600" s="100"/>
      <c r="AT1600" s="100"/>
      <c r="AU1600" s="100"/>
      <c r="AV1600" s="100"/>
      <c r="AW1600" s="100"/>
      <c r="AX1600" s="100"/>
      <c r="AY1600" s="100"/>
    </row>
    <row r="1601" spans="37:51">
      <c r="AK1601" s="100"/>
      <c r="AL1601" s="100"/>
      <c r="AM1601" s="100"/>
      <c r="AN1601" s="100"/>
      <c r="AO1601" s="100"/>
      <c r="AP1601" s="100"/>
      <c r="AQ1601" s="100"/>
      <c r="AR1601" s="100"/>
      <c r="AS1601" s="100"/>
      <c r="AT1601" s="100"/>
      <c r="AU1601" s="100"/>
      <c r="AV1601" s="100"/>
      <c r="AW1601" s="100"/>
      <c r="AX1601" s="100"/>
      <c r="AY1601" s="100"/>
    </row>
    <row r="1602" spans="37:51">
      <c r="AK1602" s="100"/>
      <c r="AL1602" s="100"/>
      <c r="AM1602" s="100"/>
      <c r="AN1602" s="100"/>
      <c r="AO1602" s="100"/>
      <c r="AP1602" s="100"/>
      <c r="AQ1602" s="100"/>
      <c r="AR1602" s="100"/>
      <c r="AS1602" s="100"/>
      <c r="AT1602" s="100"/>
      <c r="AU1602" s="100"/>
      <c r="AV1602" s="100"/>
      <c r="AW1602" s="100"/>
      <c r="AX1602" s="100"/>
      <c r="AY1602" s="100"/>
    </row>
    <row r="1603" spans="37:51">
      <c r="AK1603" s="100"/>
      <c r="AL1603" s="100"/>
      <c r="AM1603" s="100"/>
      <c r="AN1603" s="100"/>
      <c r="AO1603" s="100"/>
      <c r="AP1603" s="100"/>
      <c r="AQ1603" s="100"/>
      <c r="AR1603" s="100"/>
      <c r="AS1603" s="100"/>
      <c r="AT1603" s="100"/>
      <c r="AU1603" s="100"/>
      <c r="AV1603" s="100"/>
      <c r="AW1603" s="100"/>
      <c r="AX1603" s="100"/>
      <c r="AY1603" s="100"/>
    </row>
    <row r="1604" spans="37:51">
      <c r="AK1604" s="100"/>
      <c r="AL1604" s="100"/>
      <c r="AM1604" s="100"/>
      <c r="AN1604" s="100"/>
      <c r="AO1604" s="100"/>
      <c r="AP1604" s="100"/>
      <c r="AQ1604" s="100"/>
      <c r="AR1604" s="100"/>
      <c r="AS1604" s="100"/>
      <c r="AT1604" s="100"/>
      <c r="AU1604" s="100"/>
      <c r="AV1604" s="100"/>
      <c r="AW1604" s="100"/>
      <c r="AX1604" s="100"/>
      <c r="AY1604" s="100"/>
    </row>
    <row r="1605" spans="37:51">
      <c r="AK1605" s="100"/>
      <c r="AL1605" s="100"/>
      <c r="AM1605" s="100"/>
      <c r="AN1605" s="100"/>
      <c r="AO1605" s="100"/>
      <c r="AP1605" s="100"/>
      <c r="AQ1605" s="100"/>
      <c r="AR1605" s="100"/>
      <c r="AS1605" s="100"/>
      <c r="AT1605" s="100"/>
      <c r="AU1605" s="100"/>
      <c r="AV1605" s="100"/>
      <c r="AW1605" s="100"/>
      <c r="AX1605" s="100"/>
      <c r="AY1605" s="100"/>
    </row>
    <row r="1606" spans="37:51">
      <c r="AK1606" s="100"/>
      <c r="AL1606" s="100"/>
      <c r="AM1606" s="100"/>
      <c r="AN1606" s="100"/>
      <c r="AO1606" s="100"/>
      <c r="AP1606" s="100"/>
      <c r="AQ1606" s="100"/>
      <c r="AR1606" s="100"/>
      <c r="AS1606" s="100"/>
      <c r="AT1606" s="100"/>
      <c r="AU1606" s="100"/>
      <c r="AV1606" s="100"/>
      <c r="AW1606" s="100"/>
      <c r="AX1606" s="100"/>
      <c r="AY1606" s="100"/>
    </row>
    <row r="1607" spans="37:51">
      <c r="AK1607" s="100"/>
      <c r="AL1607" s="100"/>
      <c r="AM1607" s="100"/>
      <c r="AN1607" s="100"/>
      <c r="AO1607" s="100"/>
      <c r="AP1607" s="100"/>
      <c r="AQ1607" s="100"/>
      <c r="AR1607" s="100"/>
      <c r="AS1607" s="100"/>
      <c r="AT1607" s="100"/>
      <c r="AU1607" s="100"/>
      <c r="AV1607" s="100"/>
      <c r="AW1607" s="100"/>
      <c r="AX1607" s="100"/>
      <c r="AY1607" s="100"/>
    </row>
    <row r="1608" spans="37:51">
      <c r="AK1608" s="100"/>
      <c r="AL1608" s="100"/>
      <c r="AM1608" s="100"/>
      <c r="AN1608" s="100"/>
      <c r="AO1608" s="100"/>
      <c r="AP1608" s="100"/>
      <c r="AQ1608" s="100"/>
      <c r="AR1608" s="100"/>
      <c r="AS1608" s="100"/>
      <c r="AT1608" s="100"/>
      <c r="AU1608" s="100"/>
      <c r="AV1608" s="100"/>
      <c r="AW1608" s="100"/>
      <c r="AX1608" s="100"/>
      <c r="AY1608" s="100"/>
    </row>
    <row r="1609" spans="37:51">
      <c r="AK1609" s="100"/>
      <c r="AL1609" s="100"/>
      <c r="AM1609" s="100"/>
      <c r="AN1609" s="100"/>
      <c r="AO1609" s="100"/>
      <c r="AP1609" s="100"/>
      <c r="AQ1609" s="100"/>
      <c r="AR1609" s="100"/>
      <c r="AS1609" s="100"/>
      <c r="AT1609" s="100"/>
      <c r="AU1609" s="100"/>
      <c r="AV1609" s="100"/>
      <c r="AW1609" s="100"/>
      <c r="AX1609" s="100"/>
      <c r="AY1609" s="100"/>
    </row>
    <row r="1610" spans="37:51">
      <c r="AK1610" s="100"/>
      <c r="AL1610" s="100"/>
      <c r="AM1610" s="100"/>
      <c r="AN1610" s="100"/>
      <c r="AO1610" s="100"/>
      <c r="AP1610" s="100"/>
      <c r="AQ1610" s="100"/>
      <c r="AR1610" s="100"/>
      <c r="AS1610" s="100"/>
      <c r="AT1610" s="100"/>
      <c r="AU1610" s="100"/>
      <c r="AV1610" s="100"/>
      <c r="AW1610" s="100"/>
      <c r="AX1610" s="100"/>
      <c r="AY1610" s="100"/>
    </row>
    <row r="1611" spans="37:51">
      <c r="AK1611" s="100"/>
      <c r="AL1611" s="100"/>
      <c r="AM1611" s="100"/>
      <c r="AN1611" s="100"/>
      <c r="AO1611" s="100"/>
      <c r="AP1611" s="100"/>
      <c r="AQ1611" s="100"/>
      <c r="AR1611" s="100"/>
      <c r="AS1611" s="100"/>
      <c r="AT1611" s="100"/>
      <c r="AU1611" s="100"/>
      <c r="AV1611" s="100"/>
      <c r="AW1611" s="100"/>
      <c r="AX1611" s="100"/>
      <c r="AY1611" s="100"/>
    </row>
    <row r="1612" spans="37:51">
      <c r="AK1612" s="100"/>
      <c r="AL1612" s="100"/>
      <c r="AM1612" s="100"/>
      <c r="AN1612" s="100"/>
      <c r="AO1612" s="100"/>
      <c r="AP1612" s="100"/>
      <c r="AQ1612" s="100"/>
      <c r="AR1612" s="100"/>
      <c r="AS1612" s="100"/>
      <c r="AT1612" s="100"/>
      <c r="AU1612" s="100"/>
      <c r="AV1612" s="100"/>
      <c r="AW1612" s="100"/>
      <c r="AX1612" s="100"/>
      <c r="AY1612" s="100"/>
    </row>
    <row r="1613" spans="37:51">
      <c r="AK1613" s="100"/>
      <c r="AL1613" s="100"/>
      <c r="AM1613" s="100"/>
      <c r="AN1613" s="100"/>
      <c r="AO1613" s="100"/>
      <c r="AP1613" s="100"/>
      <c r="AQ1613" s="100"/>
      <c r="AR1613" s="100"/>
      <c r="AS1613" s="100"/>
      <c r="AT1613" s="100"/>
      <c r="AU1613" s="100"/>
      <c r="AV1613" s="100"/>
      <c r="AW1613" s="100"/>
      <c r="AX1613" s="100"/>
      <c r="AY1613" s="100"/>
    </row>
    <row r="1614" spans="37:51">
      <c r="AK1614" s="100"/>
      <c r="AL1614" s="100"/>
      <c r="AM1614" s="100"/>
      <c r="AN1614" s="100"/>
      <c r="AO1614" s="100"/>
      <c r="AP1614" s="100"/>
      <c r="AQ1614" s="100"/>
      <c r="AR1614" s="100"/>
      <c r="AS1614" s="100"/>
      <c r="AT1614" s="100"/>
      <c r="AU1614" s="100"/>
      <c r="AV1614" s="100"/>
      <c r="AW1614" s="100"/>
      <c r="AX1614" s="100"/>
      <c r="AY1614" s="100"/>
    </row>
    <row r="1615" spans="37:51">
      <c r="AK1615" s="100"/>
      <c r="AL1615" s="100"/>
      <c r="AM1615" s="100"/>
      <c r="AN1615" s="100"/>
      <c r="AO1615" s="100"/>
      <c r="AP1615" s="100"/>
      <c r="AQ1615" s="100"/>
      <c r="AR1615" s="100"/>
      <c r="AS1615" s="100"/>
      <c r="AT1615" s="100"/>
      <c r="AU1615" s="100"/>
      <c r="AV1615" s="100"/>
      <c r="AW1615" s="100"/>
      <c r="AX1615" s="100"/>
      <c r="AY1615" s="100"/>
    </row>
    <row r="1616" spans="37:51">
      <c r="AK1616" s="100"/>
      <c r="AL1616" s="100"/>
      <c r="AM1616" s="100"/>
      <c r="AN1616" s="100"/>
      <c r="AO1616" s="100"/>
      <c r="AP1616" s="100"/>
      <c r="AQ1616" s="100"/>
      <c r="AR1616" s="100"/>
      <c r="AS1616" s="100"/>
      <c r="AT1616" s="100"/>
      <c r="AU1616" s="100"/>
      <c r="AV1616" s="100"/>
      <c r="AW1616" s="100"/>
      <c r="AX1616" s="100"/>
      <c r="AY1616" s="100"/>
    </row>
    <row r="1617" spans="37:51">
      <c r="AK1617" s="100"/>
      <c r="AL1617" s="100"/>
      <c r="AM1617" s="100"/>
      <c r="AN1617" s="100"/>
      <c r="AO1617" s="100"/>
      <c r="AP1617" s="100"/>
      <c r="AQ1617" s="100"/>
      <c r="AR1617" s="100"/>
      <c r="AS1617" s="100"/>
      <c r="AT1617" s="100"/>
      <c r="AU1617" s="100"/>
      <c r="AV1617" s="100"/>
      <c r="AW1617" s="100"/>
      <c r="AX1617" s="100"/>
      <c r="AY1617" s="100"/>
    </row>
    <row r="1618" spans="37:51">
      <c r="AK1618" s="100"/>
      <c r="AL1618" s="100"/>
      <c r="AM1618" s="100"/>
      <c r="AN1618" s="100"/>
      <c r="AO1618" s="100"/>
      <c r="AP1618" s="100"/>
      <c r="AQ1618" s="100"/>
      <c r="AR1618" s="100"/>
      <c r="AS1618" s="100"/>
      <c r="AT1618" s="100"/>
      <c r="AU1618" s="100"/>
      <c r="AV1618" s="100"/>
      <c r="AW1618" s="100"/>
      <c r="AX1618" s="100"/>
      <c r="AY1618" s="100"/>
    </row>
    <row r="1619" spans="37:51">
      <c r="AK1619" s="100"/>
      <c r="AL1619" s="100"/>
      <c r="AM1619" s="100"/>
      <c r="AN1619" s="100"/>
      <c r="AO1619" s="100"/>
      <c r="AP1619" s="100"/>
      <c r="AQ1619" s="100"/>
      <c r="AR1619" s="100"/>
      <c r="AS1619" s="100"/>
      <c r="AT1619" s="100"/>
      <c r="AU1619" s="100"/>
      <c r="AV1619" s="100"/>
      <c r="AW1619" s="100"/>
      <c r="AX1619" s="100"/>
      <c r="AY1619" s="100"/>
    </row>
    <row r="1620" spans="37:51">
      <c r="AK1620" s="100"/>
      <c r="AL1620" s="100"/>
      <c r="AM1620" s="100"/>
      <c r="AN1620" s="100"/>
      <c r="AO1620" s="100"/>
      <c r="AP1620" s="100"/>
      <c r="AQ1620" s="100"/>
      <c r="AR1620" s="100"/>
      <c r="AS1620" s="100"/>
      <c r="AT1620" s="100"/>
      <c r="AU1620" s="100"/>
      <c r="AV1620" s="100"/>
      <c r="AW1620" s="100"/>
      <c r="AX1620" s="100"/>
      <c r="AY1620" s="100"/>
    </row>
    <row r="1621" spans="37:51">
      <c r="AK1621" s="100"/>
      <c r="AL1621" s="100"/>
      <c r="AM1621" s="100"/>
      <c r="AN1621" s="100"/>
      <c r="AO1621" s="100"/>
      <c r="AP1621" s="100"/>
      <c r="AQ1621" s="100"/>
      <c r="AR1621" s="100"/>
      <c r="AS1621" s="100"/>
      <c r="AT1621" s="100"/>
      <c r="AU1621" s="100"/>
      <c r="AV1621" s="100"/>
      <c r="AW1621" s="100"/>
      <c r="AX1621" s="100"/>
      <c r="AY1621" s="100"/>
    </row>
    <row r="1622" spans="37:51">
      <c r="AK1622" s="100"/>
      <c r="AL1622" s="100"/>
      <c r="AM1622" s="100"/>
      <c r="AN1622" s="100"/>
      <c r="AO1622" s="100"/>
      <c r="AP1622" s="100"/>
      <c r="AQ1622" s="100"/>
      <c r="AR1622" s="100"/>
      <c r="AS1622" s="100"/>
      <c r="AT1622" s="100"/>
      <c r="AU1622" s="100"/>
      <c r="AV1622" s="100"/>
      <c r="AW1622" s="100"/>
      <c r="AX1622" s="100"/>
      <c r="AY1622" s="100"/>
    </row>
    <row r="1623" spans="37:51">
      <c r="AK1623" s="100"/>
      <c r="AL1623" s="100"/>
      <c r="AM1623" s="100"/>
      <c r="AN1623" s="100"/>
      <c r="AO1623" s="100"/>
      <c r="AP1623" s="100"/>
      <c r="AQ1623" s="100"/>
      <c r="AR1623" s="100"/>
      <c r="AS1623" s="100"/>
      <c r="AT1623" s="100"/>
      <c r="AU1623" s="100"/>
      <c r="AV1623" s="100"/>
      <c r="AW1623" s="100"/>
      <c r="AX1623" s="100"/>
      <c r="AY1623" s="100"/>
    </row>
    <row r="1624" spans="37:51">
      <c r="AK1624" s="100"/>
      <c r="AL1624" s="100"/>
      <c r="AM1624" s="100"/>
      <c r="AN1624" s="100"/>
      <c r="AO1624" s="100"/>
      <c r="AP1624" s="100"/>
      <c r="AQ1624" s="100"/>
      <c r="AR1624" s="100"/>
      <c r="AS1624" s="100"/>
      <c r="AT1624" s="100"/>
      <c r="AU1624" s="100"/>
      <c r="AV1624" s="100"/>
      <c r="AW1624" s="100"/>
      <c r="AX1624" s="100"/>
      <c r="AY1624" s="100"/>
    </row>
    <row r="1625" spans="37:51">
      <c r="AK1625" s="100"/>
      <c r="AL1625" s="100"/>
      <c r="AM1625" s="100"/>
      <c r="AN1625" s="100"/>
      <c r="AO1625" s="100"/>
      <c r="AP1625" s="100"/>
      <c r="AQ1625" s="100"/>
      <c r="AR1625" s="100"/>
      <c r="AS1625" s="100"/>
      <c r="AT1625" s="100"/>
      <c r="AU1625" s="100"/>
      <c r="AV1625" s="100"/>
      <c r="AW1625" s="100"/>
      <c r="AX1625" s="100"/>
      <c r="AY1625" s="100"/>
    </row>
    <row r="1626" spans="37:51">
      <c r="AK1626" s="100"/>
      <c r="AL1626" s="100"/>
      <c r="AM1626" s="100"/>
      <c r="AN1626" s="100"/>
      <c r="AO1626" s="100"/>
      <c r="AP1626" s="100"/>
      <c r="AQ1626" s="100"/>
      <c r="AR1626" s="100"/>
      <c r="AS1626" s="100"/>
      <c r="AT1626" s="100"/>
      <c r="AU1626" s="100"/>
      <c r="AV1626" s="100"/>
      <c r="AW1626" s="100"/>
      <c r="AX1626" s="100"/>
      <c r="AY1626" s="100"/>
    </row>
    <row r="1627" spans="37:51">
      <c r="AK1627" s="100"/>
      <c r="AL1627" s="100"/>
      <c r="AM1627" s="100"/>
      <c r="AN1627" s="100"/>
      <c r="AO1627" s="100"/>
      <c r="AP1627" s="100"/>
      <c r="AQ1627" s="100"/>
      <c r="AR1627" s="100"/>
      <c r="AS1627" s="100"/>
      <c r="AT1627" s="100"/>
      <c r="AU1627" s="100"/>
      <c r="AV1627" s="100"/>
      <c r="AW1627" s="100"/>
      <c r="AX1627" s="100"/>
      <c r="AY1627" s="100"/>
    </row>
    <row r="1628" spans="37:51">
      <c r="AK1628" s="100"/>
      <c r="AL1628" s="100"/>
      <c r="AM1628" s="100"/>
      <c r="AN1628" s="100"/>
      <c r="AO1628" s="100"/>
      <c r="AP1628" s="100"/>
      <c r="AQ1628" s="100"/>
      <c r="AR1628" s="100"/>
      <c r="AS1628" s="100"/>
      <c r="AT1628" s="100"/>
      <c r="AU1628" s="100"/>
      <c r="AV1628" s="100"/>
      <c r="AW1628" s="100"/>
      <c r="AX1628" s="100"/>
      <c r="AY1628" s="100"/>
    </row>
    <row r="1629" spans="37:51">
      <c r="AK1629" s="100"/>
      <c r="AL1629" s="100"/>
      <c r="AM1629" s="100"/>
      <c r="AN1629" s="100"/>
      <c r="AO1629" s="100"/>
      <c r="AP1629" s="100"/>
      <c r="AQ1629" s="100"/>
      <c r="AR1629" s="100"/>
      <c r="AS1629" s="100"/>
      <c r="AT1629" s="100"/>
      <c r="AU1629" s="100"/>
      <c r="AV1629" s="100"/>
      <c r="AW1629" s="100"/>
      <c r="AX1629" s="100"/>
      <c r="AY1629" s="100"/>
    </row>
    <row r="1630" spans="37:51">
      <c r="AK1630" s="100"/>
      <c r="AL1630" s="100"/>
      <c r="AM1630" s="100"/>
      <c r="AN1630" s="100"/>
      <c r="AO1630" s="100"/>
      <c r="AP1630" s="100"/>
      <c r="AQ1630" s="100"/>
      <c r="AR1630" s="100"/>
      <c r="AS1630" s="100"/>
      <c r="AT1630" s="100"/>
      <c r="AU1630" s="100"/>
      <c r="AV1630" s="100"/>
      <c r="AW1630" s="100"/>
      <c r="AX1630" s="100"/>
      <c r="AY1630" s="100"/>
    </row>
    <row r="1631" spans="37:51">
      <c r="AK1631" s="100"/>
      <c r="AL1631" s="100"/>
      <c r="AM1631" s="100"/>
      <c r="AN1631" s="100"/>
      <c r="AO1631" s="100"/>
      <c r="AP1631" s="100"/>
      <c r="AQ1631" s="100"/>
      <c r="AR1631" s="100"/>
      <c r="AS1631" s="100"/>
      <c r="AT1631" s="100"/>
      <c r="AU1631" s="100"/>
      <c r="AV1631" s="100"/>
      <c r="AW1631" s="100"/>
      <c r="AX1631" s="100"/>
      <c r="AY1631" s="100"/>
    </row>
    <row r="1632" spans="37:51">
      <c r="AK1632" s="100"/>
      <c r="AL1632" s="100"/>
      <c r="AM1632" s="100"/>
      <c r="AN1632" s="100"/>
      <c r="AO1632" s="100"/>
      <c r="AP1632" s="100"/>
      <c r="AQ1632" s="100"/>
      <c r="AR1632" s="100"/>
      <c r="AS1632" s="100"/>
      <c r="AT1632" s="100"/>
      <c r="AU1632" s="100"/>
      <c r="AV1632" s="100"/>
      <c r="AW1632" s="100"/>
      <c r="AX1632" s="100"/>
      <c r="AY1632" s="100"/>
    </row>
    <row r="1633" spans="37:51">
      <c r="AK1633" s="100"/>
      <c r="AL1633" s="100"/>
      <c r="AM1633" s="100"/>
      <c r="AN1633" s="100"/>
      <c r="AO1633" s="100"/>
      <c r="AP1633" s="100"/>
      <c r="AQ1633" s="100"/>
      <c r="AR1633" s="100"/>
      <c r="AS1633" s="100"/>
      <c r="AT1633" s="100"/>
      <c r="AU1633" s="100"/>
      <c r="AV1633" s="100"/>
      <c r="AW1633" s="100"/>
      <c r="AX1633" s="100"/>
      <c r="AY1633" s="100"/>
    </row>
    <row r="1634" spans="37:51">
      <c r="AK1634" s="100"/>
      <c r="AL1634" s="100"/>
      <c r="AM1634" s="100"/>
      <c r="AN1634" s="100"/>
      <c r="AO1634" s="100"/>
      <c r="AP1634" s="100"/>
      <c r="AQ1634" s="100"/>
      <c r="AR1634" s="100"/>
      <c r="AS1634" s="100"/>
      <c r="AT1634" s="100"/>
      <c r="AU1634" s="100"/>
      <c r="AV1634" s="100"/>
      <c r="AW1634" s="100"/>
      <c r="AX1634" s="100"/>
      <c r="AY1634" s="100"/>
    </row>
    <row r="1635" spans="37:51">
      <c r="AK1635" s="100"/>
      <c r="AL1635" s="100"/>
      <c r="AM1635" s="100"/>
      <c r="AN1635" s="100"/>
      <c r="AO1635" s="100"/>
      <c r="AP1635" s="100"/>
      <c r="AQ1635" s="100"/>
      <c r="AR1635" s="100"/>
      <c r="AS1635" s="100"/>
      <c r="AT1635" s="100"/>
      <c r="AU1635" s="100"/>
      <c r="AV1635" s="100"/>
      <c r="AW1635" s="100"/>
      <c r="AX1635" s="100"/>
      <c r="AY1635" s="100"/>
    </row>
    <row r="1636" spans="37:51">
      <c r="AK1636" s="100"/>
      <c r="AL1636" s="100"/>
      <c r="AM1636" s="100"/>
      <c r="AN1636" s="100"/>
      <c r="AO1636" s="100"/>
      <c r="AP1636" s="100"/>
      <c r="AQ1636" s="100"/>
      <c r="AR1636" s="100"/>
      <c r="AS1636" s="100"/>
      <c r="AT1636" s="100"/>
      <c r="AU1636" s="100"/>
      <c r="AV1636" s="100"/>
      <c r="AW1636" s="100"/>
      <c r="AX1636" s="100"/>
      <c r="AY1636" s="100"/>
    </row>
    <row r="1637" spans="37:51">
      <c r="AK1637" s="100"/>
      <c r="AL1637" s="100"/>
      <c r="AM1637" s="100"/>
      <c r="AN1637" s="100"/>
      <c r="AO1637" s="100"/>
      <c r="AP1637" s="100"/>
      <c r="AQ1637" s="100"/>
      <c r="AR1637" s="100"/>
      <c r="AS1637" s="100"/>
      <c r="AT1637" s="100"/>
      <c r="AU1637" s="100"/>
      <c r="AV1637" s="100"/>
      <c r="AW1637" s="100"/>
      <c r="AX1637" s="100"/>
      <c r="AY1637" s="100"/>
    </row>
    <row r="1638" spans="37:51">
      <c r="AK1638" s="100"/>
      <c r="AL1638" s="100"/>
      <c r="AM1638" s="100"/>
      <c r="AN1638" s="100"/>
      <c r="AO1638" s="100"/>
      <c r="AP1638" s="100"/>
      <c r="AQ1638" s="100"/>
      <c r="AR1638" s="100"/>
      <c r="AS1638" s="100"/>
      <c r="AT1638" s="100"/>
      <c r="AU1638" s="100"/>
      <c r="AV1638" s="100"/>
      <c r="AW1638" s="100"/>
      <c r="AX1638" s="100"/>
      <c r="AY1638" s="100"/>
    </row>
    <row r="1639" spans="37:51">
      <c r="AK1639" s="100"/>
      <c r="AL1639" s="100"/>
      <c r="AM1639" s="100"/>
      <c r="AN1639" s="100"/>
      <c r="AO1639" s="100"/>
      <c r="AP1639" s="100"/>
      <c r="AQ1639" s="100"/>
      <c r="AR1639" s="100"/>
      <c r="AS1639" s="100"/>
      <c r="AT1639" s="100"/>
      <c r="AU1639" s="100"/>
      <c r="AV1639" s="100"/>
      <c r="AW1639" s="100"/>
      <c r="AX1639" s="100"/>
      <c r="AY1639" s="100"/>
    </row>
    <row r="1640" spans="37:51">
      <c r="AK1640" s="100"/>
      <c r="AL1640" s="100"/>
      <c r="AM1640" s="100"/>
      <c r="AN1640" s="100"/>
      <c r="AO1640" s="100"/>
      <c r="AP1640" s="100"/>
      <c r="AQ1640" s="100"/>
      <c r="AR1640" s="100"/>
      <c r="AS1640" s="100"/>
      <c r="AT1640" s="100"/>
      <c r="AU1640" s="100"/>
      <c r="AV1640" s="100"/>
      <c r="AW1640" s="100"/>
      <c r="AX1640" s="100"/>
      <c r="AY1640" s="100"/>
    </row>
    <row r="1641" spans="37:51">
      <c r="AK1641" s="100"/>
      <c r="AL1641" s="100"/>
      <c r="AM1641" s="100"/>
      <c r="AN1641" s="100"/>
      <c r="AO1641" s="100"/>
      <c r="AP1641" s="100"/>
      <c r="AQ1641" s="100"/>
      <c r="AR1641" s="100"/>
      <c r="AS1641" s="100"/>
      <c r="AT1641" s="100"/>
      <c r="AU1641" s="100"/>
      <c r="AV1641" s="100"/>
      <c r="AW1641" s="100"/>
      <c r="AX1641" s="100"/>
      <c r="AY1641" s="100"/>
    </row>
    <row r="1642" spans="37:51">
      <c r="AK1642" s="100"/>
      <c r="AL1642" s="100"/>
      <c r="AM1642" s="100"/>
      <c r="AN1642" s="100"/>
      <c r="AO1642" s="100"/>
      <c r="AP1642" s="100"/>
      <c r="AQ1642" s="100"/>
      <c r="AR1642" s="100"/>
      <c r="AS1642" s="100"/>
      <c r="AT1642" s="100"/>
      <c r="AU1642" s="100"/>
      <c r="AV1642" s="100"/>
      <c r="AW1642" s="100"/>
      <c r="AX1642" s="100"/>
      <c r="AY1642" s="100"/>
    </row>
    <row r="1643" spans="37:51">
      <c r="AK1643" s="100"/>
      <c r="AL1643" s="100"/>
      <c r="AM1643" s="100"/>
      <c r="AN1643" s="100"/>
      <c r="AO1643" s="100"/>
      <c r="AP1643" s="100"/>
      <c r="AQ1643" s="100"/>
      <c r="AR1643" s="100"/>
      <c r="AS1643" s="100"/>
      <c r="AT1643" s="100"/>
      <c r="AU1643" s="100"/>
      <c r="AV1643" s="100"/>
      <c r="AW1643" s="100"/>
      <c r="AX1643" s="100"/>
      <c r="AY1643" s="100"/>
    </row>
    <row r="1644" spans="37:51">
      <c r="AK1644" s="100"/>
      <c r="AL1644" s="100"/>
      <c r="AM1644" s="100"/>
      <c r="AN1644" s="100"/>
      <c r="AO1644" s="100"/>
      <c r="AP1644" s="100"/>
      <c r="AQ1644" s="100"/>
      <c r="AR1644" s="100"/>
      <c r="AS1644" s="100"/>
      <c r="AT1644" s="100"/>
      <c r="AU1644" s="100"/>
      <c r="AV1644" s="100"/>
      <c r="AW1644" s="100"/>
      <c r="AX1644" s="100"/>
      <c r="AY1644" s="100"/>
    </row>
    <row r="1645" spans="37:51">
      <c r="AK1645" s="100"/>
      <c r="AL1645" s="100"/>
      <c r="AM1645" s="100"/>
      <c r="AN1645" s="100"/>
      <c r="AO1645" s="100"/>
      <c r="AP1645" s="100"/>
      <c r="AQ1645" s="100"/>
      <c r="AR1645" s="100"/>
      <c r="AS1645" s="100"/>
      <c r="AT1645" s="100"/>
      <c r="AU1645" s="100"/>
      <c r="AV1645" s="100"/>
      <c r="AW1645" s="100"/>
      <c r="AX1645" s="100"/>
      <c r="AY1645" s="100"/>
    </row>
    <row r="1646" spans="37:51">
      <c r="AK1646" s="100"/>
      <c r="AL1646" s="100"/>
      <c r="AM1646" s="100"/>
      <c r="AN1646" s="100"/>
      <c r="AO1646" s="100"/>
      <c r="AP1646" s="100"/>
      <c r="AQ1646" s="100"/>
      <c r="AR1646" s="100"/>
      <c r="AS1646" s="100"/>
      <c r="AT1646" s="100"/>
      <c r="AU1646" s="100"/>
      <c r="AV1646" s="100"/>
      <c r="AW1646" s="100"/>
      <c r="AX1646" s="100"/>
      <c r="AY1646" s="100"/>
    </row>
    <row r="1647" spans="37:51">
      <c r="AK1647" s="100"/>
      <c r="AL1647" s="100"/>
      <c r="AM1647" s="100"/>
      <c r="AN1647" s="100"/>
      <c r="AO1647" s="100"/>
      <c r="AP1647" s="100"/>
      <c r="AQ1647" s="100"/>
      <c r="AR1647" s="100"/>
      <c r="AS1647" s="100"/>
      <c r="AT1647" s="100"/>
      <c r="AU1647" s="100"/>
      <c r="AV1647" s="100"/>
      <c r="AW1647" s="100"/>
      <c r="AX1647" s="100"/>
      <c r="AY1647" s="100"/>
    </row>
    <row r="1648" spans="37:51">
      <c r="AK1648" s="100"/>
      <c r="AL1648" s="100"/>
      <c r="AM1648" s="100"/>
      <c r="AN1648" s="100"/>
      <c r="AO1648" s="100"/>
      <c r="AP1648" s="100"/>
      <c r="AQ1648" s="100"/>
      <c r="AR1648" s="100"/>
      <c r="AS1648" s="100"/>
      <c r="AT1648" s="100"/>
      <c r="AU1648" s="100"/>
      <c r="AV1648" s="100"/>
      <c r="AW1648" s="100"/>
      <c r="AX1648" s="100"/>
      <c r="AY1648" s="100"/>
    </row>
    <row r="1649" spans="37:51">
      <c r="AK1649" s="100"/>
      <c r="AL1649" s="100"/>
      <c r="AM1649" s="100"/>
      <c r="AN1649" s="100"/>
      <c r="AO1649" s="100"/>
      <c r="AP1649" s="100"/>
      <c r="AQ1649" s="100"/>
      <c r="AR1649" s="100"/>
      <c r="AS1649" s="100"/>
      <c r="AT1649" s="100"/>
      <c r="AU1649" s="100"/>
      <c r="AV1649" s="100"/>
      <c r="AW1649" s="100"/>
      <c r="AX1649" s="100"/>
      <c r="AY1649" s="100"/>
    </row>
    <row r="1650" spans="37:51">
      <c r="AK1650" s="100"/>
      <c r="AL1650" s="100"/>
      <c r="AM1650" s="100"/>
      <c r="AN1650" s="100"/>
      <c r="AO1650" s="100"/>
      <c r="AP1650" s="100"/>
      <c r="AQ1650" s="100"/>
      <c r="AR1650" s="100"/>
      <c r="AS1650" s="100"/>
      <c r="AT1650" s="100"/>
      <c r="AU1650" s="100"/>
      <c r="AV1650" s="100"/>
      <c r="AW1650" s="100"/>
      <c r="AX1650" s="100"/>
      <c r="AY1650" s="100"/>
    </row>
    <row r="1651" spans="37:51">
      <c r="AK1651" s="100"/>
      <c r="AL1651" s="100"/>
      <c r="AM1651" s="100"/>
      <c r="AN1651" s="100"/>
      <c r="AO1651" s="100"/>
      <c r="AP1651" s="100"/>
      <c r="AQ1651" s="100"/>
      <c r="AR1651" s="100"/>
      <c r="AS1651" s="100"/>
      <c r="AT1651" s="100"/>
      <c r="AU1651" s="100"/>
      <c r="AV1651" s="100"/>
      <c r="AW1651" s="100"/>
      <c r="AX1651" s="100"/>
      <c r="AY1651" s="100"/>
    </row>
    <row r="1652" spans="37:51">
      <c r="AK1652" s="100"/>
      <c r="AL1652" s="100"/>
      <c r="AM1652" s="100"/>
      <c r="AN1652" s="100"/>
      <c r="AO1652" s="100"/>
      <c r="AP1652" s="100"/>
      <c r="AQ1652" s="100"/>
      <c r="AR1652" s="100"/>
      <c r="AS1652" s="100"/>
      <c r="AT1652" s="100"/>
      <c r="AU1652" s="100"/>
      <c r="AV1652" s="100"/>
      <c r="AW1652" s="100"/>
      <c r="AX1652" s="100"/>
      <c r="AY1652" s="100"/>
    </row>
    <row r="1653" spans="37:51">
      <c r="AK1653" s="100"/>
      <c r="AL1653" s="100"/>
      <c r="AM1653" s="100"/>
      <c r="AN1653" s="100"/>
      <c r="AO1653" s="100"/>
      <c r="AP1653" s="100"/>
      <c r="AQ1653" s="100"/>
      <c r="AR1653" s="100"/>
      <c r="AS1653" s="100"/>
      <c r="AT1653" s="100"/>
      <c r="AU1653" s="100"/>
      <c r="AV1653" s="100"/>
      <c r="AW1653" s="100"/>
      <c r="AX1653" s="100"/>
      <c r="AY1653" s="100"/>
    </row>
    <row r="1654" spans="37:51">
      <c r="AK1654" s="100"/>
      <c r="AL1654" s="100"/>
      <c r="AM1654" s="100"/>
      <c r="AN1654" s="100"/>
      <c r="AO1654" s="100"/>
      <c r="AP1654" s="100"/>
      <c r="AQ1654" s="100"/>
      <c r="AR1654" s="100"/>
      <c r="AS1654" s="100"/>
      <c r="AT1654" s="100"/>
      <c r="AU1654" s="100"/>
      <c r="AV1654" s="100"/>
      <c r="AW1654" s="100"/>
      <c r="AX1654" s="100"/>
      <c r="AY1654" s="100"/>
    </row>
    <row r="1655" spans="37:51">
      <c r="AK1655" s="100"/>
      <c r="AL1655" s="100"/>
      <c r="AM1655" s="100"/>
      <c r="AN1655" s="100"/>
      <c r="AO1655" s="100"/>
      <c r="AP1655" s="100"/>
      <c r="AQ1655" s="100"/>
      <c r="AR1655" s="100"/>
      <c r="AS1655" s="100"/>
      <c r="AT1655" s="100"/>
      <c r="AU1655" s="100"/>
      <c r="AV1655" s="100"/>
      <c r="AW1655" s="100"/>
      <c r="AX1655" s="100"/>
      <c r="AY1655" s="100"/>
    </row>
    <row r="1656" spans="37:51">
      <c r="AK1656" s="100"/>
      <c r="AL1656" s="100"/>
      <c r="AM1656" s="100"/>
      <c r="AN1656" s="100"/>
      <c r="AO1656" s="100"/>
      <c r="AP1656" s="100"/>
      <c r="AQ1656" s="100"/>
      <c r="AR1656" s="100"/>
      <c r="AS1656" s="100"/>
      <c r="AT1656" s="100"/>
      <c r="AU1656" s="100"/>
      <c r="AV1656" s="100"/>
      <c r="AW1656" s="100"/>
      <c r="AX1656" s="100"/>
      <c r="AY1656" s="100"/>
    </row>
    <row r="1657" spans="37:51">
      <c r="AK1657" s="100"/>
      <c r="AL1657" s="100"/>
      <c r="AM1657" s="100"/>
      <c r="AN1657" s="100"/>
      <c r="AO1657" s="100"/>
      <c r="AP1657" s="100"/>
      <c r="AQ1657" s="100"/>
      <c r="AR1657" s="100"/>
      <c r="AS1657" s="100"/>
      <c r="AT1657" s="100"/>
      <c r="AU1657" s="100"/>
      <c r="AV1657" s="100"/>
      <c r="AW1657" s="100"/>
      <c r="AX1657" s="100"/>
      <c r="AY1657" s="100"/>
    </row>
    <row r="1658" spans="37:51">
      <c r="AK1658" s="100"/>
      <c r="AL1658" s="100"/>
      <c r="AM1658" s="100"/>
      <c r="AN1658" s="100"/>
      <c r="AO1658" s="100"/>
      <c r="AP1658" s="100"/>
      <c r="AQ1658" s="100"/>
      <c r="AR1658" s="100"/>
      <c r="AS1658" s="100"/>
      <c r="AT1658" s="100"/>
      <c r="AU1658" s="100"/>
      <c r="AV1658" s="100"/>
      <c r="AW1658" s="100"/>
      <c r="AX1658" s="100"/>
      <c r="AY1658" s="100"/>
    </row>
    <row r="1659" spans="37:51">
      <c r="AK1659" s="100"/>
      <c r="AL1659" s="100"/>
      <c r="AM1659" s="100"/>
      <c r="AN1659" s="100"/>
      <c r="AO1659" s="100"/>
      <c r="AP1659" s="100"/>
      <c r="AQ1659" s="100"/>
      <c r="AR1659" s="100"/>
      <c r="AS1659" s="100"/>
      <c r="AT1659" s="100"/>
      <c r="AU1659" s="100"/>
      <c r="AV1659" s="100"/>
      <c r="AW1659" s="100"/>
      <c r="AX1659" s="100"/>
      <c r="AY1659" s="100"/>
    </row>
    <row r="1660" spans="37:51">
      <c r="AK1660" s="100"/>
      <c r="AL1660" s="100"/>
      <c r="AM1660" s="100"/>
      <c r="AN1660" s="100"/>
      <c r="AO1660" s="100"/>
      <c r="AP1660" s="100"/>
      <c r="AQ1660" s="100"/>
      <c r="AR1660" s="100"/>
      <c r="AS1660" s="100"/>
      <c r="AT1660" s="100"/>
      <c r="AU1660" s="100"/>
      <c r="AV1660" s="100"/>
      <c r="AW1660" s="100"/>
      <c r="AX1660" s="100"/>
      <c r="AY1660" s="100"/>
    </row>
    <row r="1661" spans="37:51">
      <c r="AK1661" s="100"/>
      <c r="AL1661" s="100"/>
      <c r="AM1661" s="100"/>
      <c r="AN1661" s="100"/>
      <c r="AO1661" s="100"/>
      <c r="AP1661" s="100"/>
      <c r="AQ1661" s="100"/>
      <c r="AR1661" s="100"/>
      <c r="AS1661" s="100"/>
      <c r="AT1661" s="100"/>
      <c r="AU1661" s="100"/>
      <c r="AV1661" s="100"/>
      <c r="AW1661" s="100"/>
      <c r="AX1661" s="100"/>
      <c r="AY1661" s="100"/>
    </row>
    <row r="1662" spans="37:51">
      <c r="AK1662" s="100"/>
      <c r="AL1662" s="100"/>
      <c r="AM1662" s="100"/>
      <c r="AN1662" s="100"/>
      <c r="AO1662" s="100"/>
      <c r="AP1662" s="100"/>
      <c r="AQ1662" s="100"/>
      <c r="AR1662" s="100"/>
      <c r="AS1662" s="100"/>
      <c r="AT1662" s="100"/>
      <c r="AU1662" s="100"/>
      <c r="AV1662" s="100"/>
      <c r="AW1662" s="100"/>
      <c r="AX1662" s="100"/>
      <c r="AY1662" s="100"/>
    </row>
    <row r="1663" spans="37:51">
      <c r="AK1663" s="100"/>
      <c r="AL1663" s="100"/>
      <c r="AM1663" s="100"/>
      <c r="AN1663" s="100"/>
      <c r="AO1663" s="100"/>
      <c r="AP1663" s="100"/>
      <c r="AQ1663" s="100"/>
      <c r="AR1663" s="100"/>
      <c r="AS1663" s="100"/>
      <c r="AT1663" s="100"/>
      <c r="AU1663" s="100"/>
      <c r="AV1663" s="100"/>
      <c r="AW1663" s="100"/>
      <c r="AX1663" s="100"/>
      <c r="AY1663" s="100"/>
    </row>
    <row r="1664" spans="37:51">
      <c r="AK1664" s="100"/>
      <c r="AL1664" s="100"/>
      <c r="AM1664" s="100"/>
      <c r="AN1664" s="100"/>
      <c r="AO1664" s="100"/>
      <c r="AP1664" s="100"/>
      <c r="AQ1664" s="100"/>
      <c r="AR1664" s="100"/>
      <c r="AS1664" s="100"/>
      <c r="AT1664" s="100"/>
      <c r="AU1664" s="100"/>
      <c r="AV1664" s="100"/>
      <c r="AW1664" s="100"/>
      <c r="AX1664" s="100"/>
      <c r="AY1664" s="100"/>
    </row>
    <row r="1665" spans="37:51">
      <c r="AK1665" s="100"/>
      <c r="AL1665" s="100"/>
      <c r="AM1665" s="100"/>
      <c r="AN1665" s="100"/>
      <c r="AO1665" s="100"/>
      <c r="AP1665" s="100"/>
      <c r="AQ1665" s="100"/>
      <c r="AR1665" s="100"/>
      <c r="AS1665" s="100"/>
      <c r="AT1665" s="100"/>
      <c r="AU1665" s="100"/>
      <c r="AV1665" s="100"/>
      <c r="AW1665" s="100"/>
      <c r="AX1665" s="100"/>
      <c r="AY1665" s="100"/>
    </row>
    <row r="1666" spans="37:51">
      <c r="AK1666" s="100"/>
      <c r="AL1666" s="100"/>
      <c r="AM1666" s="100"/>
      <c r="AN1666" s="100"/>
      <c r="AO1666" s="100"/>
      <c r="AP1666" s="100"/>
      <c r="AQ1666" s="100"/>
      <c r="AR1666" s="100"/>
      <c r="AS1666" s="100"/>
      <c r="AT1666" s="100"/>
      <c r="AU1666" s="100"/>
      <c r="AV1666" s="100"/>
      <c r="AW1666" s="100"/>
      <c r="AX1666" s="100"/>
      <c r="AY1666" s="100"/>
    </row>
    <row r="1667" spans="37:51">
      <c r="AK1667" s="100"/>
      <c r="AL1667" s="100"/>
      <c r="AM1667" s="100"/>
      <c r="AN1667" s="100"/>
      <c r="AO1667" s="100"/>
      <c r="AP1667" s="100"/>
      <c r="AQ1667" s="100"/>
      <c r="AR1667" s="100"/>
      <c r="AS1667" s="100"/>
      <c r="AT1667" s="100"/>
      <c r="AU1667" s="100"/>
      <c r="AV1667" s="100"/>
      <c r="AW1667" s="100"/>
      <c r="AX1667" s="100"/>
      <c r="AY1667" s="100"/>
    </row>
    <row r="1668" spans="37:51">
      <c r="AK1668" s="100"/>
      <c r="AL1668" s="100"/>
      <c r="AM1668" s="100"/>
      <c r="AN1668" s="100"/>
      <c r="AO1668" s="100"/>
      <c r="AP1668" s="100"/>
      <c r="AQ1668" s="100"/>
      <c r="AR1668" s="100"/>
      <c r="AS1668" s="100"/>
      <c r="AT1668" s="100"/>
      <c r="AU1668" s="100"/>
      <c r="AV1668" s="100"/>
      <c r="AW1668" s="100"/>
      <c r="AX1668" s="100"/>
      <c r="AY1668" s="100"/>
    </row>
    <row r="1669" spans="37:51">
      <c r="AK1669" s="100"/>
      <c r="AL1669" s="100"/>
      <c r="AM1669" s="100"/>
      <c r="AN1669" s="100"/>
      <c r="AO1669" s="100"/>
      <c r="AP1669" s="100"/>
      <c r="AQ1669" s="100"/>
      <c r="AR1669" s="100"/>
      <c r="AS1669" s="100"/>
      <c r="AT1669" s="100"/>
      <c r="AU1669" s="100"/>
      <c r="AV1669" s="100"/>
      <c r="AW1669" s="100"/>
      <c r="AX1669" s="100"/>
      <c r="AY1669" s="100"/>
    </row>
    <row r="1670" spans="37:51">
      <c r="AK1670" s="100"/>
      <c r="AL1670" s="100"/>
      <c r="AM1670" s="100"/>
      <c r="AN1670" s="100"/>
      <c r="AO1670" s="100"/>
      <c r="AP1670" s="100"/>
      <c r="AQ1670" s="100"/>
      <c r="AR1670" s="100"/>
      <c r="AS1670" s="100"/>
      <c r="AT1670" s="100"/>
      <c r="AU1670" s="100"/>
      <c r="AV1670" s="100"/>
      <c r="AW1670" s="100"/>
      <c r="AX1670" s="100"/>
      <c r="AY1670" s="100"/>
    </row>
    <row r="1671" spans="37:51">
      <c r="AK1671" s="100"/>
      <c r="AL1671" s="100"/>
      <c r="AM1671" s="100"/>
      <c r="AN1671" s="100"/>
      <c r="AO1671" s="100"/>
      <c r="AP1671" s="100"/>
      <c r="AQ1671" s="100"/>
      <c r="AR1671" s="100"/>
      <c r="AS1671" s="100"/>
      <c r="AT1671" s="100"/>
      <c r="AU1671" s="100"/>
      <c r="AV1671" s="100"/>
      <c r="AW1671" s="100"/>
      <c r="AX1671" s="100"/>
      <c r="AY1671" s="100"/>
    </row>
    <row r="1672" spans="37:51">
      <c r="AK1672" s="100"/>
      <c r="AL1672" s="100"/>
      <c r="AM1672" s="100"/>
      <c r="AN1672" s="100"/>
      <c r="AO1672" s="100"/>
      <c r="AP1672" s="100"/>
      <c r="AQ1672" s="100"/>
      <c r="AR1672" s="100"/>
      <c r="AS1672" s="100"/>
      <c r="AT1672" s="100"/>
      <c r="AU1672" s="100"/>
      <c r="AV1672" s="100"/>
      <c r="AW1672" s="100"/>
      <c r="AX1672" s="100"/>
      <c r="AY1672" s="100"/>
    </row>
    <row r="1673" spans="37:51">
      <c r="AK1673" s="100"/>
      <c r="AL1673" s="100"/>
      <c r="AM1673" s="100"/>
      <c r="AN1673" s="100"/>
      <c r="AO1673" s="100"/>
      <c r="AP1673" s="100"/>
      <c r="AQ1673" s="100"/>
      <c r="AR1673" s="100"/>
      <c r="AS1673" s="100"/>
      <c r="AT1673" s="100"/>
      <c r="AU1673" s="100"/>
      <c r="AV1673" s="100"/>
      <c r="AW1673" s="100"/>
      <c r="AX1673" s="100"/>
      <c r="AY1673" s="100"/>
    </row>
    <row r="1674" spans="37:51">
      <c r="AK1674" s="100"/>
      <c r="AL1674" s="100"/>
      <c r="AM1674" s="100"/>
      <c r="AN1674" s="100"/>
      <c r="AO1674" s="100"/>
      <c r="AP1674" s="100"/>
      <c r="AQ1674" s="100"/>
      <c r="AR1674" s="100"/>
      <c r="AS1674" s="100"/>
      <c r="AT1674" s="100"/>
      <c r="AU1674" s="100"/>
      <c r="AV1674" s="100"/>
      <c r="AW1674" s="100"/>
      <c r="AX1674" s="100"/>
      <c r="AY1674" s="100"/>
    </row>
    <row r="1675" spans="37:51">
      <c r="AK1675" s="100"/>
      <c r="AL1675" s="100"/>
      <c r="AM1675" s="100"/>
      <c r="AN1675" s="100"/>
      <c r="AO1675" s="100"/>
      <c r="AP1675" s="100"/>
      <c r="AQ1675" s="100"/>
      <c r="AR1675" s="100"/>
      <c r="AS1675" s="100"/>
      <c r="AT1675" s="100"/>
      <c r="AU1675" s="100"/>
      <c r="AV1675" s="100"/>
      <c r="AW1675" s="100"/>
      <c r="AX1675" s="100"/>
      <c r="AY1675" s="100"/>
    </row>
    <row r="1676" spans="37:51">
      <c r="AK1676" s="100"/>
      <c r="AL1676" s="100"/>
      <c r="AM1676" s="100"/>
      <c r="AN1676" s="100"/>
      <c r="AO1676" s="100"/>
      <c r="AP1676" s="100"/>
      <c r="AQ1676" s="100"/>
      <c r="AR1676" s="100"/>
      <c r="AS1676" s="100"/>
      <c r="AT1676" s="100"/>
      <c r="AU1676" s="100"/>
      <c r="AV1676" s="100"/>
      <c r="AW1676" s="100"/>
      <c r="AX1676" s="100"/>
      <c r="AY1676" s="100"/>
    </row>
    <row r="1677" spans="37:51">
      <c r="AK1677" s="100"/>
      <c r="AL1677" s="100"/>
      <c r="AM1677" s="100"/>
      <c r="AN1677" s="100"/>
      <c r="AO1677" s="100"/>
      <c r="AP1677" s="100"/>
      <c r="AQ1677" s="100"/>
      <c r="AR1677" s="100"/>
      <c r="AS1677" s="100"/>
      <c r="AT1677" s="100"/>
      <c r="AU1677" s="100"/>
      <c r="AV1677" s="100"/>
      <c r="AW1677" s="100"/>
      <c r="AX1677" s="100"/>
      <c r="AY1677" s="100"/>
    </row>
    <row r="1678" spans="37:51">
      <c r="AK1678" s="100"/>
      <c r="AL1678" s="100"/>
      <c r="AM1678" s="100"/>
      <c r="AN1678" s="100"/>
      <c r="AO1678" s="100"/>
      <c r="AP1678" s="100"/>
      <c r="AQ1678" s="100"/>
      <c r="AR1678" s="100"/>
      <c r="AS1678" s="100"/>
      <c r="AT1678" s="100"/>
      <c r="AU1678" s="100"/>
      <c r="AV1678" s="100"/>
      <c r="AW1678" s="100"/>
      <c r="AX1678" s="100"/>
      <c r="AY1678" s="100"/>
    </row>
    <row r="1679" spans="37:51">
      <c r="AK1679" s="100"/>
      <c r="AL1679" s="100"/>
      <c r="AM1679" s="100"/>
      <c r="AN1679" s="100"/>
      <c r="AO1679" s="100"/>
      <c r="AP1679" s="100"/>
      <c r="AQ1679" s="100"/>
      <c r="AR1679" s="100"/>
      <c r="AS1679" s="100"/>
      <c r="AT1679" s="100"/>
      <c r="AU1679" s="100"/>
      <c r="AV1679" s="100"/>
      <c r="AW1679" s="100"/>
      <c r="AX1679" s="100"/>
      <c r="AY1679" s="100"/>
    </row>
    <row r="1680" spans="37:51">
      <c r="AK1680" s="100"/>
      <c r="AL1680" s="100"/>
      <c r="AM1680" s="100"/>
      <c r="AN1680" s="100"/>
      <c r="AO1680" s="100"/>
      <c r="AP1680" s="100"/>
      <c r="AQ1680" s="100"/>
      <c r="AR1680" s="100"/>
      <c r="AS1680" s="100"/>
      <c r="AT1680" s="100"/>
      <c r="AU1680" s="100"/>
      <c r="AV1680" s="100"/>
      <c r="AW1680" s="100"/>
      <c r="AX1680" s="100"/>
      <c r="AY1680" s="100"/>
    </row>
    <row r="1681" spans="37:51">
      <c r="AK1681" s="100"/>
      <c r="AL1681" s="100"/>
      <c r="AM1681" s="100"/>
      <c r="AN1681" s="100"/>
      <c r="AO1681" s="100"/>
      <c r="AP1681" s="100"/>
      <c r="AQ1681" s="100"/>
      <c r="AR1681" s="100"/>
      <c r="AS1681" s="100"/>
      <c r="AT1681" s="100"/>
      <c r="AU1681" s="100"/>
      <c r="AV1681" s="100"/>
      <c r="AW1681" s="100"/>
      <c r="AX1681" s="100"/>
      <c r="AY1681" s="100"/>
    </row>
    <row r="1682" spans="37:51">
      <c r="AK1682" s="100"/>
      <c r="AL1682" s="100"/>
      <c r="AM1682" s="100"/>
      <c r="AN1682" s="100"/>
      <c r="AO1682" s="100"/>
      <c r="AP1682" s="100"/>
      <c r="AQ1682" s="100"/>
      <c r="AR1682" s="100"/>
      <c r="AS1682" s="100"/>
      <c r="AT1682" s="100"/>
      <c r="AU1682" s="100"/>
      <c r="AV1682" s="100"/>
      <c r="AW1682" s="100"/>
      <c r="AX1682" s="100"/>
      <c r="AY1682" s="100"/>
    </row>
    <row r="1683" spans="37:51">
      <c r="AK1683" s="100"/>
      <c r="AL1683" s="100"/>
      <c r="AM1683" s="100"/>
      <c r="AN1683" s="100"/>
      <c r="AO1683" s="100"/>
      <c r="AP1683" s="100"/>
      <c r="AQ1683" s="100"/>
      <c r="AR1683" s="100"/>
      <c r="AS1683" s="100"/>
      <c r="AT1683" s="100"/>
      <c r="AU1683" s="100"/>
      <c r="AV1683" s="100"/>
      <c r="AW1683" s="100"/>
      <c r="AX1683" s="100"/>
      <c r="AY1683" s="100"/>
    </row>
    <row r="1684" spans="37:51">
      <c r="AK1684" s="100"/>
      <c r="AL1684" s="100"/>
      <c r="AM1684" s="100"/>
      <c r="AN1684" s="100"/>
      <c r="AO1684" s="100"/>
      <c r="AP1684" s="100"/>
      <c r="AQ1684" s="100"/>
      <c r="AR1684" s="100"/>
      <c r="AS1684" s="100"/>
      <c r="AT1684" s="100"/>
      <c r="AU1684" s="100"/>
      <c r="AV1684" s="100"/>
      <c r="AW1684" s="100"/>
      <c r="AX1684" s="100"/>
      <c r="AY1684" s="100"/>
    </row>
    <row r="1685" spans="37:51">
      <c r="AK1685" s="100"/>
      <c r="AL1685" s="100"/>
      <c r="AM1685" s="100"/>
      <c r="AN1685" s="100"/>
      <c r="AO1685" s="100"/>
      <c r="AP1685" s="100"/>
      <c r="AQ1685" s="100"/>
      <c r="AR1685" s="100"/>
      <c r="AS1685" s="100"/>
      <c r="AT1685" s="100"/>
      <c r="AU1685" s="100"/>
      <c r="AV1685" s="100"/>
      <c r="AW1685" s="100"/>
      <c r="AX1685" s="100"/>
      <c r="AY1685" s="100"/>
    </row>
    <row r="1686" spans="37:51">
      <c r="AK1686" s="100"/>
      <c r="AL1686" s="100"/>
      <c r="AM1686" s="100"/>
      <c r="AN1686" s="100"/>
      <c r="AO1686" s="100"/>
      <c r="AP1686" s="100"/>
      <c r="AQ1686" s="100"/>
      <c r="AR1686" s="100"/>
      <c r="AS1686" s="100"/>
      <c r="AT1686" s="100"/>
      <c r="AU1686" s="100"/>
      <c r="AV1686" s="100"/>
      <c r="AW1686" s="100"/>
      <c r="AX1686" s="100"/>
      <c r="AY1686" s="100"/>
    </row>
    <row r="1687" spans="37:51">
      <c r="AK1687" s="100"/>
      <c r="AL1687" s="100"/>
      <c r="AM1687" s="100"/>
      <c r="AN1687" s="100"/>
      <c r="AO1687" s="100"/>
      <c r="AP1687" s="100"/>
      <c r="AQ1687" s="100"/>
      <c r="AR1687" s="100"/>
      <c r="AS1687" s="100"/>
      <c r="AT1687" s="100"/>
      <c r="AU1687" s="100"/>
      <c r="AV1687" s="100"/>
      <c r="AW1687" s="100"/>
      <c r="AX1687" s="100"/>
      <c r="AY1687" s="100"/>
    </row>
    <row r="1688" spans="37:51">
      <c r="AK1688" s="100"/>
      <c r="AL1688" s="100"/>
      <c r="AM1688" s="100"/>
      <c r="AN1688" s="100"/>
      <c r="AO1688" s="100"/>
      <c r="AP1688" s="100"/>
      <c r="AQ1688" s="100"/>
      <c r="AR1688" s="100"/>
      <c r="AS1688" s="100"/>
      <c r="AT1688" s="100"/>
      <c r="AU1688" s="100"/>
      <c r="AV1688" s="100"/>
      <c r="AW1688" s="100"/>
      <c r="AX1688" s="100"/>
      <c r="AY1688" s="100"/>
    </row>
    <row r="1689" spans="37:51">
      <c r="AK1689" s="100"/>
      <c r="AL1689" s="100"/>
      <c r="AM1689" s="100"/>
      <c r="AN1689" s="100"/>
      <c r="AO1689" s="100"/>
      <c r="AP1689" s="100"/>
      <c r="AQ1689" s="100"/>
      <c r="AR1689" s="100"/>
      <c r="AS1689" s="100"/>
      <c r="AT1689" s="100"/>
      <c r="AU1689" s="100"/>
      <c r="AV1689" s="100"/>
      <c r="AW1689" s="100"/>
      <c r="AX1689" s="100"/>
      <c r="AY1689" s="100"/>
    </row>
    <row r="1690" spans="37:51">
      <c r="AK1690" s="100"/>
      <c r="AL1690" s="100"/>
      <c r="AM1690" s="100"/>
      <c r="AN1690" s="100"/>
      <c r="AO1690" s="100"/>
      <c r="AP1690" s="100"/>
      <c r="AQ1690" s="100"/>
      <c r="AR1690" s="100"/>
      <c r="AS1690" s="100"/>
      <c r="AT1690" s="100"/>
      <c r="AU1690" s="100"/>
      <c r="AV1690" s="100"/>
      <c r="AW1690" s="100"/>
      <c r="AX1690" s="100"/>
      <c r="AY1690" s="100"/>
    </row>
    <row r="1691" spans="37:51">
      <c r="AK1691" s="100"/>
      <c r="AL1691" s="100"/>
      <c r="AM1691" s="100"/>
      <c r="AN1691" s="100"/>
      <c r="AO1691" s="100"/>
      <c r="AP1691" s="100"/>
      <c r="AQ1691" s="100"/>
      <c r="AR1691" s="100"/>
      <c r="AS1691" s="100"/>
      <c r="AT1691" s="100"/>
      <c r="AU1691" s="100"/>
      <c r="AV1691" s="100"/>
      <c r="AW1691" s="100"/>
      <c r="AX1691" s="100"/>
      <c r="AY1691" s="100"/>
    </row>
    <row r="1692" spans="37:51">
      <c r="AK1692" s="100"/>
      <c r="AL1692" s="100"/>
      <c r="AM1692" s="100"/>
      <c r="AN1692" s="100"/>
      <c r="AO1692" s="100"/>
      <c r="AP1692" s="100"/>
      <c r="AQ1692" s="100"/>
      <c r="AR1692" s="100"/>
      <c r="AS1692" s="100"/>
      <c r="AT1692" s="100"/>
      <c r="AU1692" s="100"/>
      <c r="AV1692" s="100"/>
      <c r="AW1692" s="100"/>
      <c r="AX1692" s="100"/>
      <c r="AY1692" s="100"/>
    </row>
    <row r="1693" spans="37:51">
      <c r="AK1693" s="100"/>
      <c r="AL1693" s="100"/>
      <c r="AM1693" s="100"/>
      <c r="AN1693" s="100"/>
      <c r="AO1693" s="100"/>
      <c r="AP1693" s="100"/>
      <c r="AQ1693" s="100"/>
      <c r="AR1693" s="100"/>
      <c r="AS1693" s="100"/>
      <c r="AT1693" s="100"/>
      <c r="AU1693" s="100"/>
      <c r="AV1693" s="100"/>
      <c r="AW1693" s="100"/>
      <c r="AX1693" s="100"/>
      <c r="AY1693" s="100"/>
    </row>
    <row r="1694" spans="37:51">
      <c r="AK1694" s="100"/>
      <c r="AL1694" s="100"/>
      <c r="AM1694" s="100"/>
      <c r="AN1694" s="100"/>
      <c r="AO1694" s="100"/>
      <c r="AP1694" s="100"/>
      <c r="AQ1694" s="100"/>
      <c r="AR1694" s="100"/>
      <c r="AS1694" s="100"/>
      <c r="AT1694" s="100"/>
      <c r="AU1694" s="100"/>
      <c r="AV1694" s="100"/>
      <c r="AW1694" s="100"/>
      <c r="AX1694" s="100"/>
      <c r="AY1694" s="100"/>
    </row>
    <row r="1695" spans="37:51">
      <c r="AK1695" s="100"/>
      <c r="AL1695" s="100"/>
      <c r="AM1695" s="100"/>
      <c r="AN1695" s="100"/>
      <c r="AO1695" s="100"/>
      <c r="AP1695" s="100"/>
      <c r="AQ1695" s="100"/>
      <c r="AR1695" s="100"/>
      <c r="AS1695" s="100"/>
      <c r="AT1695" s="100"/>
      <c r="AU1695" s="100"/>
      <c r="AV1695" s="100"/>
      <c r="AW1695" s="100"/>
      <c r="AX1695" s="100"/>
      <c r="AY1695" s="100"/>
    </row>
    <row r="1696" spans="37:51">
      <c r="AK1696" s="100"/>
      <c r="AL1696" s="100"/>
      <c r="AM1696" s="100"/>
      <c r="AN1696" s="100"/>
      <c r="AO1696" s="100"/>
      <c r="AP1696" s="100"/>
      <c r="AQ1696" s="100"/>
      <c r="AR1696" s="100"/>
      <c r="AS1696" s="100"/>
      <c r="AT1696" s="100"/>
      <c r="AU1696" s="100"/>
      <c r="AV1696" s="100"/>
      <c r="AW1696" s="100"/>
      <c r="AX1696" s="100"/>
      <c r="AY1696" s="100"/>
    </row>
    <row r="1697" spans="37:51">
      <c r="AK1697" s="100"/>
      <c r="AL1697" s="100"/>
      <c r="AM1697" s="100"/>
      <c r="AN1697" s="100"/>
      <c r="AO1697" s="100"/>
      <c r="AP1697" s="100"/>
      <c r="AQ1697" s="100"/>
      <c r="AR1697" s="100"/>
      <c r="AS1697" s="100"/>
      <c r="AT1697" s="100"/>
      <c r="AU1697" s="100"/>
      <c r="AV1697" s="100"/>
      <c r="AW1697" s="100"/>
      <c r="AX1697" s="100"/>
      <c r="AY1697" s="100"/>
    </row>
    <row r="1698" spans="37:51">
      <c r="AK1698" s="100"/>
      <c r="AL1698" s="100"/>
      <c r="AM1698" s="100"/>
      <c r="AN1698" s="100"/>
      <c r="AO1698" s="100"/>
      <c r="AP1698" s="100"/>
      <c r="AQ1698" s="100"/>
      <c r="AR1698" s="100"/>
      <c r="AS1698" s="100"/>
      <c r="AT1698" s="100"/>
      <c r="AU1698" s="100"/>
      <c r="AV1698" s="100"/>
      <c r="AW1698" s="100"/>
      <c r="AX1698" s="100"/>
      <c r="AY1698" s="100"/>
    </row>
    <row r="1699" spans="37:51">
      <c r="AK1699" s="100"/>
      <c r="AL1699" s="100"/>
      <c r="AM1699" s="100"/>
      <c r="AN1699" s="100"/>
      <c r="AO1699" s="100"/>
      <c r="AP1699" s="100"/>
      <c r="AQ1699" s="100"/>
      <c r="AR1699" s="100"/>
      <c r="AS1699" s="100"/>
      <c r="AT1699" s="100"/>
      <c r="AU1699" s="100"/>
      <c r="AV1699" s="100"/>
      <c r="AW1699" s="100"/>
      <c r="AX1699" s="100"/>
      <c r="AY1699" s="100"/>
    </row>
    <row r="1700" spans="37:51">
      <c r="AK1700" s="100"/>
      <c r="AL1700" s="100"/>
      <c r="AM1700" s="100"/>
      <c r="AN1700" s="100"/>
      <c r="AO1700" s="100"/>
      <c r="AP1700" s="100"/>
      <c r="AQ1700" s="100"/>
      <c r="AR1700" s="100"/>
      <c r="AS1700" s="100"/>
      <c r="AT1700" s="100"/>
      <c r="AU1700" s="100"/>
      <c r="AV1700" s="100"/>
      <c r="AW1700" s="100"/>
      <c r="AX1700" s="100"/>
      <c r="AY1700" s="100"/>
    </row>
    <row r="1701" spans="37:51">
      <c r="AK1701" s="100"/>
      <c r="AL1701" s="100"/>
      <c r="AM1701" s="100"/>
      <c r="AN1701" s="100"/>
      <c r="AO1701" s="100"/>
      <c r="AP1701" s="100"/>
      <c r="AQ1701" s="100"/>
      <c r="AR1701" s="100"/>
      <c r="AS1701" s="100"/>
      <c r="AT1701" s="100"/>
      <c r="AU1701" s="100"/>
      <c r="AV1701" s="100"/>
      <c r="AW1701" s="100"/>
      <c r="AX1701" s="100"/>
      <c r="AY1701" s="100"/>
    </row>
    <row r="1702" spans="37:51">
      <c r="AK1702" s="100"/>
      <c r="AL1702" s="100"/>
      <c r="AM1702" s="100"/>
      <c r="AN1702" s="100"/>
      <c r="AO1702" s="100"/>
      <c r="AP1702" s="100"/>
      <c r="AQ1702" s="100"/>
      <c r="AR1702" s="100"/>
      <c r="AS1702" s="100"/>
      <c r="AT1702" s="100"/>
      <c r="AU1702" s="100"/>
      <c r="AV1702" s="100"/>
      <c r="AW1702" s="100"/>
      <c r="AX1702" s="100"/>
      <c r="AY1702" s="100"/>
    </row>
    <row r="1703" spans="37:51">
      <c r="AK1703" s="100"/>
      <c r="AL1703" s="100"/>
      <c r="AM1703" s="100"/>
      <c r="AN1703" s="100"/>
      <c r="AO1703" s="100"/>
      <c r="AP1703" s="100"/>
      <c r="AQ1703" s="100"/>
      <c r="AR1703" s="100"/>
      <c r="AS1703" s="100"/>
      <c r="AT1703" s="100"/>
      <c r="AU1703" s="100"/>
      <c r="AV1703" s="100"/>
      <c r="AW1703" s="100"/>
      <c r="AX1703" s="100"/>
      <c r="AY1703" s="100"/>
    </row>
    <row r="1704" spans="37:51">
      <c r="AK1704" s="100"/>
      <c r="AL1704" s="100"/>
      <c r="AM1704" s="100"/>
      <c r="AN1704" s="100"/>
      <c r="AO1704" s="100"/>
      <c r="AP1704" s="100"/>
      <c r="AQ1704" s="100"/>
      <c r="AR1704" s="100"/>
      <c r="AS1704" s="100"/>
      <c r="AT1704" s="100"/>
      <c r="AU1704" s="100"/>
      <c r="AV1704" s="100"/>
      <c r="AW1704" s="100"/>
      <c r="AX1704" s="100"/>
      <c r="AY1704" s="100"/>
    </row>
    <row r="1705" spans="37:51">
      <c r="AK1705" s="100"/>
      <c r="AL1705" s="100"/>
      <c r="AM1705" s="100"/>
      <c r="AN1705" s="100"/>
      <c r="AO1705" s="100"/>
      <c r="AP1705" s="100"/>
      <c r="AQ1705" s="100"/>
      <c r="AR1705" s="100"/>
      <c r="AS1705" s="100"/>
      <c r="AT1705" s="100"/>
      <c r="AU1705" s="100"/>
      <c r="AV1705" s="100"/>
      <c r="AW1705" s="100"/>
      <c r="AX1705" s="100"/>
      <c r="AY1705" s="100"/>
    </row>
    <row r="1706" spans="37:51">
      <c r="AK1706" s="100"/>
      <c r="AL1706" s="100"/>
      <c r="AM1706" s="100"/>
      <c r="AN1706" s="100"/>
      <c r="AO1706" s="100"/>
      <c r="AP1706" s="100"/>
      <c r="AQ1706" s="100"/>
      <c r="AR1706" s="100"/>
      <c r="AS1706" s="100"/>
      <c r="AT1706" s="100"/>
      <c r="AU1706" s="100"/>
      <c r="AV1706" s="100"/>
      <c r="AW1706" s="100"/>
      <c r="AX1706" s="100"/>
      <c r="AY1706" s="100"/>
    </row>
    <row r="1707" spans="37:51">
      <c r="AK1707" s="100"/>
      <c r="AL1707" s="100"/>
      <c r="AM1707" s="100"/>
      <c r="AN1707" s="100"/>
      <c r="AO1707" s="100"/>
      <c r="AP1707" s="100"/>
      <c r="AQ1707" s="100"/>
      <c r="AR1707" s="100"/>
      <c r="AS1707" s="100"/>
      <c r="AT1707" s="100"/>
      <c r="AU1707" s="100"/>
      <c r="AV1707" s="100"/>
      <c r="AW1707" s="100"/>
      <c r="AX1707" s="100"/>
      <c r="AY1707" s="100"/>
    </row>
    <row r="1708" spans="37:51">
      <c r="AK1708" s="100"/>
      <c r="AL1708" s="100"/>
      <c r="AM1708" s="100"/>
      <c r="AN1708" s="100"/>
      <c r="AO1708" s="100"/>
      <c r="AP1708" s="100"/>
      <c r="AQ1708" s="100"/>
      <c r="AR1708" s="100"/>
      <c r="AS1708" s="100"/>
      <c r="AT1708" s="100"/>
      <c r="AU1708" s="100"/>
      <c r="AV1708" s="100"/>
      <c r="AW1708" s="100"/>
      <c r="AX1708" s="100"/>
      <c r="AY1708" s="100"/>
    </row>
    <row r="1709" spans="37:51">
      <c r="AK1709" s="100"/>
      <c r="AL1709" s="100"/>
      <c r="AM1709" s="100"/>
      <c r="AN1709" s="100"/>
      <c r="AO1709" s="100"/>
      <c r="AP1709" s="100"/>
      <c r="AQ1709" s="100"/>
      <c r="AR1709" s="100"/>
      <c r="AS1709" s="100"/>
      <c r="AT1709" s="100"/>
      <c r="AU1709" s="100"/>
      <c r="AV1709" s="100"/>
      <c r="AW1709" s="100"/>
      <c r="AX1709" s="100"/>
      <c r="AY1709" s="100"/>
    </row>
    <row r="1710" spans="37:51">
      <c r="AK1710" s="100"/>
      <c r="AL1710" s="100"/>
      <c r="AM1710" s="100"/>
      <c r="AN1710" s="100"/>
      <c r="AO1710" s="100"/>
      <c r="AP1710" s="100"/>
      <c r="AQ1710" s="100"/>
      <c r="AR1710" s="100"/>
      <c r="AS1710" s="100"/>
      <c r="AT1710" s="100"/>
      <c r="AU1710" s="100"/>
      <c r="AV1710" s="100"/>
      <c r="AW1710" s="100"/>
      <c r="AX1710" s="100"/>
      <c r="AY1710" s="100"/>
    </row>
    <row r="1711" spans="37:51">
      <c r="AK1711" s="100"/>
      <c r="AL1711" s="100"/>
      <c r="AM1711" s="100"/>
      <c r="AN1711" s="100"/>
      <c r="AO1711" s="100"/>
      <c r="AP1711" s="100"/>
      <c r="AQ1711" s="100"/>
      <c r="AR1711" s="100"/>
      <c r="AS1711" s="100"/>
      <c r="AT1711" s="100"/>
      <c r="AU1711" s="100"/>
      <c r="AV1711" s="100"/>
      <c r="AW1711" s="100"/>
      <c r="AX1711" s="100"/>
      <c r="AY1711" s="100"/>
    </row>
    <row r="1712" spans="37:51">
      <c r="AK1712" s="100"/>
      <c r="AL1712" s="100"/>
      <c r="AM1712" s="100"/>
      <c r="AN1712" s="100"/>
      <c r="AO1712" s="100"/>
      <c r="AP1712" s="100"/>
      <c r="AQ1712" s="100"/>
      <c r="AR1712" s="100"/>
      <c r="AS1712" s="100"/>
      <c r="AT1712" s="100"/>
      <c r="AU1712" s="100"/>
      <c r="AV1712" s="100"/>
      <c r="AW1712" s="100"/>
      <c r="AX1712" s="100"/>
      <c r="AY1712" s="100"/>
    </row>
    <row r="1713" spans="37:51">
      <c r="AK1713" s="100"/>
      <c r="AL1713" s="100"/>
      <c r="AM1713" s="100"/>
      <c r="AN1713" s="100"/>
      <c r="AO1713" s="100"/>
      <c r="AP1713" s="100"/>
      <c r="AQ1713" s="100"/>
      <c r="AR1713" s="100"/>
      <c r="AS1713" s="100"/>
      <c r="AT1713" s="100"/>
      <c r="AU1713" s="100"/>
      <c r="AV1713" s="100"/>
      <c r="AW1713" s="100"/>
      <c r="AX1713" s="100"/>
      <c r="AY1713" s="100"/>
    </row>
    <row r="1714" spans="37:51">
      <c r="AK1714" s="100"/>
      <c r="AL1714" s="100"/>
      <c r="AM1714" s="100"/>
      <c r="AN1714" s="100"/>
      <c r="AO1714" s="100"/>
      <c r="AP1714" s="100"/>
      <c r="AQ1714" s="100"/>
      <c r="AR1714" s="100"/>
      <c r="AS1714" s="100"/>
      <c r="AT1714" s="100"/>
      <c r="AU1714" s="100"/>
      <c r="AV1714" s="100"/>
      <c r="AW1714" s="100"/>
      <c r="AX1714" s="100"/>
      <c r="AY1714" s="100"/>
    </row>
    <row r="1715" spans="37:51">
      <c r="AK1715" s="100"/>
      <c r="AL1715" s="100"/>
      <c r="AM1715" s="100"/>
      <c r="AN1715" s="100"/>
      <c r="AO1715" s="100"/>
      <c r="AP1715" s="100"/>
      <c r="AQ1715" s="100"/>
      <c r="AR1715" s="100"/>
      <c r="AS1715" s="100"/>
      <c r="AT1715" s="100"/>
      <c r="AU1715" s="100"/>
      <c r="AV1715" s="100"/>
      <c r="AW1715" s="100"/>
      <c r="AX1715" s="100"/>
      <c r="AY1715" s="100"/>
    </row>
    <row r="1716" spans="37:51">
      <c r="AK1716" s="100"/>
      <c r="AL1716" s="100"/>
      <c r="AM1716" s="100"/>
      <c r="AN1716" s="100"/>
      <c r="AO1716" s="100"/>
      <c r="AP1716" s="100"/>
      <c r="AQ1716" s="100"/>
      <c r="AR1716" s="100"/>
      <c r="AS1716" s="100"/>
      <c r="AT1716" s="100"/>
      <c r="AU1716" s="100"/>
      <c r="AV1716" s="100"/>
      <c r="AW1716" s="100"/>
      <c r="AX1716" s="100"/>
      <c r="AY1716" s="100"/>
    </row>
    <row r="1717" spans="37:51">
      <c r="AK1717" s="100"/>
      <c r="AL1717" s="100"/>
      <c r="AM1717" s="100"/>
      <c r="AN1717" s="100"/>
      <c r="AO1717" s="100"/>
      <c r="AP1717" s="100"/>
      <c r="AQ1717" s="100"/>
      <c r="AR1717" s="100"/>
      <c r="AS1717" s="100"/>
      <c r="AT1717" s="100"/>
      <c r="AU1717" s="100"/>
      <c r="AV1717" s="100"/>
      <c r="AW1717" s="100"/>
      <c r="AX1717" s="100"/>
      <c r="AY1717" s="100"/>
    </row>
    <row r="1718" spans="37:51">
      <c r="AK1718" s="100"/>
      <c r="AL1718" s="100"/>
      <c r="AM1718" s="100"/>
      <c r="AN1718" s="100"/>
      <c r="AO1718" s="100"/>
      <c r="AP1718" s="100"/>
      <c r="AQ1718" s="100"/>
      <c r="AR1718" s="100"/>
      <c r="AS1718" s="100"/>
      <c r="AT1718" s="100"/>
      <c r="AU1718" s="100"/>
      <c r="AV1718" s="100"/>
      <c r="AW1718" s="100"/>
      <c r="AX1718" s="100"/>
      <c r="AY1718" s="100"/>
    </row>
    <row r="1719" spans="37:51">
      <c r="AK1719" s="100"/>
      <c r="AL1719" s="100"/>
      <c r="AM1719" s="100"/>
      <c r="AN1719" s="100"/>
      <c r="AO1719" s="100"/>
      <c r="AP1719" s="100"/>
      <c r="AQ1719" s="100"/>
      <c r="AR1719" s="100"/>
      <c r="AS1719" s="100"/>
      <c r="AT1719" s="100"/>
      <c r="AU1719" s="100"/>
      <c r="AV1719" s="100"/>
      <c r="AW1719" s="100"/>
      <c r="AX1719" s="100"/>
      <c r="AY1719" s="100"/>
    </row>
    <row r="1720" spans="37:51">
      <c r="AK1720" s="100"/>
      <c r="AL1720" s="100"/>
      <c r="AM1720" s="100"/>
      <c r="AN1720" s="100"/>
      <c r="AO1720" s="100"/>
      <c r="AP1720" s="100"/>
      <c r="AQ1720" s="100"/>
      <c r="AR1720" s="100"/>
      <c r="AS1720" s="100"/>
      <c r="AT1720" s="100"/>
      <c r="AU1720" s="100"/>
      <c r="AV1720" s="100"/>
      <c r="AW1720" s="100"/>
      <c r="AX1720" s="100"/>
      <c r="AY1720" s="100"/>
    </row>
    <row r="1721" spans="37:51">
      <c r="AK1721" s="100"/>
      <c r="AL1721" s="100"/>
      <c r="AM1721" s="100"/>
      <c r="AN1721" s="100"/>
      <c r="AO1721" s="100"/>
      <c r="AP1721" s="100"/>
      <c r="AQ1721" s="100"/>
      <c r="AR1721" s="100"/>
      <c r="AS1721" s="100"/>
      <c r="AT1721" s="100"/>
      <c r="AU1721" s="100"/>
      <c r="AV1721" s="100"/>
      <c r="AW1721" s="100"/>
      <c r="AX1721" s="100"/>
      <c r="AY1721" s="100"/>
    </row>
    <row r="1722" spans="37:51">
      <c r="AK1722" s="100"/>
      <c r="AL1722" s="100"/>
      <c r="AM1722" s="100"/>
      <c r="AN1722" s="100"/>
      <c r="AO1722" s="100"/>
      <c r="AP1722" s="100"/>
      <c r="AQ1722" s="100"/>
      <c r="AR1722" s="100"/>
      <c r="AS1722" s="100"/>
      <c r="AT1722" s="100"/>
      <c r="AU1722" s="100"/>
      <c r="AV1722" s="100"/>
      <c r="AW1722" s="100"/>
      <c r="AX1722" s="100"/>
      <c r="AY1722" s="100"/>
    </row>
    <row r="1723" spans="37:51">
      <c r="AK1723" s="100"/>
      <c r="AL1723" s="100"/>
      <c r="AM1723" s="100"/>
      <c r="AN1723" s="100"/>
      <c r="AO1723" s="100"/>
      <c r="AP1723" s="100"/>
      <c r="AQ1723" s="100"/>
      <c r="AR1723" s="100"/>
      <c r="AS1723" s="100"/>
      <c r="AT1723" s="100"/>
      <c r="AU1723" s="100"/>
      <c r="AV1723" s="100"/>
      <c r="AW1723" s="100"/>
      <c r="AX1723" s="100"/>
      <c r="AY1723" s="100"/>
    </row>
    <row r="1724" spans="37:51">
      <c r="AK1724" s="100"/>
      <c r="AL1724" s="100"/>
      <c r="AM1724" s="100"/>
      <c r="AN1724" s="100"/>
      <c r="AO1724" s="100"/>
      <c r="AP1724" s="100"/>
      <c r="AQ1724" s="100"/>
      <c r="AR1724" s="100"/>
      <c r="AS1724" s="100"/>
      <c r="AT1724" s="100"/>
      <c r="AU1724" s="100"/>
      <c r="AV1724" s="100"/>
      <c r="AW1724" s="100"/>
      <c r="AX1724" s="100"/>
      <c r="AY1724" s="100"/>
    </row>
    <row r="1725" spans="37:51">
      <c r="AK1725" s="100"/>
      <c r="AL1725" s="100"/>
      <c r="AM1725" s="100"/>
      <c r="AN1725" s="100"/>
      <c r="AO1725" s="100"/>
      <c r="AP1725" s="100"/>
      <c r="AQ1725" s="100"/>
      <c r="AR1725" s="100"/>
      <c r="AS1725" s="100"/>
      <c r="AT1725" s="100"/>
      <c r="AU1725" s="100"/>
      <c r="AV1725" s="100"/>
      <c r="AW1725" s="100"/>
      <c r="AX1725" s="100"/>
      <c r="AY1725" s="100"/>
    </row>
    <row r="1726" spans="37:51">
      <c r="AK1726" s="100"/>
      <c r="AL1726" s="100"/>
      <c r="AM1726" s="100"/>
      <c r="AN1726" s="100"/>
      <c r="AO1726" s="100"/>
      <c r="AP1726" s="100"/>
      <c r="AQ1726" s="100"/>
      <c r="AR1726" s="100"/>
      <c r="AS1726" s="100"/>
      <c r="AT1726" s="100"/>
      <c r="AU1726" s="100"/>
      <c r="AV1726" s="100"/>
      <c r="AW1726" s="100"/>
      <c r="AX1726" s="100"/>
      <c r="AY1726" s="100"/>
    </row>
    <row r="1727" spans="37:51">
      <c r="AK1727" s="100"/>
      <c r="AL1727" s="100"/>
      <c r="AM1727" s="100"/>
      <c r="AN1727" s="100"/>
      <c r="AO1727" s="100"/>
      <c r="AP1727" s="100"/>
      <c r="AQ1727" s="100"/>
      <c r="AR1727" s="100"/>
      <c r="AS1727" s="100"/>
      <c r="AT1727" s="100"/>
      <c r="AU1727" s="100"/>
      <c r="AV1727" s="100"/>
      <c r="AW1727" s="100"/>
      <c r="AX1727" s="100"/>
      <c r="AY1727" s="100"/>
    </row>
    <row r="1728" spans="37:51">
      <c r="AK1728" s="100"/>
      <c r="AL1728" s="100"/>
      <c r="AM1728" s="100"/>
      <c r="AN1728" s="100"/>
      <c r="AO1728" s="100"/>
      <c r="AP1728" s="100"/>
      <c r="AQ1728" s="100"/>
      <c r="AR1728" s="100"/>
      <c r="AS1728" s="100"/>
      <c r="AT1728" s="100"/>
      <c r="AU1728" s="100"/>
      <c r="AV1728" s="100"/>
      <c r="AW1728" s="100"/>
      <c r="AX1728" s="100"/>
      <c r="AY1728" s="100"/>
    </row>
    <row r="1729" spans="37:51">
      <c r="AK1729" s="100"/>
      <c r="AL1729" s="100"/>
      <c r="AM1729" s="100"/>
      <c r="AN1729" s="100"/>
      <c r="AO1729" s="100"/>
      <c r="AP1729" s="100"/>
      <c r="AQ1729" s="100"/>
      <c r="AR1729" s="100"/>
      <c r="AS1729" s="100"/>
      <c r="AT1729" s="100"/>
      <c r="AU1729" s="100"/>
      <c r="AV1729" s="100"/>
      <c r="AW1729" s="100"/>
      <c r="AX1729" s="100"/>
      <c r="AY1729" s="100"/>
    </row>
    <row r="1730" spans="37:51">
      <c r="AK1730" s="100"/>
      <c r="AL1730" s="100"/>
      <c r="AM1730" s="100"/>
      <c r="AN1730" s="100"/>
      <c r="AO1730" s="100"/>
      <c r="AP1730" s="100"/>
      <c r="AQ1730" s="100"/>
      <c r="AR1730" s="100"/>
      <c r="AS1730" s="100"/>
      <c r="AT1730" s="100"/>
      <c r="AU1730" s="100"/>
      <c r="AV1730" s="100"/>
      <c r="AW1730" s="100"/>
      <c r="AX1730" s="100"/>
      <c r="AY1730" s="100"/>
    </row>
    <row r="1731" spans="37:51">
      <c r="AK1731" s="100"/>
      <c r="AL1731" s="100"/>
      <c r="AM1731" s="100"/>
      <c r="AN1731" s="100"/>
      <c r="AO1731" s="100"/>
      <c r="AP1731" s="100"/>
      <c r="AQ1731" s="100"/>
      <c r="AR1731" s="100"/>
      <c r="AS1731" s="100"/>
      <c r="AT1731" s="100"/>
      <c r="AU1731" s="100"/>
      <c r="AV1731" s="100"/>
      <c r="AW1731" s="100"/>
      <c r="AX1731" s="100"/>
      <c r="AY1731" s="100"/>
    </row>
    <row r="1732" spans="37:51">
      <c r="AK1732" s="100"/>
      <c r="AL1732" s="100"/>
      <c r="AM1732" s="100"/>
      <c r="AN1732" s="100"/>
      <c r="AO1732" s="100"/>
      <c r="AP1732" s="100"/>
      <c r="AQ1732" s="100"/>
      <c r="AR1732" s="100"/>
      <c r="AS1732" s="100"/>
      <c r="AT1732" s="100"/>
      <c r="AU1732" s="100"/>
      <c r="AV1732" s="100"/>
      <c r="AW1732" s="100"/>
      <c r="AX1732" s="100"/>
      <c r="AY1732" s="100"/>
    </row>
    <row r="1733" spans="37:51">
      <c r="AK1733" s="100"/>
      <c r="AL1733" s="100"/>
      <c r="AM1733" s="100"/>
      <c r="AN1733" s="100"/>
      <c r="AO1733" s="100"/>
      <c r="AP1733" s="100"/>
      <c r="AQ1733" s="100"/>
      <c r="AR1733" s="100"/>
      <c r="AS1733" s="100"/>
      <c r="AT1733" s="100"/>
      <c r="AU1733" s="100"/>
      <c r="AV1733" s="100"/>
      <c r="AW1733" s="100"/>
      <c r="AX1733" s="100"/>
      <c r="AY1733" s="100"/>
    </row>
    <row r="1734" spans="37:51">
      <c r="AK1734" s="100"/>
      <c r="AL1734" s="100"/>
      <c r="AM1734" s="100"/>
      <c r="AN1734" s="100"/>
      <c r="AO1734" s="100"/>
      <c r="AP1734" s="100"/>
      <c r="AQ1734" s="100"/>
      <c r="AR1734" s="100"/>
      <c r="AS1734" s="100"/>
      <c r="AT1734" s="100"/>
      <c r="AU1734" s="100"/>
      <c r="AV1734" s="100"/>
      <c r="AW1734" s="100"/>
      <c r="AX1734" s="100"/>
      <c r="AY1734" s="100"/>
    </row>
    <row r="1735" spans="37:51">
      <c r="AK1735" s="100"/>
      <c r="AL1735" s="100"/>
      <c r="AM1735" s="100"/>
      <c r="AN1735" s="100"/>
      <c r="AO1735" s="100"/>
      <c r="AP1735" s="100"/>
      <c r="AQ1735" s="100"/>
      <c r="AR1735" s="100"/>
      <c r="AS1735" s="100"/>
      <c r="AT1735" s="100"/>
      <c r="AU1735" s="100"/>
      <c r="AV1735" s="100"/>
      <c r="AW1735" s="100"/>
      <c r="AX1735" s="100"/>
      <c r="AY1735" s="100"/>
    </row>
    <row r="1736" spans="37:51">
      <c r="AK1736" s="100"/>
      <c r="AL1736" s="100"/>
      <c r="AM1736" s="100"/>
      <c r="AN1736" s="100"/>
      <c r="AO1736" s="100"/>
      <c r="AP1736" s="100"/>
      <c r="AQ1736" s="100"/>
      <c r="AR1736" s="100"/>
      <c r="AS1736" s="100"/>
      <c r="AT1736" s="100"/>
      <c r="AU1736" s="100"/>
      <c r="AV1736" s="100"/>
      <c r="AW1736" s="100"/>
      <c r="AX1736" s="100"/>
      <c r="AY1736" s="100"/>
    </row>
    <row r="1737" spans="37:51">
      <c r="AK1737" s="100"/>
      <c r="AL1737" s="100"/>
      <c r="AM1737" s="100"/>
      <c r="AN1737" s="100"/>
      <c r="AO1737" s="100"/>
      <c r="AP1737" s="100"/>
      <c r="AQ1737" s="100"/>
      <c r="AR1737" s="100"/>
      <c r="AS1737" s="100"/>
      <c r="AT1737" s="100"/>
      <c r="AU1737" s="100"/>
      <c r="AV1737" s="100"/>
      <c r="AW1737" s="100"/>
      <c r="AX1737" s="100"/>
      <c r="AY1737" s="100"/>
    </row>
    <row r="1738" spans="37:51">
      <c r="AK1738" s="100"/>
      <c r="AL1738" s="100"/>
      <c r="AM1738" s="100"/>
      <c r="AN1738" s="100"/>
      <c r="AO1738" s="100"/>
      <c r="AP1738" s="100"/>
      <c r="AQ1738" s="100"/>
      <c r="AR1738" s="100"/>
      <c r="AS1738" s="100"/>
      <c r="AT1738" s="100"/>
      <c r="AU1738" s="100"/>
      <c r="AV1738" s="100"/>
      <c r="AW1738" s="100"/>
      <c r="AX1738" s="100"/>
      <c r="AY1738" s="100"/>
    </row>
    <row r="1739" spans="37:51">
      <c r="AK1739" s="100"/>
      <c r="AL1739" s="100"/>
      <c r="AM1739" s="100"/>
      <c r="AN1739" s="100"/>
      <c r="AO1739" s="100"/>
      <c r="AP1739" s="100"/>
      <c r="AQ1739" s="100"/>
      <c r="AR1739" s="100"/>
      <c r="AS1739" s="100"/>
      <c r="AT1739" s="100"/>
      <c r="AU1739" s="100"/>
      <c r="AV1739" s="100"/>
      <c r="AW1739" s="100"/>
      <c r="AX1739" s="100"/>
      <c r="AY1739" s="100"/>
    </row>
    <row r="1740" spans="37:51">
      <c r="AK1740" s="100"/>
      <c r="AL1740" s="100"/>
      <c r="AM1740" s="100"/>
      <c r="AN1740" s="100"/>
      <c r="AO1740" s="100"/>
      <c r="AP1740" s="100"/>
      <c r="AQ1740" s="100"/>
      <c r="AR1740" s="100"/>
      <c r="AS1740" s="100"/>
      <c r="AT1740" s="100"/>
      <c r="AU1740" s="100"/>
      <c r="AV1740" s="100"/>
      <c r="AW1740" s="100"/>
      <c r="AX1740" s="100"/>
      <c r="AY1740" s="100"/>
    </row>
    <row r="1741" spans="37:51">
      <c r="AK1741" s="100"/>
      <c r="AL1741" s="100"/>
      <c r="AM1741" s="100"/>
      <c r="AN1741" s="100"/>
      <c r="AO1741" s="100"/>
      <c r="AP1741" s="100"/>
      <c r="AQ1741" s="100"/>
      <c r="AR1741" s="100"/>
      <c r="AS1741" s="100"/>
      <c r="AT1741" s="100"/>
      <c r="AU1741" s="100"/>
      <c r="AV1741" s="100"/>
      <c r="AW1741" s="100"/>
      <c r="AX1741" s="100"/>
      <c r="AY1741" s="100"/>
    </row>
    <row r="1742" spans="37:51">
      <c r="AK1742" s="100"/>
      <c r="AL1742" s="100"/>
      <c r="AM1742" s="100"/>
      <c r="AN1742" s="100"/>
      <c r="AO1742" s="100"/>
      <c r="AP1742" s="100"/>
      <c r="AQ1742" s="100"/>
      <c r="AR1742" s="100"/>
      <c r="AS1742" s="100"/>
      <c r="AT1742" s="100"/>
      <c r="AU1742" s="100"/>
      <c r="AV1742" s="100"/>
      <c r="AW1742" s="100"/>
      <c r="AX1742" s="100"/>
      <c r="AY1742" s="100"/>
    </row>
    <row r="1743" spans="37:51">
      <c r="AK1743" s="100"/>
      <c r="AL1743" s="100"/>
      <c r="AM1743" s="100"/>
      <c r="AN1743" s="100"/>
      <c r="AO1743" s="100"/>
      <c r="AP1743" s="100"/>
      <c r="AQ1743" s="100"/>
      <c r="AR1743" s="100"/>
      <c r="AS1743" s="100"/>
      <c r="AT1743" s="100"/>
      <c r="AU1743" s="100"/>
      <c r="AV1743" s="100"/>
      <c r="AW1743" s="100"/>
      <c r="AX1743" s="100"/>
      <c r="AY1743" s="100"/>
    </row>
    <row r="1744" spans="37:51">
      <c r="AK1744" s="100"/>
      <c r="AL1744" s="100"/>
      <c r="AM1744" s="100"/>
      <c r="AN1744" s="100"/>
      <c r="AO1744" s="100"/>
      <c r="AP1744" s="100"/>
      <c r="AQ1744" s="100"/>
      <c r="AR1744" s="100"/>
      <c r="AS1744" s="100"/>
      <c r="AT1744" s="100"/>
      <c r="AU1744" s="100"/>
      <c r="AV1744" s="100"/>
      <c r="AW1744" s="100"/>
      <c r="AX1744" s="100"/>
      <c r="AY1744" s="100"/>
    </row>
    <row r="1745" spans="37:51">
      <c r="AK1745" s="100"/>
      <c r="AL1745" s="100"/>
      <c r="AM1745" s="100"/>
      <c r="AN1745" s="100"/>
      <c r="AO1745" s="100"/>
      <c r="AP1745" s="100"/>
      <c r="AQ1745" s="100"/>
      <c r="AR1745" s="100"/>
      <c r="AS1745" s="100"/>
      <c r="AT1745" s="100"/>
      <c r="AU1745" s="100"/>
      <c r="AV1745" s="100"/>
      <c r="AW1745" s="100"/>
      <c r="AX1745" s="100"/>
      <c r="AY1745" s="100"/>
    </row>
    <row r="1746" spans="37:51">
      <c r="AK1746" s="100"/>
      <c r="AL1746" s="100"/>
      <c r="AM1746" s="100"/>
      <c r="AN1746" s="100"/>
      <c r="AO1746" s="100"/>
      <c r="AP1746" s="100"/>
      <c r="AQ1746" s="100"/>
      <c r="AR1746" s="100"/>
      <c r="AS1746" s="100"/>
      <c r="AT1746" s="100"/>
      <c r="AU1746" s="100"/>
      <c r="AV1746" s="100"/>
      <c r="AW1746" s="100"/>
      <c r="AX1746" s="100"/>
      <c r="AY1746" s="100"/>
    </row>
    <row r="1747" spans="37:51">
      <c r="AK1747" s="100"/>
      <c r="AL1747" s="100"/>
      <c r="AM1747" s="100"/>
      <c r="AN1747" s="100"/>
      <c r="AO1747" s="100"/>
      <c r="AP1747" s="100"/>
      <c r="AQ1747" s="100"/>
      <c r="AR1747" s="100"/>
      <c r="AS1747" s="100"/>
      <c r="AT1747" s="100"/>
      <c r="AU1747" s="100"/>
      <c r="AV1747" s="100"/>
      <c r="AW1747" s="100"/>
      <c r="AX1747" s="100"/>
      <c r="AY1747" s="100"/>
    </row>
    <row r="1748" spans="37:51">
      <c r="AK1748" s="100"/>
      <c r="AL1748" s="100"/>
      <c r="AM1748" s="100"/>
      <c r="AN1748" s="100"/>
      <c r="AO1748" s="100"/>
      <c r="AP1748" s="100"/>
      <c r="AQ1748" s="100"/>
      <c r="AR1748" s="100"/>
      <c r="AS1748" s="100"/>
      <c r="AT1748" s="100"/>
      <c r="AU1748" s="100"/>
      <c r="AV1748" s="100"/>
      <c r="AW1748" s="100"/>
      <c r="AX1748" s="100"/>
      <c r="AY1748" s="100"/>
    </row>
    <row r="1749" spans="37:51">
      <c r="AK1749" s="100"/>
      <c r="AL1749" s="100"/>
      <c r="AM1749" s="100"/>
      <c r="AN1749" s="100"/>
      <c r="AO1749" s="100"/>
      <c r="AP1749" s="100"/>
      <c r="AQ1749" s="100"/>
      <c r="AR1749" s="100"/>
      <c r="AS1749" s="100"/>
      <c r="AT1749" s="100"/>
      <c r="AU1749" s="100"/>
      <c r="AV1749" s="100"/>
      <c r="AW1749" s="100"/>
      <c r="AX1749" s="100"/>
      <c r="AY1749" s="100"/>
    </row>
    <row r="1750" spans="37:51">
      <c r="AK1750" s="100"/>
      <c r="AL1750" s="100"/>
      <c r="AM1750" s="100"/>
      <c r="AN1750" s="100"/>
      <c r="AO1750" s="100"/>
      <c r="AP1750" s="100"/>
      <c r="AQ1750" s="100"/>
      <c r="AR1750" s="100"/>
      <c r="AS1750" s="100"/>
      <c r="AT1750" s="100"/>
      <c r="AU1750" s="100"/>
      <c r="AV1750" s="100"/>
      <c r="AW1750" s="100"/>
      <c r="AX1750" s="100"/>
      <c r="AY1750" s="100"/>
    </row>
    <row r="1751" spans="37:51">
      <c r="AK1751" s="100"/>
      <c r="AL1751" s="100"/>
      <c r="AM1751" s="100"/>
      <c r="AN1751" s="100"/>
      <c r="AO1751" s="100"/>
      <c r="AP1751" s="100"/>
      <c r="AQ1751" s="100"/>
      <c r="AR1751" s="100"/>
      <c r="AS1751" s="100"/>
      <c r="AT1751" s="100"/>
      <c r="AU1751" s="100"/>
      <c r="AV1751" s="100"/>
      <c r="AW1751" s="100"/>
      <c r="AX1751" s="100"/>
      <c r="AY1751" s="100"/>
    </row>
    <row r="1752" spans="37:51">
      <c r="AK1752" s="100"/>
      <c r="AL1752" s="100"/>
      <c r="AM1752" s="100"/>
      <c r="AN1752" s="100"/>
      <c r="AO1752" s="100"/>
      <c r="AP1752" s="100"/>
      <c r="AQ1752" s="100"/>
      <c r="AR1752" s="100"/>
      <c r="AS1752" s="100"/>
      <c r="AT1752" s="100"/>
      <c r="AU1752" s="100"/>
      <c r="AV1752" s="100"/>
      <c r="AW1752" s="100"/>
      <c r="AX1752" s="100"/>
      <c r="AY1752" s="100"/>
    </row>
    <row r="1753" spans="37:51">
      <c r="AK1753" s="100"/>
      <c r="AL1753" s="100"/>
      <c r="AM1753" s="100"/>
      <c r="AN1753" s="100"/>
      <c r="AO1753" s="100"/>
      <c r="AP1753" s="100"/>
      <c r="AQ1753" s="100"/>
      <c r="AR1753" s="100"/>
      <c r="AS1753" s="100"/>
      <c r="AT1753" s="100"/>
      <c r="AU1753" s="100"/>
      <c r="AV1753" s="100"/>
      <c r="AW1753" s="100"/>
      <c r="AX1753" s="100"/>
      <c r="AY1753" s="100"/>
    </row>
    <row r="1754" spans="37:51">
      <c r="AK1754" s="100"/>
      <c r="AL1754" s="100"/>
      <c r="AM1754" s="100"/>
      <c r="AN1754" s="100"/>
      <c r="AO1754" s="100"/>
      <c r="AP1754" s="100"/>
      <c r="AQ1754" s="100"/>
      <c r="AR1754" s="100"/>
      <c r="AS1754" s="100"/>
      <c r="AT1754" s="100"/>
      <c r="AU1754" s="100"/>
      <c r="AV1754" s="100"/>
      <c r="AW1754" s="100"/>
      <c r="AX1754" s="100"/>
      <c r="AY1754" s="100"/>
    </row>
    <row r="1755" spans="37:51">
      <c r="AK1755" s="100"/>
      <c r="AL1755" s="100"/>
      <c r="AM1755" s="100"/>
      <c r="AN1755" s="100"/>
      <c r="AO1755" s="100"/>
      <c r="AP1755" s="100"/>
      <c r="AQ1755" s="100"/>
      <c r="AR1755" s="100"/>
      <c r="AS1755" s="100"/>
      <c r="AT1755" s="100"/>
      <c r="AU1755" s="100"/>
      <c r="AV1755" s="100"/>
      <c r="AW1755" s="100"/>
      <c r="AX1755" s="100"/>
      <c r="AY1755" s="100"/>
    </row>
    <row r="1756" spans="37:51">
      <c r="AK1756" s="100"/>
      <c r="AL1756" s="100"/>
      <c r="AM1756" s="100"/>
      <c r="AN1756" s="100"/>
      <c r="AO1756" s="100"/>
      <c r="AP1756" s="100"/>
      <c r="AQ1756" s="100"/>
      <c r="AR1756" s="100"/>
      <c r="AS1756" s="100"/>
      <c r="AT1756" s="100"/>
      <c r="AU1756" s="100"/>
      <c r="AV1756" s="100"/>
      <c r="AW1756" s="100"/>
      <c r="AX1756" s="100"/>
      <c r="AY1756" s="100"/>
    </row>
    <row r="1757" spans="37:51">
      <c r="AK1757" s="100"/>
      <c r="AL1757" s="100"/>
      <c r="AM1757" s="100"/>
      <c r="AN1757" s="100"/>
      <c r="AO1757" s="100"/>
      <c r="AP1757" s="100"/>
      <c r="AQ1757" s="100"/>
      <c r="AR1757" s="100"/>
      <c r="AS1757" s="100"/>
      <c r="AT1757" s="100"/>
      <c r="AU1757" s="100"/>
      <c r="AV1757" s="100"/>
      <c r="AW1757" s="100"/>
      <c r="AX1757" s="100"/>
      <c r="AY1757" s="100"/>
    </row>
    <row r="1758" spans="37:51">
      <c r="AK1758" s="100"/>
      <c r="AL1758" s="100"/>
      <c r="AM1758" s="100"/>
      <c r="AN1758" s="100"/>
      <c r="AO1758" s="100"/>
      <c r="AP1758" s="100"/>
      <c r="AQ1758" s="100"/>
      <c r="AR1758" s="100"/>
      <c r="AS1758" s="100"/>
      <c r="AT1758" s="100"/>
      <c r="AU1758" s="100"/>
      <c r="AV1758" s="100"/>
      <c r="AW1758" s="100"/>
      <c r="AX1758" s="100"/>
      <c r="AY1758" s="100"/>
    </row>
    <row r="1759" spans="37:51">
      <c r="AK1759" s="100"/>
      <c r="AL1759" s="100"/>
      <c r="AM1759" s="100"/>
      <c r="AN1759" s="100"/>
      <c r="AO1759" s="100"/>
      <c r="AP1759" s="100"/>
      <c r="AQ1759" s="100"/>
      <c r="AR1759" s="100"/>
      <c r="AS1759" s="100"/>
      <c r="AT1759" s="100"/>
      <c r="AU1759" s="100"/>
      <c r="AV1759" s="100"/>
      <c r="AW1759" s="100"/>
      <c r="AX1759" s="100"/>
      <c r="AY1759" s="100"/>
    </row>
    <row r="1760" spans="37:51">
      <c r="AK1760" s="100"/>
      <c r="AL1760" s="100"/>
      <c r="AM1760" s="100"/>
      <c r="AN1760" s="100"/>
      <c r="AO1760" s="100"/>
      <c r="AP1760" s="100"/>
      <c r="AQ1760" s="100"/>
      <c r="AR1760" s="100"/>
      <c r="AS1760" s="100"/>
      <c r="AT1760" s="100"/>
      <c r="AU1760" s="100"/>
      <c r="AV1760" s="100"/>
      <c r="AW1760" s="100"/>
      <c r="AX1760" s="100"/>
      <c r="AY1760" s="100"/>
    </row>
    <row r="1761" spans="37:51">
      <c r="AK1761" s="100"/>
      <c r="AL1761" s="100"/>
      <c r="AM1761" s="100"/>
      <c r="AN1761" s="100"/>
      <c r="AO1761" s="100"/>
      <c r="AP1761" s="100"/>
      <c r="AQ1761" s="100"/>
      <c r="AR1761" s="100"/>
      <c r="AS1761" s="100"/>
      <c r="AT1761" s="100"/>
      <c r="AU1761" s="100"/>
      <c r="AV1761" s="100"/>
      <c r="AW1761" s="100"/>
      <c r="AX1761" s="100"/>
      <c r="AY1761" s="100"/>
    </row>
    <row r="1762" spans="37:51">
      <c r="AK1762" s="100"/>
      <c r="AL1762" s="100"/>
      <c r="AM1762" s="100"/>
      <c r="AN1762" s="100"/>
      <c r="AO1762" s="100"/>
      <c r="AP1762" s="100"/>
      <c r="AQ1762" s="100"/>
      <c r="AR1762" s="100"/>
      <c r="AS1762" s="100"/>
      <c r="AT1762" s="100"/>
      <c r="AU1762" s="100"/>
      <c r="AV1762" s="100"/>
      <c r="AW1762" s="100"/>
      <c r="AX1762" s="100"/>
      <c r="AY1762" s="100"/>
    </row>
    <row r="1763" spans="37:51">
      <c r="AK1763" s="100"/>
      <c r="AL1763" s="100"/>
      <c r="AM1763" s="100"/>
      <c r="AN1763" s="100"/>
      <c r="AO1763" s="100"/>
      <c r="AP1763" s="100"/>
      <c r="AQ1763" s="100"/>
      <c r="AR1763" s="100"/>
      <c r="AS1763" s="100"/>
      <c r="AT1763" s="100"/>
      <c r="AU1763" s="100"/>
      <c r="AV1763" s="100"/>
      <c r="AW1763" s="100"/>
      <c r="AX1763" s="100"/>
      <c r="AY1763" s="100"/>
    </row>
    <row r="1764" spans="37:51">
      <c r="AK1764" s="100"/>
      <c r="AL1764" s="100"/>
      <c r="AM1764" s="100"/>
      <c r="AN1764" s="100"/>
      <c r="AO1764" s="100"/>
      <c r="AP1764" s="100"/>
      <c r="AQ1764" s="100"/>
      <c r="AR1764" s="100"/>
      <c r="AS1764" s="100"/>
      <c r="AT1764" s="100"/>
      <c r="AU1764" s="100"/>
      <c r="AV1764" s="100"/>
      <c r="AW1764" s="100"/>
      <c r="AX1764" s="100"/>
      <c r="AY1764" s="100"/>
    </row>
    <row r="1765" spans="37:51">
      <c r="AK1765" s="100"/>
      <c r="AL1765" s="100"/>
      <c r="AM1765" s="100"/>
      <c r="AN1765" s="100"/>
      <c r="AO1765" s="100"/>
      <c r="AP1765" s="100"/>
      <c r="AQ1765" s="100"/>
      <c r="AR1765" s="100"/>
      <c r="AS1765" s="100"/>
      <c r="AT1765" s="100"/>
      <c r="AU1765" s="100"/>
      <c r="AV1765" s="100"/>
      <c r="AW1765" s="100"/>
      <c r="AX1765" s="100"/>
      <c r="AY1765" s="100"/>
    </row>
    <row r="1766" spans="37:51">
      <c r="AK1766" s="100"/>
      <c r="AL1766" s="100"/>
      <c r="AM1766" s="100"/>
      <c r="AN1766" s="100"/>
      <c r="AO1766" s="100"/>
      <c r="AP1766" s="100"/>
      <c r="AQ1766" s="100"/>
      <c r="AR1766" s="100"/>
      <c r="AS1766" s="100"/>
      <c r="AT1766" s="100"/>
      <c r="AU1766" s="100"/>
      <c r="AV1766" s="100"/>
      <c r="AW1766" s="100"/>
      <c r="AX1766" s="100"/>
      <c r="AY1766" s="100"/>
    </row>
    <row r="1767" spans="37:51">
      <c r="AK1767" s="100"/>
      <c r="AL1767" s="100"/>
      <c r="AM1767" s="100"/>
      <c r="AN1767" s="100"/>
      <c r="AO1767" s="100"/>
      <c r="AP1767" s="100"/>
      <c r="AQ1767" s="100"/>
      <c r="AR1767" s="100"/>
      <c r="AS1767" s="100"/>
      <c r="AT1767" s="100"/>
      <c r="AU1767" s="100"/>
      <c r="AV1767" s="100"/>
      <c r="AW1767" s="100"/>
      <c r="AX1767" s="100"/>
      <c r="AY1767" s="100"/>
    </row>
    <row r="1768" spans="37:51">
      <c r="AK1768" s="100"/>
      <c r="AL1768" s="100"/>
      <c r="AM1768" s="100"/>
      <c r="AN1768" s="100"/>
      <c r="AO1768" s="100"/>
      <c r="AP1768" s="100"/>
      <c r="AQ1768" s="100"/>
      <c r="AR1768" s="100"/>
      <c r="AS1768" s="100"/>
      <c r="AT1768" s="100"/>
      <c r="AU1768" s="100"/>
      <c r="AV1768" s="100"/>
      <c r="AW1768" s="100"/>
      <c r="AX1768" s="100"/>
      <c r="AY1768" s="100"/>
    </row>
    <row r="1769" spans="37:51">
      <c r="AK1769" s="100"/>
      <c r="AL1769" s="100"/>
      <c r="AM1769" s="100"/>
      <c r="AN1769" s="100"/>
      <c r="AO1769" s="100"/>
      <c r="AP1769" s="100"/>
      <c r="AQ1769" s="100"/>
      <c r="AR1769" s="100"/>
      <c r="AS1769" s="100"/>
      <c r="AT1769" s="100"/>
      <c r="AU1769" s="100"/>
      <c r="AV1769" s="100"/>
      <c r="AW1769" s="100"/>
      <c r="AX1769" s="100"/>
      <c r="AY1769" s="100"/>
    </row>
    <row r="1770" spans="37:51">
      <c r="AK1770" s="100"/>
      <c r="AL1770" s="100"/>
      <c r="AM1770" s="100"/>
      <c r="AN1770" s="100"/>
      <c r="AO1770" s="100"/>
      <c r="AP1770" s="100"/>
      <c r="AQ1770" s="100"/>
      <c r="AR1770" s="100"/>
      <c r="AS1770" s="100"/>
      <c r="AT1770" s="100"/>
      <c r="AU1770" s="100"/>
      <c r="AV1770" s="100"/>
      <c r="AW1770" s="100"/>
      <c r="AX1770" s="100"/>
      <c r="AY1770" s="100"/>
    </row>
    <row r="1771" spans="37:51">
      <c r="AK1771" s="100"/>
      <c r="AL1771" s="100"/>
      <c r="AM1771" s="100"/>
      <c r="AN1771" s="100"/>
      <c r="AO1771" s="100"/>
      <c r="AP1771" s="100"/>
      <c r="AQ1771" s="100"/>
      <c r="AR1771" s="100"/>
      <c r="AS1771" s="100"/>
      <c r="AT1771" s="100"/>
      <c r="AU1771" s="100"/>
      <c r="AV1771" s="100"/>
      <c r="AW1771" s="100"/>
      <c r="AX1771" s="100"/>
      <c r="AY1771" s="100"/>
    </row>
    <row r="1772" spans="37:51">
      <c r="AK1772" s="100"/>
      <c r="AL1772" s="100"/>
      <c r="AM1772" s="100"/>
      <c r="AN1772" s="100"/>
      <c r="AO1772" s="100"/>
      <c r="AP1772" s="100"/>
      <c r="AQ1772" s="100"/>
      <c r="AR1772" s="100"/>
      <c r="AS1772" s="100"/>
      <c r="AT1772" s="100"/>
      <c r="AU1772" s="100"/>
      <c r="AV1772" s="100"/>
      <c r="AW1772" s="100"/>
      <c r="AX1772" s="100"/>
      <c r="AY1772" s="100"/>
    </row>
    <row r="1773" spans="37:51">
      <c r="AK1773" s="100"/>
      <c r="AL1773" s="100"/>
      <c r="AM1773" s="100"/>
      <c r="AN1773" s="100"/>
      <c r="AO1773" s="100"/>
      <c r="AP1773" s="100"/>
      <c r="AQ1773" s="100"/>
      <c r="AR1773" s="100"/>
      <c r="AS1773" s="100"/>
      <c r="AT1773" s="100"/>
      <c r="AU1773" s="100"/>
      <c r="AV1773" s="100"/>
      <c r="AW1773" s="100"/>
      <c r="AX1773" s="100"/>
      <c r="AY1773" s="100"/>
    </row>
    <row r="1774" spans="37:51">
      <c r="AK1774" s="100"/>
      <c r="AL1774" s="100"/>
      <c r="AM1774" s="100"/>
      <c r="AN1774" s="100"/>
      <c r="AO1774" s="100"/>
      <c r="AP1774" s="100"/>
      <c r="AQ1774" s="100"/>
      <c r="AR1774" s="100"/>
      <c r="AS1774" s="100"/>
      <c r="AT1774" s="100"/>
      <c r="AU1774" s="100"/>
      <c r="AV1774" s="100"/>
      <c r="AW1774" s="100"/>
      <c r="AX1774" s="100"/>
      <c r="AY1774" s="100"/>
    </row>
    <row r="1775" spans="37:51">
      <c r="AK1775" s="100"/>
      <c r="AL1775" s="100"/>
      <c r="AM1775" s="100"/>
      <c r="AN1775" s="100"/>
      <c r="AO1775" s="100"/>
      <c r="AP1775" s="100"/>
      <c r="AQ1775" s="100"/>
      <c r="AR1775" s="100"/>
      <c r="AS1775" s="100"/>
      <c r="AT1775" s="100"/>
      <c r="AU1775" s="100"/>
      <c r="AV1775" s="100"/>
      <c r="AW1775" s="100"/>
      <c r="AX1775" s="100"/>
      <c r="AY1775" s="100"/>
    </row>
    <row r="1776" spans="37:51">
      <c r="AK1776" s="100"/>
      <c r="AL1776" s="100"/>
      <c r="AM1776" s="100"/>
      <c r="AN1776" s="100"/>
      <c r="AO1776" s="100"/>
      <c r="AP1776" s="100"/>
      <c r="AQ1776" s="100"/>
      <c r="AR1776" s="100"/>
      <c r="AS1776" s="100"/>
      <c r="AT1776" s="100"/>
      <c r="AU1776" s="100"/>
      <c r="AV1776" s="100"/>
      <c r="AW1776" s="100"/>
      <c r="AX1776" s="100"/>
      <c r="AY1776" s="100"/>
    </row>
    <row r="1777" spans="37:51">
      <c r="AK1777" s="100"/>
      <c r="AL1777" s="100"/>
      <c r="AM1777" s="100"/>
      <c r="AN1777" s="100"/>
      <c r="AO1777" s="100"/>
      <c r="AP1777" s="100"/>
      <c r="AQ1777" s="100"/>
      <c r="AR1777" s="100"/>
      <c r="AS1777" s="100"/>
      <c r="AT1777" s="100"/>
      <c r="AU1777" s="100"/>
      <c r="AV1777" s="100"/>
      <c r="AW1777" s="100"/>
      <c r="AX1777" s="100"/>
      <c r="AY1777" s="100"/>
    </row>
    <row r="1778" spans="37:51">
      <c r="AK1778" s="100"/>
      <c r="AL1778" s="100"/>
      <c r="AM1778" s="100"/>
      <c r="AN1778" s="100"/>
      <c r="AO1778" s="100"/>
      <c r="AP1778" s="100"/>
      <c r="AQ1778" s="100"/>
      <c r="AR1778" s="100"/>
      <c r="AS1778" s="100"/>
      <c r="AT1778" s="100"/>
      <c r="AU1778" s="100"/>
      <c r="AV1778" s="100"/>
      <c r="AW1778" s="100"/>
      <c r="AX1778" s="100"/>
      <c r="AY1778" s="100"/>
    </row>
    <row r="1779" spans="37:51">
      <c r="AK1779" s="100"/>
      <c r="AL1779" s="100"/>
      <c r="AM1779" s="100"/>
      <c r="AN1779" s="100"/>
      <c r="AO1779" s="100"/>
      <c r="AP1779" s="100"/>
      <c r="AQ1779" s="100"/>
      <c r="AR1779" s="100"/>
      <c r="AS1779" s="100"/>
      <c r="AT1779" s="100"/>
      <c r="AU1779" s="100"/>
      <c r="AV1779" s="100"/>
      <c r="AW1779" s="100"/>
      <c r="AX1779" s="100"/>
      <c r="AY1779" s="100"/>
    </row>
    <row r="1780" spans="37:51">
      <c r="AK1780" s="100"/>
      <c r="AL1780" s="100"/>
      <c r="AM1780" s="100"/>
      <c r="AN1780" s="100"/>
      <c r="AO1780" s="100"/>
      <c r="AP1780" s="100"/>
      <c r="AQ1780" s="100"/>
      <c r="AR1780" s="100"/>
      <c r="AS1780" s="100"/>
      <c r="AT1780" s="100"/>
      <c r="AU1780" s="100"/>
      <c r="AV1780" s="100"/>
      <c r="AW1780" s="100"/>
      <c r="AX1780" s="100"/>
      <c r="AY1780" s="100"/>
    </row>
    <row r="1781" spans="37:51">
      <c r="AK1781" s="100"/>
      <c r="AL1781" s="100"/>
      <c r="AM1781" s="100"/>
      <c r="AN1781" s="100"/>
      <c r="AO1781" s="100"/>
      <c r="AP1781" s="100"/>
      <c r="AQ1781" s="100"/>
      <c r="AR1781" s="100"/>
      <c r="AS1781" s="100"/>
      <c r="AT1781" s="100"/>
      <c r="AU1781" s="100"/>
      <c r="AV1781" s="100"/>
      <c r="AW1781" s="100"/>
      <c r="AX1781" s="100"/>
      <c r="AY1781" s="100"/>
    </row>
    <row r="1782" spans="37:51">
      <c r="AK1782" s="100"/>
      <c r="AL1782" s="100"/>
      <c r="AM1782" s="100"/>
      <c r="AN1782" s="100"/>
      <c r="AO1782" s="100"/>
      <c r="AP1782" s="100"/>
      <c r="AQ1782" s="100"/>
      <c r="AR1782" s="100"/>
      <c r="AS1782" s="100"/>
      <c r="AT1782" s="100"/>
      <c r="AU1782" s="100"/>
      <c r="AV1782" s="100"/>
      <c r="AW1782" s="100"/>
      <c r="AX1782" s="100"/>
      <c r="AY1782" s="100"/>
    </row>
    <row r="1783" spans="37:51">
      <c r="AK1783" s="100"/>
      <c r="AL1783" s="100"/>
      <c r="AM1783" s="100"/>
      <c r="AN1783" s="100"/>
      <c r="AO1783" s="100"/>
      <c r="AP1783" s="100"/>
      <c r="AQ1783" s="100"/>
      <c r="AR1783" s="100"/>
      <c r="AS1783" s="100"/>
      <c r="AT1783" s="100"/>
      <c r="AU1783" s="100"/>
      <c r="AV1783" s="100"/>
      <c r="AW1783" s="100"/>
      <c r="AX1783" s="100"/>
      <c r="AY1783" s="100"/>
    </row>
    <row r="1784" spans="37:51">
      <c r="AK1784" s="100"/>
      <c r="AL1784" s="100"/>
      <c r="AM1784" s="100"/>
      <c r="AN1784" s="100"/>
      <c r="AO1784" s="100"/>
      <c r="AP1784" s="100"/>
      <c r="AQ1784" s="100"/>
      <c r="AR1784" s="100"/>
      <c r="AS1784" s="100"/>
      <c r="AT1784" s="100"/>
      <c r="AU1784" s="100"/>
      <c r="AV1784" s="100"/>
      <c r="AW1784" s="100"/>
      <c r="AX1784" s="100"/>
      <c r="AY1784" s="100"/>
    </row>
    <row r="1785" spans="37:51">
      <c r="AK1785" s="100"/>
      <c r="AL1785" s="100"/>
      <c r="AM1785" s="100"/>
      <c r="AN1785" s="100"/>
      <c r="AO1785" s="100"/>
      <c r="AP1785" s="100"/>
      <c r="AQ1785" s="100"/>
      <c r="AR1785" s="100"/>
      <c r="AS1785" s="100"/>
      <c r="AT1785" s="100"/>
      <c r="AU1785" s="100"/>
      <c r="AV1785" s="100"/>
      <c r="AW1785" s="100"/>
      <c r="AX1785" s="100"/>
      <c r="AY1785" s="100"/>
    </row>
    <row r="1786" spans="37:51">
      <c r="AK1786" s="100"/>
      <c r="AL1786" s="100"/>
      <c r="AM1786" s="100"/>
      <c r="AN1786" s="100"/>
      <c r="AO1786" s="100"/>
      <c r="AP1786" s="100"/>
      <c r="AQ1786" s="100"/>
      <c r="AR1786" s="100"/>
      <c r="AS1786" s="100"/>
      <c r="AT1786" s="100"/>
      <c r="AU1786" s="100"/>
      <c r="AV1786" s="100"/>
      <c r="AW1786" s="100"/>
      <c r="AX1786" s="100"/>
      <c r="AY1786" s="100"/>
    </row>
    <row r="1787" spans="37:51">
      <c r="AK1787" s="100"/>
      <c r="AL1787" s="100"/>
      <c r="AM1787" s="100"/>
      <c r="AN1787" s="100"/>
      <c r="AO1787" s="100"/>
      <c r="AP1787" s="100"/>
      <c r="AQ1787" s="100"/>
      <c r="AR1787" s="100"/>
      <c r="AS1787" s="100"/>
      <c r="AT1787" s="100"/>
      <c r="AU1787" s="100"/>
      <c r="AV1787" s="100"/>
      <c r="AW1787" s="100"/>
      <c r="AX1787" s="100"/>
      <c r="AY1787" s="100"/>
    </row>
    <row r="1788" spans="37:51">
      <c r="AK1788" s="100"/>
      <c r="AL1788" s="100"/>
      <c r="AM1788" s="100"/>
      <c r="AN1788" s="100"/>
      <c r="AO1788" s="100"/>
      <c r="AP1788" s="100"/>
      <c r="AQ1788" s="100"/>
      <c r="AR1788" s="100"/>
      <c r="AS1788" s="100"/>
      <c r="AT1788" s="100"/>
      <c r="AU1788" s="100"/>
      <c r="AV1788" s="100"/>
      <c r="AW1788" s="100"/>
      <c r="AX1788" s="100"/>
      <c r="AY1788" s="100"/>
    </row>
    <row r="1789" spans="37:51">
      <c r="AK1789" s="100"/>
      <c r="AL1789" s="100"/>
      <c r="AM1789" s="100"/>
      <c r="AN1789" s="100"/>
      <c r="AO1789" s="100"/>
      <c r="AP1789" s="100"/>
      <c r="AQ1789" s="100"/>
      <c r="AR1789" s="100"/>
      <c r="AS1789" s="100"/>
      <c r="AT1789" s="100"/>
      <c r="AU1789" s="100"/>
      <c r="AV1789" s="100"/>
      <c r="AW1789" s="100"/>
      <c r="AX1789" s="100"/>
      <c r="AY1789" s="100"/>
    </row>
    <row r="1790" spans="37:51">
      <c r="AK1790" s="100"/>
      <c r="AL1790" s="100"/>
      <c r="AM1790" s="100"/>
      <c r="AN1790" s="100"/>
      <c r="AO1790" s="100"/>
      <c r="AP1790" s="100"/>
      <c r="AQ1790" s="100"/>
      <c r="AR1790" s="100"/>
      <c r="AS1790" s="100"/>
      <c r="AT1790" s="100"/>
      <c r="AU1790" s="100"/>
      <c r="AV1790" s="100"/>
      <c r="AW1790" s="100"/>
      <c r="AX1790" s="100"/>
      <c r="AY1790" s="100"/>
    </row>
    <row r="1791" spans="37:51">
      <c r="AK1791" s="100"/>
      <c r="AL1791" s="100"/>
      <c r="AM1791" s="100"/>
      <c r="AN1791" s="100"/>
      <c r="AO1791" s="100"/>
      <c r="AP1791" s="100"/>
      <c r="AQ1791" s="100"/>
      <c r="AR1791" s="100"/>
      <c r="AS1791" s="100"/>
      <c r="AT1791" s="100"/>
      <c r="AU1791" s="100"/>
      <c r="AV1791" s="100"/>
      <c r="AW1791" s="100"/>
      <c r="AX1791" s="100"/>
      <c r="AY1791" s="100"/>
    </row>
    <row r="1792" spans="37:51">
      <c r="AK1792" s="100"/>
      <c r="AL1792" s="100"/>
      <c r="AM1792" s="100"/>
      <c r="AN1792" s="100"/>
      <c r="AO1792" s="100"/>
      <c r="AP1792" s="100"/>
      <c r="AQ1792" s="100"/>
      <c r="AR1792" s="100"/>
      <c r="AS1792" s="100"/>
      <c r="AT1792" s="100"/>
      <c r="AU1792" s="100"/>
      <c r="AV1792" s="100"/>
      <c r="AW1792" s="100"/>
      <c r="AX1792" s="100"/>
      <c r="AY1792" s="100"/>
    </row>
    <row r="1793" spans="37:51">
      <c r="AK1793" s="100"/>
      <c r="AL1793" s="100"/>
      <c r="AM1793" s="100"/>
      <c r="AN1793" s="100"/>
      <c r="AO1793" s="100"/>
      <c r="AP1793" s="100"/>
      <c r="AQ1793" s="100"/>
      <c r="AR1793" s="100"/>
      <c r="AS1793" s="100"/>
      <c r="AT1793" s="100"/>
      <c r="AU1793" s="100"/>
      <c r="AV1793" s="100"/>
      <c r="AW1793" s="100"/>
      <c r="AX1793" s="100"/>
      <c r="AY1793" s="100"/>
    </row>
    <row r="1794" spans="37:51">
      <c r="AK1794" s="100"/>
      <c r="AL1794" s="100"/>
      <c r="AM1794" s="100"/>
      <c r="AN1794" s="100"/>
      <c r="AO1794" s="100"/>
      <c r="AP1794" s="100"/>
      <c r="AQ1794" s="100"/>
      <c r="AR1794" s="100"/>
      <c r="AS1794" s="100"/>
      <c r="AT1794" s="100"/>
      <c r="AU1794" s="100"/>
      <c r="AV1794" s="100"/>
      <c r="AW1794" s="100"/>
      <c r="AX1794" s="100"/>
      <c r="AY1794" s="100"/>
    </row>
    <row r="1795" spans="37:51">
      <c r="AK1795" s="100"/>
      <c r="AL1795" s="100"/>
      <c r="AM1795" s="100"/>
      <c r="AN1795" s="100"/>
      <c r="AO1795" s="100"/>
      <c r="AP1795" s="100"/>
      <c r="AQ1795" s="100"/>
      <c r="AR1795" s="100"/>
      <c r="AS1795" s="100"/>
      <c r="AT1795" s="100"/>
      <c r="AU1795" s="100"/>
      <c r="AV1795" s="100"/>
      <c r="AW1795" s="100"/>
      <c r="AX1795" s="100"/>
      <c r="AY1795" s="100"/>
    </row>
    <row r="1796" spans="37:51">
      <c r="AK1796" s="100"/>
      <c r="AL1796" s="100"/>
      <c r="AM1796" s="100"/>
      <c r="AN1796" s="100"/>
      <c r="AO1796" s="100"/>
      <c r="AP1796" s="100"/>
      <c r="AQ1796" s="100"/>
      <c r="AR1796" s="100"/>
      <c r="AS1796" s="100"/>
      <c r="AT1796" s="100"/>
      <c r="AU1796" s="100"/>
      <c r="AV1796" s="100"/>
      <c r="AW1796" s="100"/>
      <c r="AX1796" s="100"/>
      <c r="AY1796" s="100"/>
    </row>
    <row r="1797" spans="37:51">
      <c r="AK1797" s="100"/>
      <c r="AL1797" s="100"/>
      <c r="AM1797" s="100"/>
      <c r="AN1797" s="100"/>
      <c r="AO1797" s="100"/>
      <c r="AP1797" s="100"/>
      <c r="AQ1797" s="100"/>
      <c r="AR1797" s="100"/>
      <c r="AS1797" s="100"/>
      <c r="AT1797" s="100"/>
      <c r="AU1797" s="100"/>
      <c r="AV1797" s="100"/>
      <c r="AW1797" s="100"/>
      <c r="AX1797" s="100"/>
      <c r="AY1797" s="100"/>
    </row>
    <row r="1798" spans="37:51">
      <c r="AK1798" s="100"/>
      <c r="AL1798" s="100"/>
      <c r="AM1798" s="100"/>
      <c r="AN1798" s="100"/>
      <c r="AO1798" s="100"/>
      <c r="AP1798" s="100"/>
      <c r="AQ1798" s="100"/>
      <c r="AR1798" s="100"/>
      <c r="AS1798" s="100"/>
      <c r="AT1798" s="100"/>
      <c r="AU1798" s="100"/>
      <c r="AV1798" s="100"/>
      <c r="AW1798" s="100"/>
      <c r="AX1798" s="100"/>
      <c r="AY1798" s="100"/>
    </row>
    <row r="1799" spans="37:51">
      <c r="AK1799" s="100"/>
      <c r="AL1799" s="100"/>
      <c r="AM1799" s="100"/>
      <c r="AN1799" s="100"/>
      <c r="AO1799" s="100"/>
      <c r="AP1799" s="100"/>
      <c r="AQ1799" s="100"/>
      <c r="AR1799" s="100"/>
      <c r="AS1799" s="100"/>
      <c r="AT1799" s="100"/>
      <c r="AU1799" s="100"/>
      <c r="AV1799" s="100"/>
      <c r="AW1799" s="100"/>
      <c r="AX1799" s="100"/>
      <c r="AY1799" s="100"/>
    </row>
    <row r="1800" spans="37:51">
      <c r="AK1800" s="100"/>
      <c r="AL1800" s="100"/>
      <c r="AM1800" s="100"/>
      <c r="AN1800" s="100"/>
      <c r="AO1800" s="100"/>
      <c r="AP1800" s="100"/>
      <c r="AQ1800" s="100"/>
      <c r="AR1800" s="100"/>
      <c r="AS1800" s="100"/>
      <c r="AT1800" s="100"/>
      <c r="AU1800" s="100"/>
      <c r="AV1800" s="100"/>
      <c r="AW1800" s="100"/>
      <c r="AX1800" s="100"/>
      <c r="AY1800" s="100"/>
    </row>
    <row r="1801" spans="37:51">
      <c r="AK1801" s="100"/>
      <c r="AL1801" s="100"/>
      <c r="AM1801" s="100"/>
      <c r="AN1801" s="100"/>
      <c r="AO1801" s="100"/>
      <c r="AP1801" s="100"/>
      <c r="AQ1801" s="100"/>
      <c r="AR1801" s="100"/>
      <c r="AS1801" s="100"/>
      <c r="AT1801" s="100"/>
      <c r="AU1801" s="100"/>
      <c r="AV1801" s="100"/>
      <c r="AW1801" s="100"/>
      <c r="AX1801" s="100"/>
      <c r="AY1801" s="100"/>
    </row>
    <row r="1802" spans="37:51">
      <c r="AK1802" s="100"/>
      <c r="AL1802" s="100"/>
      <c r="AM1802" s="100"/>
      <c r="AN1802" s="100"/>
      <c r="AO1802" s="100"/>
      <c r="AP1802" s="100"/>
      <c r="AQ1802" s="100"/>
      <c r="AR1802" s="100"/>
      <c r="AS1802" s="100"/>
      <c r="AT1802" s="100"/>
      <c r="AU1802" s="100"/>
      <c r="AV1802" s="100"/>
      <c r="AW1802" s="100"/>
      <c r="AX1802" s="100"/>
      <c r="AY1802" s="100"/>
    </row>
    <row r="1803" spans="37:51">
      <c r="AK1803" s="100"/>
      <c r="AL1803" s="100"/>
      <c r="AM1803" s="100"/>
      <c r="AN1803" s="100"/>
      <c r="AO1803" s="100"/>
      <c r="AP1803" s="100"/>
      <c r="AQ1803" s="100"/>
      <c r="AR1803" s="100"/>
      <c r="AS1803" s="100"/>
      <c r="AT1803" s="100"/>
      <c r="AU1803" s="100"/>
      <c r="AV1803" s="100"/>
      <c r="AW1803" s="100"/>
      <c r="AX1803" s="100"/>
      <c r="AY1803" s="100"/>
    </row>
    <row r="1804" spans="37:51">
      <c r="AK1804" s="100"/>
      <c r="AL1804" s="100"/>
      <c r="AM1804" s="100"/>
      <c r="AN1804" s="100"/>
      <c r="AO1804" s="100"/>
      <c r="AP1804" s="100"/>
      <c r="AQ1804" s="100"/>
      <c r="AR1804" s="100"/>
      <c r="AS1804" s="100"/>
      <c r="AT1804" s="100"/>
      <c r="AU1804" s="100"/>
      <c r="AV1804" s="100"/>
      <c r="AW1804" s="100"/>
      <c r="AX1804" s="100"/>
      <c r="AY1804" s="100"/>
    </row>
    <row r="1805" spans="37:51">
      <c r="AK1805" s="100"/>
      <c r="AL1805" s="100"/>
      <c r="AM1805" s="100"/>
      <c r="AN1805" s="100"/>
      <c r="AO1805" s="100"/>
      <c r="AP1805" s="100"/>
      <c r="AQ1805" s="100"/>
      <c r="AR1805" s="100"/>
      <c r="AS1805" s="100"/>
      <c r="AT1805" s="100"/>
      <c r="AU1805" s="100"/>
      <c r="AV1805" s="100"/>
      <c r="AW1805" s="100"/>
      <c r="AX1805" s="100"/>
      <c r="AY1805" s="100"/>
    </row>
    <row r="1806" spans="37:51">
      <c r="AK1806" s="100"/>
      <c r="AL1806" s="100"/>
      <c r="AM1806" s="100"/>
      <c r="AN1806" s="100"/>
      <c r="AO1806" s="100"/>
      <c r="AP1806" s="100"/>
      <c r="AQ1806" s="100"/>
      <c r="AR1806" s="100"/>
      <c r="AS1806" s="100"/>
      <c r="AT1806" s="100"/>
      <c r="AU1806" s="100"/>
      <c r="AV1806" s="100"/>
      <c r="AW1806" s="100"/>
      <c r="AX1806" s="100"/>
      <c r="AY1806" s="100"/>
    </row>
    <row r="1807" spans="37:51">
      <c r="AK1807" s="100"/>
      <c r="AL1807" s="100"/>
      <c r="AM1807" s="100"/>
      <c r="AN1807" s="100"/>
      <c r="AO1807" s="100"/>
      <c r="AP1807" s="100"/>
      <c r="AQ1807" s="100"/>
      <c r="AR1807" s="100"/>
      <c r="AS1807" s="100"/>
      <c r="AT1807" s="100"/>
      <c r="AU1807" s="100"/>
      <c r="AV1807" s="100"/>
      <c r="AW1807" s="100"/>
      <c r="AX1807" s="100"/>
      <c r="AY1807" s="100"/>
    </row>
    <row r="1808" spans="37:51">
      <c r="AK1808" s="100"/>
      <c r="AL1808" s="100"/>
      <c r="AM1808" s="100"/>
      <c r="AN1808" s="100"/>
      <c r="AO1808" s="100"/>
      <c r="AP1808" s="100"/>
      <c r="AQ1808" s="100"/>
      <c r="AR1808" s="100"/>
      <c r="AS1808" s="100"/>
      <c r="AT1808" s="100"/>
      <c r="AU1808" s="100"/>
      <c r="AV1808" s="100"/>
      <c r="AW1808" s="100"/>
      <c r="AX1808" s="100"/>
      <c r="AY1808" s="100"/>
    </row>
    <row r="1809" spans="37:51">
      <c r="AK1809" s="100"/>
      <c r="AL1809" s="100"/>
      <c r="AM1809" s="100"/>
      <c r="AN1809" s="100"/>
      <c r="AO1809" s="100"/>
      <c r="AP1809" s="100"/>
      <c r="AQ1809" s="100"/>
      <c r="AR1809" s="100"/>
      <c r="AS1809" s="100"/>
      <c r="AT1809" s="100"/>
      <c r="AU1809" s="100"/>
      <c r="AV1809" s="100"/>
      <c r="AW1809" s="100"/>
      <c r="AX1809" s="100"/>
      <c r="AY1809" s="100"/>
    </row>
    <row r="1810" spans="37:51">
      <c r="AK1810" s="100"/>
      <c r="AL1810" s="100"/>
      <c r="AM1810" s="100"/>
      <c r="AN1810" s="100"/>
      <c r="AO1810" s="100"/>
      <c r="AP1810" s="100"/>
      <c r="AQ1810" s="100"/>
      <c r="AR1810" s="100"/>
      <c r="AS1810" s="100"/>
      <c r="AT1810" s="100"/>
      <c r="AU1810" s="100"/>
      <c r="AV1810" s="100"/>
      <c r="AW1810" s="100"/>
      <c r="AX1810" s="100"/>
      <c r="AY1810" s="100"/>
    </row>
    <row r="1811" spans="37:51">
      <c r="AK1811" s="100"/>
      <c r="AL1811" s="100"/>
      <c r="AM1811" s="100"/>
      <c r="AN1811" s="100"/>
      <c r="AO1811" s="100"/>
      <c r="AP1811" s="100"/>
      <c r="AQ1811" s="100"/>
      <c r="AR1811" s="100"/>
      <c r="AS1811" s="100"/>
      <c r="AT1811" s="100"/>
      <c r="AU1811" s="100"/>
      <c r="AV1811" s="100"/>
      <c r="AW1811" s="100"/>
      <c r="AX1811" s="100"/>
      <c r="AY1811" s="100"/>
    </row>
    <row r="1812" spans="37:51">
      <c r="AK1812" s="100"/>
      <c r="AL1812" s="100"/>
      <c r="AM1812" s="100"/>
      <c r="AN1812" s="100"/>
      <c r="AO1812" s="100"/>
      <c r="AP1812" s="100"/>
      <c r="AQ1812" s="100"/>
      <c r="AR1812" s="100"/>
      <c r="AS1812" s="100"/>
      <c r="AT1812" s="100"/>
      <c r="AU1812" s="100"/>
      <c r="AV1812" s="100"/>
      <c r="AW1812" s="100"/>
      <c r="AX1812" s="100"/>
      <c r="AY1812" s="100"/>
    </row>
    <row r="1813" spans="37:51">
      <c r="AK1813" s="100"/>
      <c r="AL1813" s="100"/>
      <c r="AM1813" s="100"/>
      <c r="AN1813" s="100"/>
      <c r="AO1813" s="100"/>
      <c r="AP1813" s="100"/>
      <c r="AQ1813" s="100"/>
      <c r="AR1813" s="100"/>
      <c r="AS1813" s="100"/>
      <c r="AT1813" s="100"/>
      <c r="AU1813" s="100"/>
      <c r="AV1813" s="100"/>
      <c r="AW1813" s="100"/>
      <c r="AX1813" s="100"/>
      <c r="AY1813" s="100"/>
    </row>
    <row r="1814" spans="37:51">
      <c r="AK1814" s="100"/>
      <c r="AL1814" s="100"/>
      <c r="AM1814" s="100"/>
      <c r="AN1814" s="100"/>
      <c r="AO1814" s="100"/>
      <c r="AP1814" s="100"/>
      <c r="AQ1814" s="100"/>
      <c r="AR1814" s="100"/>
      <c r="AS1814" s="100"/>
      <c r="AT1814" s="100"/>
      <c r="AU1814" s="100"/>
      <c r="AV1814" s="100"/>
      <c r="AW1814" s="100"/>
      <c r="AX1814" s="100"/>
      <c r="AY1814" s="100"/>
    </row>
    <row r="1815" spans="37:51">
      <c r="AK1815" s="100"/>
      <c r="AL1815" s="100"/>
      <c r="AM1815" s="100"/>
      <c r="AN1815" s="100"/>
      <c r="AO1815" s="100"/>
      <c r="AP1815" s="100"/>
      <c r="AQ1815" s="100"/>
      <c r="AR1815" s="100"/>
      <c r="AS1815" s="100"/>
      <c r="AT1815" s="100"/>
      <c r="AU1815" s="100"/>
      <c r="AV1815" s="100"/>
      <c r="AW1815" s="100"/>
      <c r="AX1815" s="100"/>
      <c r="AY1815" s="100"/>
    </row>
    <row r="1816" spans="37:51">
      <c r="AK1816" s="100"/>
      <c r="AL1816" s="100"/>
      <c r="AM1816" s="100"/>
      <c r="AN1816" s="100"/>
      <c r="AO1816" s="100"/>
      <c r="AP1816" s="100"/>
      <c r="AQ1816" s="100"/>
      <c r="AR1816" s="100"/>
      <c r="AS1816" s="100"/>
      <c r="AT1816" s="100"/>
      <c r="AU1816" s="100"/>
      <c r="AV1816" s="100"/>
      <c r="AW1816" s="100"/>
      <c r="AX1816" s="100"/>
      <c r="AY1816" s="100"/>
    </row>
    <row r="1817" spans="37:51">
      <c r="AK1817" s="100"/>
      <c r="AL1817" s="100"/>
      <c r="AM1817" s="100"/>
      <c r="AN1817" s="100"/>
      <c r="AO1817" s="100"/>
      <c r="AP1817" s="100"/>
      <c r="AQ1817" s="100"/>
      <c r="AR1817" s="100"/>
      <c r="AS1817" s="100"/>
      <c r="AT1817" s="100"/>
      <c r="AU1817" s="100"/>
      <c r="AV1817" s="100"/>
      <c r="AW1817" s="100"/>
      <c r="AX1817" s="100"/>
      <c r="AY1817" s="100"/>
    </row>
    <row r="1818" spans="37:51">
      <c r="AK1818" s="100"/>
      <c r="AL1818" s="100"/>
      <c r="AM1818" s="100"/>
      <c r="AN1818" s="100"/>
      <c r="AO1818" s="100"/>
      <c r="AP1818" s="100"/>
      <c r="AQ1818" s="100"/>
      <c r="AR1818" s="100"/>
      <c r="AS1818" s="100"/>
      <c r="AT1818" s="100"/>
      <c r="AU1818" s="100"/>
      <c r="AV1818" s="100"/>
      <c r="AW1818" s="100"/>
      <c r="AX1818" s="100"/>
      <c r="AY1818" s="100"/>
    </row>
    <row r="1819" spans="37:51">
      <c r="AK1819" s="100"/>
      <c r="AL1819" s="100"/>
      <c r="AM1819" s="100"/>
      <c r="AN1819" s="100"/>
      <c r="AO1819" s="100"/>
      <c r="AP1819" s="100"/>
      <c r="AQ1819" s="100"/>
      <c r="AR1819" s="100"/>
      <c r="AS1819" s="100"/>
      <c r="AT1819" s="100"/>
      <c r="AU1819" s="100"/>
      <c r="AV1819" s="100"/>
      <c r="AW1819" s="100"/>
      <c r="AX1819" s="100"/>
      <c r="AY1819" s="100"/>
    </row>
    <row r="1820" spans="37:51">
      <c r="AK1820" s="100"/>
      <c r="AL1820" s="100"/>
      <c r="AM1820" s="100"/>
      <c r="AN1820" s="100"/>
      <c r="AO1820" s="100"/>
      <c r="AP1820" s="100"/>
      <c r="AQ1820" s="100"/>
      <c r="AR1820" s="100"/>
      <c r="AS1820" s="100"/>
      <c r="AT1820" s="100"/>
      <c r="AU1820" s="100"/>
      <c r="AV1820" s="100"/>
      <c r="AW1820" s="100"/>
      <c r="AX1820" s="100"/>
      <c r="AY1820" s="100"/>
    </row>
    <row r="1821" spans="37:51">
      <c r="AK1821" s="100"/>
      <c r="AL1821" s="100"/>
      <c r="AM1821" s="100"/>
      <c r="AN1821" s="100"/>
      <c r="AO1821" s="100"/>
      <c r="AP1821" s="100"/>
      <c r="AQ1821" s="100"/>
      <c r="AR1821" s="100"/>
      <c r="AS1821" s="100"/>
      <c r="AT1821" s="100"/>
      <c r="AU1821" s="100"/>
      <c r="AV1821" s="100"/>
      <c r="AW1821" s="100"/>
      <c r="AX1821" s="100"/>
      <c r="AY1821" s="100"/>
    </row>
    <row r="1822" spans="37:51">
      <c r="AK1822" s="100"/>
      <c r="AL1822" s="100"/>
      <c r="AM1822" s="100"/>
      <c r="AN1822" s="100"/>
      <c r="AO1822" s="100"/>
      <c r="AP1822" s="100"/>
      <c r="AQ1822" s="100"/>
      <c r="AR1822" s="100"/>
      <c r="AS1822" s="100"/>
      <c r="AT1822" s="100"/>
      <c r="AU1822" s="100"/>
      <c r="AV1822" s="100"/>
      <c r="AW1822" s="100"/>
      <c r="AX1822" s="100"/>
      <c r="AY1822" s="100"/>
    </row>
    <row r="1823" spans="37:51">
      <c r="AK1823" s="100"/>
      <c r="AL1823" s="100"/>
      <c r="AM1823" s="100"/>
      <c r="AN1823" s="100"/>
      <c r="AO1823" s="100"/>
      <c r="AP1823" s="100"/>
      <c r="AQ1823" s="100"/>
      <c r="AR1823" s="100"/>
      <c r="AS1823" s="100"/>
      <c r="AT1823" s="100"/>
      <c r="AU1823" s="100"/>
      <c r="AV1823" s="100"/>
      <c r="AW1823" s="100"/>
      <c r="AX1823" s="100"/>
      <c r="AY1823" s="100"/>
    </row>
    <row r="1824" spans="37:51">
      <c r="AK1824" s="100"/>
      <c r="AL1824" s="100"/>
      <c r="AM1824" s="100"/>
      <c r="AN1824" s="100"/>
      <c r="AO1824" s="100"/>
      <c r="AP1824" s="100"/>
      <c r="AQ1824" s="100"/>
      <c r="AR1824" s="100"/>
      <c r="AS1824" s="100"/>
      <c r="AT1824" s="100"/>
      <c r="AU1824" s="100"/>
      <c r="AV1824" s="100"/>
      <c r="AW1824" s="100"/>
      <c r="AX1824" s="100"/>
      <c r="AY1824" s="100"/>
    </row>
    <row r="1825" spans="37:51">
      <c r="AK1825" s="100"/>
      <c r="AL1825" s="100"/>
      <c r="AM1825" s="100"/>
      <c r="AN1825" s="100"/>
      <c r="AO1825" s="100"/>
      <c r="AP1825" s="100"/>
      <c r="AQ1825" s="100"/>
      <c r="AR1825" s="100"/>
      <c r="AS1825" s="100"/>
      <c r="AT1825" s="100"/>
      <c r="AU1825" s="100"/>
      <c r="AV1825" s="100"/>
      <c r="AW1825" s="100"/>
      <c r="AX1825" s="100"/>
      <c r="AY1825" s="100"/>
    </row>
    <row r="1826" spans="37:51">
      <c r="AK1826" s="100"/>
      <c r="AL1826" s="100"/>
      <c r="AM1826" s="100"/>
      <c r="AN1826" s="100"/>
      <c r="AO1826" s="100"/>
      <c r="AP1826" s="100"/>
      <c r="AQ1826" s="100"/>
      <c r="AR1826" s="100"/>
      <c r="AS1826" s="100"/>
      <c r="AT1826" s="100"/>
      <c r="AU1826" s="100"/>
      <c r="AV1826" s="100"/>
      <c r="AW1826" s="100"/>
      <c r="AX1826" s="100"/>
      <c r="AY1826" s="100"/>
    </row>
    <row r="1827" spans="37:51">
      <c r="AK1827" s="100"/>
      <c r="AL1827" s="100"/>
      <c r="AM1827" s="100"/>
      <c r="AN1827" s="100"/>
      <c r="AO1827" s="100"/>
      <c r="AP1827" s="100"/>
      <c r="AQ1827" s="100"/>
      <c r="AR1827" s="100"/>
      <c r="AS1827" s="100"/>
      <c r="AT1827" s="100"/>
      <c r="AU1827" s="100"/>
      <c r="AV1827" s="100"/>
      <c r="AW1827" s="100"/>
      <c r="AX1827" s="100"/>
      <c r="AY1827" s="100"/>
    </row>
    <row r="1828" spans="37:51">
      <c r="AK1828" s="100"/>
      <c r="AL1828" s="100"/>
      <c r="AM1828" s="100"/>
      <c r="AN1828" s="100"/>
      <c r="AO1828" s="100"/>
      <c r="AP1828" s="100"/>
      <c r="AQ1828" s="100"/>
      <c r="AR1828" s="100"/>
      <c r="AS1828" s="100"/>
      <c r="AT1828" s="100"/>
      <c r="AU1828" s="100"/>
      <c r="AV1828" s="100"/>
      <c r="AW1828" s="100"/>
      <c r="AX1828" s="100"/>
      <c r="AY1828" s="100"/>
    </row>
    <row r="1829" spans="37:51">
      <c r="AK1829" s="100"/>
      <c r="AL1829" s="100"/>
      <c r="AM1829" s="100"/>
      <c r="AN1829" s="100"/>
      <c r="AO1829" s="100"/>
      <c r="AP1829" s="100"/>
      <c r="AQ1829" s="100"/>
      <c r="AR1829" s="100"/>
      <c r="AS1829" s="100"/>
      <c r="AT1829" s="100"/>
      <c r="AU1829" s="100"/>
      <c r="AV1829" s="100"/>
      <c r="AW1829" s="100"/>
      <c r="AX1829" s="100"/>
      <c r="AY1829" s="100"/>
    </row>
    <row r="1830" spans="37:51">
      <c r="AK1830" s="100"/>
      <c r="AL1830" s="100"/>
      <c r="AM1830" s="100"/>
      <c r="AN1830" s="100"/>
      <c r="AO1830" s="100"/>
      <c r="AP1830" s="100"/>
      <c r="AQ1830" s="100"/>
      <c r="AR1830" s="100"/>
      <c r="AS1830" s="100"/>
      <c r="AT1830" s="100"/>
      <c r="AU1830" s="100"/>
      <c r="AV1830" s="100"/>
      <c r="AW1830" s="100"/>
      <c r="AX1830" s="100"/>
      <c r="AY1830" s="100"/>
    </row>
    <row r="1831" spans="37:51">
      <c r="AK1831" s="100"/>
      <c r="AL1831" s="100"/>
      <c r="AM1831" s="100"/>
      <c r="AN1831" s="100"/>
      <c r="AO1831" s="100"/>
      <c r="AP1831" s="100"/>
      <c r="AQ1831" s="100"/>
      <c r="AR1831" s="100"/>
      <c r="AS1831" s="100"/>
      <c r="AT1831" s="100"/>
      <c r="AU1831" s="100"/>
      <c r="AV1831" s="100"/>
      <c r="AW1831" s="100"/>
      <c r="AX1831" s="100"/>
      <c r="AY1831" s="100"/>
    </row>
    <row r="1832" spans="37:51">
      <c r="AK1832" s="100"/>
      <c r="AL1832" s="100"/>
      <c r="AM1832" s="100"/>
      <c r="AN1832" s="100"/>
      <c r="AO1832" s="100"/>
      <c r="AP1832" s="100"/>
      <c r="AQ1832" s="100"/>
      <c r="AR1832" s="100"/>
      <c r="AS1832" s="100"/>
      <c r="AT1832" s="100"/>
      <c r="AU1832" s="100"/>
      <c r="AV1832" s="100"/>
      <c r="AW1832" s="100"/>
      <c r="AX1832" s="100"/>
      <c r="AY1832" s="100"/>
    </row>
    <row r="1833" spans="37:51">
      <c r="AK1833" s="100"/>
      <c r="AL1833" s="100"/>
      <c r="AM1833" s="100"/>
      <c r="AN1833" s="100"/>
      <c r="AO1833" s="100"/>
      <c r="AP1833" s="100"/>
      <c r="AQ1833" s="100"/>
      <c r="AR1833" s="100"/>
      <c r="AS1833" s="100"/>
      <c r="AT1833" s="100"/>
      <c r="AU1833" s="100"/>
      <c r="AV1833" s="100"/>
      <c r="AW1833" s="100"/>
      <c r="AX1833" s="100"/>
      <c r="AY1833" s="100"/>
    </row>
    <row r="1834" spans="37:51">
      <c r="AK1834" s="100"/>
      <c r="AL1834" s="100"/>
      <c r="AM1834" s="100"/>
      <c r="AN1834" s="100"/>
      <c r="AO1834" s="100"/>
      <c r="AP1834" s="100"/>
      <c r="AQ1834" s="100"/>
      <c r="AR1834" s="100"/>
      <c r="AS1834" s="100"/>
      <c r="AT1834" s="100"/>
      <c r="AU1834" s="100"/>
      <c r="AV1834" s="100"/>
      <c r="AW1834" s="100"/>
      <c r="AX1834" s="100"/>
      <c r="AY1834" s="100"/>
    </row>
    <row r="1835" spans="37:51">
      <c r="AK1835" s="100"/>
      <c r="AL1835" s="100"/>
      <c r="AM1835" s="100"/>
      <c r="AN1835" s="100"/>
      <c r="AO1835" s="100"/>
      <c r="AP1835" s="100"/>
      <c r="AQ1835" s="100"/>
      <c r="AR1835" s="100"/>
      <c r="AS1835" s="100"/>
      <c r="AT1835" s="100"/>
      <c r="AU1835" s="100"/>
      <c r="AV1835" s="100"/>
      <c r="AW1835" s="100"/>
      <c r="AX1835" s="100"/>
      <c r="AY1835" s="100"/>
    </row>
    <row r="1836" spans="37:51">
      <c r="AK1836" s="100"/>
      <c r="AL1836" s="100"/>
      <c r="AM1836" s="100"/>
      <c r="AN1836" s="100"/>
      <c r="AO1836" s="100"/>
      <c r="AP1836" s="100"/>
      <c r="AQ1836" s="100"/>
      <c r="AR1836" s="100"/>
      <c r="AS1836" s="100"/>
      <c r="AT1836" s="100"/>
      <c r="AU1836" s="100"/>
      <c r="AV1836" s="100"/>
      <c r="AW1836" s="100"/>
      <c r="AX1836" s="100"/>
      <c r="AY1836" s="100"/>
    </row>
    <row r="1837" spans="37:51">
      <c r="AK1837" s="100"/>
      <c r="AL1837" s="100"/>
      <c r="AM1837" s="100"/>
      <c r="AN1837" s="100"/>
      <c r="AO1837" s="100"/>
      <c r="AP1837" s="100"/>
      <c r="AQ1837" s="100"/>
      <c r="AR1837" s="100"/>
      <c r="AS1837" s="100"/>
      <c r="AT1837" s="100"/>
      <c r="AU1837" s="100"/>
      <c r="AV1837" s="100"/>
      <c r="AW1837" s="100"/>
      <c r="AX1837" s="100"/>
      <c r="AY1837" s="100"/>
    </row>
    <row r="1838" spans="37:51">
      <c r="AK1838" s="100"/>
      <c r="AL1838" s="100"/>
      <c r="AM1838" s="100"/>
      <c r="AN1838" s="100"/>
      <c r="AO1838" s="100"/>
      <c r="AP1838" s="100"/>
      <c r="AQ1838" s="100"/>
      <c r="AR1838" s="100"/>
      <c r="AS1838" s="100"/>
      <c r="AT1838" s="100"/>
      <c r="AU1838" s="100"/>
      <c r="AV1838" s="100"/>
      <c r="AW1838" s="100"/>
      <c r="AX1838" s="100"/>
      <c r="AY1838" s="100"/>
    </row>
    <row r="1839" spans="37:51">
      <c r="AK1839" s="100"/>
      <c r="AL1839" s="100"/>
      <c r="AM1839" s="100"/>
      <c r="AN1839" s="100"/>
      <c r="AO1839" s="100"/>
      <c r="AP1839" s="100"/>
      <c r="AQ1839" s="100"/>
      <c r="AR1839" s="100"/>
      <c r="AS1839" s="100"/>
      <c r="AT1839" s="100"/>
      <c r="AU1839" s="100"/>
      <c r="AV1839" s="100"/>
      <c r="AW1839" s="100"/>
      <c r="AX1839" s="100"/>
      <c r="AY1839" s="100"/>
    </row>
    <row r="1840" spans="37:51">
      <c r="AK1840" s="100"/>
      <c r="AL1840" s="100"/>
      <c r="AM1840" s="100"/>
      <c r="AN1840" s="100"/>
      <c r="AO1840" s="100"/>
      <c r="AP1840" s="100"/>
      <c r="AQ1840" s="100"/>
      <c r="AR1840" s="100"/>
      <c r="AS1840" s="100"/>
      <c r="AT1840" s="100"/>
      <c r="AU1840" s="100"/>
      <c r="AV1840" s="100"/>
      <c r="AW1840" s="100"/>
      <c r="AX1840" s="100"/>
      <c r="AY1840" s="100"/>
    </row>
    <row r="1841" spans="37:51">
      <c r="AK1841" s="100"/>
      <c r="AL1841" s="100"/>
      <c r="AM1841" s="100"/>
      <c r="AN1841" s="100"/>
      <c r="AO1841" s="100"/>
      <c r="AP1841" s="100"/>
      <c r="AQ1841" s="100"/>
      <c r="AR1841" s="100"/>
      <c r="AS1841" s="100"/>
      <c r="AT1841" s="100"/>
      <c r="AU1841" s="100"/>
      <c r="AV1841" s="100"/>
      <c r="AW1841" s="100"/>
      <c r="AX1841" s="100"/>
      <c r="AY1841" s="100"/>
    </row>
    <row r="1842" spans="37:51">
      <c r="AK1842" s="100"/>
      <c r="AL1842" s="100"/>
      <c r="AM1842" s="100"/>
      <c r="AN1842" s="100"/>
      <c r="AO1842" s="100"/>
      <c r="AP1842" s="100"/>
      <c r="AQ1842" s="100"/>
      <c r="AR1842" s="100"/>
      <c r="AS1842" s="100"/>
      <c r="AT1842" s="100"/>
      <c r="AU1842" s="100"/>
      <c r="AV1842" s="100"/>
      <c r="AW1842" s="100"/>
      <c r="AX1842" s="100"/>
      <c r="AY1842" s="100"/>
    </row>
    <row r="1843" spans="37:51">
      <c r="AK1843" s="100"/>
      <c r="AL1843" s="100"/>
      <c r="AM1843" s="100"/>
      <c r="AN1843" s="100"/>
      <c r="AO1843" s="100"/>
      <c r="AP1843" s="100"/>
      <c r="AQ1843" s="100"/>
      <c r="AR1843" s="100"/>
      <c r="AS1843" s="100"/>
      <c r="AT1843" s="100"/>
      <c r="AU1843" s="100"/>
      <c r="AV1843" s="100"/>
      <c r="AW1843" s="100"/>
      <c r="AX1843" s="100"/>
      <c r="AY1843" s="100"/>
    </row>
    <row r="1844" spans="37:51">
      <c r="AK1844" s="100"/>
      <c r="AL1844" s="100"/>
      <c r="AM1844" s="100"/>
      <c r="AN1844" s="100"/>
      <c r="AO1844" s="100"/>
      <c r="AP1844" s="100"/>
      <c r="AQ1844" s="100"/>
      <c r="AR1844" s="100"/>
      <c r="AS1844" s="100"/>
      <c r="AT1844" s="100"/>
      <c r="AU1844" s="100"/>
      <c r="AV1844" s="100"/>
      <c r="AW1844" s="100"/>
      <c r="AX1844" s="100"/>
      <c r="AY1844" s="100"/>
    </row>
    <row r="1845" spans="37:51">
      <c r="AK1845" s="100"/>
      <c r="AL1845" s="100"/>
      <c r="AM1845" s="100"/>
      <c r="AN1845" s="100"/>
      <c r="AO1845" s="100"/>
      <c r="AP1845" s="100"/>
      <c r="AQ1845" s="100"/>
      <c r="AR1845" s="100"/>
      <c r="AS1845" s="100"/>
      <c r="AT1845" s="100"/>
      <c r="AU1845" s="100"/>
      <c r="AV1845" s="100"/>
      <c r="AW1845" s="100"/>
      <c r="AX1845" s="100"/>
      <c r="AY1845" s="100"/>
    </row>
    <row r="1846" spans="37:51">
      <c r="AK1846" s="100"/>
      <c r="AL1846" s="100"/>
      <c r="AM1846" s="100"/>
      <c r="AN1846" s="100"/>
      <c r="AO1846" s="100"/>
      <c r="AP1846" s="100"/>
      <c r="AQ1846" s="100"/>
      <c r="AR1846" s="100"/>
      <c r="AS1846" s="100"/>
      <c r="AT1846" s="100"/>
      <c r="AU1846" s="100"/>
      <c r="AV1846" s="100"/>
      <c r="AW1846" s="100"/>
      <c r="AX1846" s="100"/>
      <c r="AY1846" s="100"/>
    </row>
    <row r="1847" spans="37:51">
      <c r="AK1847" s="100"/>
      <c r="AL1847" s="100"/>
      <c r="AM1847" s="100"/>
      <c r="AN1847" s="100"/>
      <c r="AO1847" s="100"/>
      <c r="AP1847" s="100"/>
      <c r="AQ1847" s="100"/>
      <c r="AR1847" s="100"/>
      <c r="AS1847" s="100"/>
      <c r="AT1847" s="100"/>
      <c r="AU1847" s="100"/>
      <c r="AV1847" s="100"/>
      <c r="AW1847" s="100"/>
      <c r="AX1847" s="100"/>
      <c r="AY1847" s="100"/>
    </row>
    <row r="1848" spans="37:51">
      <c r="AK1848" s="100"/>
      <c r="AL1848" s="100"/>
      <c r="AM1848" s="100"/>
      <c r="AN1848" s="100"/>
      <c r="AO1848" s="100"/>
      <c r="AP1848" s="100"/>
      <c r="AQ1848" s="100"/>
      <c r="AR1848" s="100"/>
      <c r="AS1848" s="100"/>
      <c r="AT1848" s="100"/>
      <c r="AU1848" s="100"/>
      <c r="AV1848" s="100"/>
      <c r="AW1848" s="100"/>
      <c r="AX1848" s="100"/>
      <c r="AY1848" s="100"/>
    </row>
    <row r="1849" spans="37:51">
      <c r="AK1849" s="100"/>
      <c r="AL1849" s="100"/>
      <c r="AM1849" s="100"/>
      <c r="AN1849" s="100"/>
      <c r="AO1849" s="100"/>
      <c r="AP1849" s="100"/>
      <c r="AQ1849" s="100"/>
      <c r="AR1849" s="100"/>
      <c r="AS1849" s="100"/>
      <c r="AT1849" s="100"/>
      <c r="AU1849" s="100"/>
      <c r="AV1849" s="100"/>
      <c r="AW1849" s="100"/>
      <c r="AX1849" s="100"/>
      <c r="AY1849" s="100"/>
    </row>
    <row r="1850" spans="37:51">
      <c r="AK1850" s="100"/>
      <c r="AL1850" s="100"/>
      <c r="AM1850" s="100"/>
      <c r="AN1850" s="100"/>
      <c r="AO1850" s="100"/>
      <c r="AP1850" s="100"/>
      <c r="AQ1850" s="100"/>
      <c r="AR1850" s="100"/>
      <c r="AS1850" s="100"/>
      <c r="AT1850" s="100"/>
      <c r="AU1850" s="100"/>
      <c r="AV1850" s="100"/>
      <c r="AW1850" s="100"/>
      <c r="AX1850" s="100"/>
      <c r="AY1850" s="100"/>
    </row>
    <row r="1851" spans="37:51">
      <c r="AK1851" s="100"/>
      <c r="AL1851" s="100"/>
      <c r="AM1851" s="100"/>
      <c r="AN1851" s="100"/>
      <c r="AO1851" s="100"/>
      <c r="AP1851" s="100"/>
      <c r="AQ1851" s="100"/>
      <c r="AR1851" s="100"/>
      <c r="AS1851" s="100"/>
      <c r="AT1851" s="100"/>
      <c r="AU1851" s="100"/>
      <c r="AV1851" s="100"/>
      <c r="AW1851" s="100"/>
      <c r="AX1851" s="100"/>
      <c r="AY1851" s="100"/>
    </row>
    <row r="1852" spans="37:51">
      <c r="AK1852" s="100"/>
      <c r="AL1852" s="100"/>
      <c r="AM1852" s="100"/>
      <c r="AN1852" s="100"/>
      <c r="AO1852" s="100"/>
      <c r="AP1852" s="100"/>
      <c r="AQ1852" s="100"/>
      <c r="AR1852" s="100"/>
      <c r="AS1852" s="100"/>
      <c r="AT1852" s="100"/>
      <c r="AU1852" s="100"/>
      <c r="AV1852" s="100"/>
      <c r="AW1852" s="100"/>
      <c r="AX1852" s="100"/>
      <c r="AY1852" s="100"/>
    </row>
    <row r="1853" spans="37:51">
      <c r="AK1853" s="100"/>
      <c r="AL1853" s="100"/>
      <c r="AM1853" s="100"/>
      <c r="AN1853" s="100"/>
      <c r="AO1853" s="100"/>
      <c r="AP1853" s="100"/>
      <c r="AQ1853" s="100"/>
      <c r="AR1853" s="100"/>
      <c r="AS1853" s="100"/>
      <c r="AT1853" s="100"/>
      <c r="AU1853" s="100"/>
      <c r="AV1853" s="100"/>
      <c r="AW1853" s="100"/>
      <c r="AX1853" s="100"/>
      <c r="AY1853" s="100"/>
    </row>
    <row r="1854" spans="37:51">
      <c r="AK1854" s="100"/>
      <c r="AL1854" s="100"/>
      <c r="AM1854" s="100"/>
      <c r="AN1854" s="100"/>
      <c r="AO1854" s="100"/>
      <c r="AP1854" s="100"/>
      <c r="AQ1854" s="100"/>
      <c r="AR1854" s="100"/>
      <c r="AS1854" s="100"/>
      <c r="AT1854" s="100"/>
      <c r="AU1854" s="100"/>
      <c r="AV1854" s="100"/>
      <c r="AW1854" s="100"/>
      <c r="AX1854" s="100"/>
      <c r="AY1854" s="100"/>
    </row>
    <row r="1855" spans="37:51">
      <c r="AK1855" s="100"/>
      <c r="AL1855" s="100"/>
      <c r="AM1855" s="100"/>
      <c r="AN1855" s="100"/>
      <c r="AO1855" s="100"/>
      <c r="AP1855" s="100"/>
      <c r="AQ1855" s="100"/>
      <c r="AR1855" s="100"/>
      <c r="AS1855" s="100"/>
      <c r="AT1855" s="100"/>
      <c r="AU1855" s="100"/>
      <c r="AV1855" s="100"/>
      <c r="AW1855" s="100"/>
      <c r="AX1855" s="100"/>
      <c r="AY1855" s="100"/>
    </row>
    <row r="1856" spans="37:51">
      <c r="AK1856" s="100"/>
      <c r="AL1856" s="100"/>
      <c r="AM1856" s="100"/>
      <c r="AN1856" s="100"/>
      <c r="AO1856" s="100"/>
      <c r="AP1856" s="100"/>
      <c r="AQ1856" s="100"/>
      <c r="AR1856" s="100"/>
      <c r="AS1856" s="100"/>
      <c r="AT1856" s="100"/>
      <c r="AU1856" s="100"/>
      <c r="AV1856" s="100"/>
      <c r="AW1856" s="100"/>
      <c r="AX1856" s="100"/>
      <c r="AY1856" s="100"/>
    </row>
    <row r="1857" spans="37:51">
      <c r="AK1857" s="100"/>
      <c r="AL1857" s="100"/>
      <c r="AM1857" s="100"/>
      <c r="AN1857" s="100"/>
      <c r="AO1857" s="100"/>
      <c r="AP1857" s="100"/>
      <c r="AQ1857" s="100"/>
      <c r="AR1857" s="100"/>
      <c r="AS1857" s="100"/>
      <c r="AT1857" s="100"/>
      <c r="AU1857" s="100"/>
      <c r="AV1857" s="100"/>
      <c r="AW1857" s="100"/>
      <c r="AX1857" s="100"/>
      <c r="AY1857" s="100"/>
    </row>
    <row r="1858" spans="37:51">
      <c r="AK1858" s="100"/>
      <c r="AL1858" s="100"/>
      <c r="AM1858" s="100"/>
      <c r="AN1858" s="100"/>
      <c r="AO1858" s="100"/>
      <c r="AP1858" s="100"/>
      <c r="AQ1858" s="100"/>
      <c r="AR1858" s="100"/>
      <c r="AS1858" s="100"/>
      <c r="AT1858" s="100"/>
      <c r="AU1858" s="100"/>
      <c r="AV1858" s="100"/>
      <c r="AW1858" s="100"/>
      <c r="AX1858" s="100"/>
      <c r="AY1858" s="100"/>
    </row>
    <row r="1859" spans="37:51">
      <c r="AK1859" s="100"/>
      <c r="AL1859" s="100"/>
      <c r="AM1859" s="100"/>
      <c r="AN1859" s="100"/>
      <c r="AO1859" s="100"/>
      <c r="AP1859" s="100"/>
      <c r="AQ1859" s="100"/>
      <c r="AR1859" s="100"/>
      <c r="AS1859" s="100"/>
      <c r="AT1859" s="100"/>
      <c r="AU1859" s="100"/>
      <c r="AV1859" s="100"/>
      <c r="AW1859" s="100"/>
      <c r="AX1859" s="100"/>
      <c r="AY1859" s="100"/>
    </row>
    <row r="1860" spans="37:51">
      <c r="AK1860" s="100"/>
      <c r="AL1860" s="100"/>
      <c r="AM1860" s="100"/>
      <c r="AN1860" s="100"/>
      <c r="AO1860" s="100"/>
      <c r="AP1860" s="100"/>
      <c r="AQ1860" s="100"/>
      <c r="AR1860" s="100"/>
      <c r="AS1860" s="100"/>
      <c r="AT1860" s="100"/>
      <c r="AU1860" s="100"/>
      <c r="AV1860" s="100"/>
      <c r="AW1860" s="100"/>
      <c r="AX1860" s="100"/>
      <c r="AY1860" s="100"/>
    </row>
    <row r="1861" spans="37:51">
      <c r="AK1861" s="100"/>
      <c r="AL1861" s="100"/>
      <c r="AM1861" s="100"/>
      <c r="AN1861" s="100"/>
      <c r="AO1861" s="100"/>
      <c r="AP1861" s="100"/>
      <c r="AQ1861" s="100"/>
      <c r="AR1861" s="100"/>
      <c r="AS1861" s="100"/>
      <c r="AT1861" s="100"/>
      <c r="AU1861" s="100"/>
      <c r="AV1861" s="100"/>
      <c r="AW1861" s="100"/>
      <c r="AX1861" s="100"/>
      <c r="AY1861" s="100"/>
    </row>
    <row r="1862" spans="37:51">
      <c r="AK1862" s="100"/>
      <c r="AL1862" s="100"/>
      <c r="AM1862" s="100"/>
      <c r="AN1862" s="100"/>
      <c r="AO1862" s="100"/>
      <c r="AP1862" s="100"/>
      <c r="AQ1862" s="100"/>
      <c r="AR1862" s="100"/>
      <c r="AS1862" s="100"/>
      <c r="AT1862" s="100"/>
      <c r="AU1862" s="100"/>
      <c r="AV1862" s="100"/>
      <c r="AW1862" s="100"/>
      <c r="AX1862" s="100"/>
      <c r="AY1862" s="100"/>
    </row>
    <row r="1863" spans="37:51">
      <c r="AK1863" s="100"/>
      <c r="AL1863" s="100"/>
      <c r="AM1863" s="100"/>
      <c r="AN1863" s="100"/>
      <c r="AO1863" s="100"/>
      <c r="AP1863" s="100"/>
      <c r="AQ1863" s="100"/>
      <c r="AR1863" s="100"/>
      <c r="AS1863" s="100"/>
      <c r="AT1863" s="100"/>
      <c r="AU1863" s="100"/>
      <c r="AV1863" s="100"/>
      <c r="AW1863" s="100"/>
      <c r="AX1863" s="100"/>
      <c r="AY1863" s="100"/>
    </row>
    <row r="1864" spans="37:51">
      <c r="AK1864" s="100"/>
      <c r="AL1864" s="100"/>
      <c r="AM1864" s="100"/>
      <c r="AN1864" s="100"/>
      <c r="AO1864" s="100"/>
      <c r="AP1864" s="100"/>
      <c r="AQ1864" s="100"/>
      <c r="AR1864" s="100"/>
      <c r="AS1864" s="100"/>
      <c r="AT1864" s="100"/>
      <c r="AU1864" s="100"/>
      <c r="AV1864" s="100"/>
      <c r="AW1864" s="100"/>
      <c r="AX1864" s="100"/>
      <c r="AY1864" s="100"/>
    </row>
    <row r="1865" spans="37:51">
      <c r="AK1865" s="100"/>
      <c r="AL1865" s="100"/>
      <c r="AM1865" s="100"/>
      <c r="AN1865" s="100"/>
      <c r="AO1865" s="100"/>
      <c r="AP1865" s="100"/>
      <c r="AQ1865" s="100"/>
      <c r="AR1865" s="100"/>
      <c r="AS1865" s="100"/>
      <c r="AT1865" s="100"/>
      <c r="AU1865" s="100"/>
      <c r="AV1865" s="100"/>
      <c r="AW1865" s="100"/>
      <c r="AX1865" s="100"/>
      <c r="AY1865" s="100"/>
    </row>
    <row r="1866" spans="37:51">
      <c r="AK1866" s="100"/>
      <c r="AL1866" s="100"/>
      <c r="AM1866" s="100"/>
      <c r="AN1866" s="100"/>
      <c r="AO1866" s="100"/>
      <c r="AP1866" s="100"/>
      <c r="AQ1866" s="100"/>
      <c r="AR1866" s="100"/>
      <c r="AS1866" s="100"/>
      <c r="AT1866" s="100"/>
      <c r="AU1866" s="100"/>
      <c r="AV1866" s="100"/>
      <c r="AW1866" s="100"/>
      <c r="AX1866" s="100"/>
      <c r="AY1866" s="100"/>
    </row>
    <row r="1867" spans="37:51">
      <c r="AK1867" s="100"/>
      <c r="AL1867" s="100"/>
      <c r="AM1867" s="100"/>
      <c r="AN1867" s="100"/>
      <c r="AO1867" s="100"/>
      <c r="AP1867" s="100"/>
      <c r="AQ1867" s="100"/>
      <c r="AR1867" s="100"/>
      <c r="AS1867" s="100"/>
      <c r="AT1867" s="100"/>
      <c r="AU1867" s="100"/>
      <c r="AV1867" s="100"/>
      <c r="AW1867" s="100"/>
      <c r="AX1867" s="100"/>
      <c r="AY1867" s="100"/>
    </row>
    <row r="1868" spans="37:51">
      <c r="AK1868" s="100"/>
      <c r="AL1868" s="100"/>
      <c r="AM1868" s="100"/>
      <c r="AN1868" s="100"/>
      <c r="AO1868" s="100"/>
      <c r="AP1868" s="100"/>
      <c r="AQ1868" s="100"/>
      <c r="AR1868" s="100"/>
      <c r="AS1868" s="100"/>
      <c r="AT1868" s="100"/>
      <c r="AU1868" s="100"/>
      <c r="AV1868" s="100"/>
      <c r="AW1868" s="100"/>
      <c r="AX1868" s="100"/>
      <c r="AY1868" s="100"/>
    </row>
    <row r="1869" spans="37:51">
      <c r="AK1869" s="100"/>
      <c r="AL1869" s="100"/>
      <c r="AM1869" s="100"/>
      <c r="AN1869" s="100"/>
      <c r="AO1869" s="100"/>
      <c r="AP1869" s="100"/>
      <c r="AQ1869" s="100"/>
      <c r="AR1869" s="100"/>
      <c r="AS1869" s="100"/>
      <c r="AT1869" s="100"/>
      <c r="AU1869" s="100"/>
      <c r="AV1869" s="100"/>
      <c r="AW1869" s="100"/>
      <c r="AX1869" s="100"/>
      <c r="AY1869" s="100"/>
    </row>
    <row r="1870" spans="37:51">
      <c r="AK1870" s="100"/>
      <c r="AL1870" s="100"/>
      <c r="AM1870" s="100"/>
      <c r="AN1870" s="100"/>
      <c r="AO1870" s="100"/>
      <c r="AP1870" s="100"/>
      <c r="AQ1870" s="100"/>
      <c r="AR1870" s="100"/>
      <c r="AS1870" s="100"/>
      <c r="AT1870" s="100"/>
      <c r="AU1870" s="100"/>
      <c r="AV1870" s="100"/>
      <c r="AW1870" s="100"/>
      <c r="AX1870" s="100"/>
      <c r="AY1870" s="100"/>
    </row>
    <row r="1871" spans="37:51">
      <c r="AK1871" s="100"/>
      <c r="AL1871" s="100"/>
      <c r="AM1871" s="100"/>
      <c r="AN1871" s="100"/>
      <c r="AO1871" s="100"/>
      <c r="AP1871" s="100"/>
      <c r="AQ1871" s="100"/>
      <c r="AR1871" s="100"/>
      <c r="AS1871" s="100"/>
      <c r="AT1871" s="100"/>
      <c r="AU1871" s="100"/>
      <c r="AV1871" s="100"/>
      <c r="AW1871" s="100"/>
      <c r="AX1871" s="100"/>
      <c r="AY1871" s="100"/>
    </row>
    <row r="1872" spans="37:51">
      <c r="AK1872" s="100"/>
      <c r="AL1872" s="100"/>
      <c r="AM1872" s="100"/>
      <c r="AN1872" s="100"/>
      <c r="AO1872" s="100"/>
      <c r="AP1872" s="100"/>
      <c r="AQ1872" s="100"/>
      <c r="AR1872" s="100"/>
      <c r="AS1872" s="100"/>
      <c r="AT1872" s="100"/>
      <c r="AU1872" s="100"/>
      <c r="AV1872" s="100"/>
      <c r="AW1872" s="100"/>
      <c r="AX1872" s="100"/>
      <c r="AY1872" s="100"/>
    </row>
    <row r="1873" spans="37:51">
      <c r="AK1873" s="100"/>
      <c r="AL1873" s="100"/>
      <c r="AM1873" s="100"/>
      <c r="AN1873" s="100"/>
      <c r="AO1873" s="100"/>
      <c r="AP1873" s="100"/>
      <c r="AQ1873" s="100"/>
      <c r="AR1873" s="100"/>
      <c r="AS1873" s="100"/>
      <c r="AT1873" s="100"/>
      <c r="AU1873" s="100"/>
      <c r="AV1873" s="100"/>
      <c r="AW1873" s="100"/>
      <c r="AX1873" s="100"/>
      <c r="AY1873" s="100"/>
    </row>
    <row r="1874" spans="37:51">
      <c r="AK1874" s="100"/>
      <c r="AL1874" s="100"/>
      <c r="AM1874" s="100"/>
      <c r="AN1874" s="100"/>
      <c r="AO1874" s="100"/>
      <c r="AP1874" s="100"/>
      <c r="AQ1874" s="100"/>
      <c r="AR1874" s="100"/>
      <c r="AS1874" s="100"/>
      <c r="AT1874" s="100"/>
      <c r="AU1874" s="100"/>
      <c r="AV1874" s="100"/>
      <c r="AW1874" s="100"/>
      <c r="AX1874" s="100"/>
      <c r="AY1874" s="100"/>
    </row>
    <row r="1875" spans="37:51">
      <c r="AK1875" s="100"/>
      <c r="AL1875" s="100"/>
      <c r="AM1875" s="100"/>
      <c r="AN1875" s="100"/>
      <c r="AO1875" s="100"/>
      <c r="AP1875" s="100"/>
      <c r="AQ1875" s="100"/>
      <c r="AR1875" s="100"/>
      <c r="AS1875" s="100"/>
      <c r="AT1875" s="100"/>
      <c r="AU1875" s="100"/>
      <c r="AV1875" s="100"/>
      <c r="AW1875" s="100"/>
      <c r="AX1875" s="100"/>
      <c r="AY1875" s="100"/>
    </row>
    <row r="1876" spans="37:51">
      <c r="AK1876" s="100"/>
      <c r="AL1876" s="100"/>
      <c r="AM1876" s="100"/>
      <c r="AN1876" s="100"/>
      <c r="AO1876" s="100"/>
      <c r="AP1876" s="100"/>
      <c r="AQ1876" s="100"/>
      <c r="AR1876" s="100"/>
      <c r="AS1876" s="100"/>
      <c r="AT1876" s="100"/>
      <c r="AU1876" s="100"/>
      <c r="AV1876" s="100"/>
      <c r="AW1876" s="100"/>
      <c r="AX1876" s="100"/>
      <c r="AY1876" s="100"/>
    </row>
    <row r="1877" spans="37:51">
      <c r="AK1877" s="100"/>
      <c r="AL1877" s="100"/>
      <c r="AM1877" s="100"/>
      <c r="AN1877" s="100"/>
      <c r="AO1877" s="100"/>
      <c r="AP1877" s="100"/>
      <c r="AQ1877" s="100"/>
      <c r="AR1877" s="100"/>
      <c r="AS1877" s="100"/>
      <c r="AT1877" s="100"/>
      <c r="AU1877" s="100"/>
      <c r="AV1877" s="100"/>
      <c r="AW1877" s="100"/>
      <c r="AX1877" s="100"/>
      <c r="AY1877" s="100"/>
    </row>
    <row r="1878" spans="37:51">
      <c r="AK1878" s="100"/>
      <c r="AL1878" s="100"/>
      <c r="AM1878" s="100"/>
      <c r="AN1878" s="100"/>
      <c r="AO1878" s="100"/>
      <c r="AP1878" s="100"/>
      <c r="AQ1878" s="100"/>
      <c r="AR1878" s="100"/>
      <c r="AS1878" s="100"/>
      <c r="AT1878" s="100"/>
      <c r="AU1878" s="100"/>
      <c r="AV1878" s="100"/>
      <c r="AW1878" s="100"/>
      <c r="AX1878" s="100"/>
      <c r="AY1878" s="100"/>
    </row>
    <row r="1879" spans="37:51">
      <c r="AK1879" s="100"/>
      <c r="AL1879" s="100"/>
      <c r="AM1879" s="100"/>
      <c r="AN1879" s="100"/>
      <c r="AO1879" s="100"/>
      <c r="AP1879" s="100"/>
      <c r="AQ1879" s="100"/>
      <c r="AR1879" s="100"/>
      <c r="AS1879" s="100"/>
      <c r="AT1879" s="100"/>
      <c r="AU1879" s="100"/>
      <c r="AV1879" s="100"/>
      <c r="AW1879" s="100"/>
      <c r="AX1879" s="100"/>
      <c r="AY1879" s="100"/>
    </row>
    <row r="1880" spans="37:51">
      <c r="AK1880" s="100"/>
      <c r="AL1880" s="100"/>
      <c r="AM1880" s="100"/>
      <c r="AN1880" s="100"/>
      <c r="AO1880" s="100"/>
      <c r="AP1880" s="100"/>
      <c r="AQ1880" s="100"/>
      <c r="AR1880" s="100"/>
      <c r="AS1880" s="100"/>
      <c r="AT1880" s="100"/>
      <c r="AU1880" s="100"/>
      <c r="AV1880" s="100"/>
      <c r="AW1880" s="100"/>
      <c r="AX1880" s="100"/>
      <c r="AY1880" s="100"/>
    </row>
    <row r="1881" spans="37:51">
      <c r="AK1881" s="100"/>
      <c r="AL1881" s="100"/>
      <c r="AM1881" s="100"/>
      <c r="AN1881" s="100"/>
      <c r="AO1881" s="100"/>
      <c r="AP1881" s="100"/>
      <c r="AQ1881" s="100"/>
      <c r="AR1881" s="100"/>
      <c r="AS1881" s="100"/>
      <c r="AT1881" s="100"/>
      <c r="AU1881" s="100"/>
      <c r="AV1881" s="100"/>
      <c r="AW1881" s="100"/>
      <c r="AX1881" s="100"/>
      <c r="AY1881" s="100"/>
    </row>
    <row r="1882" spans="37:51">
      <c r="AK1882" s="100"/>
      <c r="AL1882" s="100"/>
      <c r="AM1882" s="100"/>
      <c r="AN1882" s="100"/>
      <c r="AO1882" s="100"/>
      <c r="AP1882" s="100"/>
      <c r="AQ1882" s="100"/>
      <c r="AR1882" s="100"/>
      <c r="AS1882" s="100"/>
      <c r="AT1882" s="100"/>
      <c r="AU1882" s="100"/>
      <c r="AV1882" s="100"/>
      <c r="AW1882" s="100"/>
      <c r="AX1882" s="100"/>
      <c r="AY1882" s="100"/>
    </row>
    <row r="1883" spans="37:51">
      <c r="AK1883" s="100"/>
      <c r="AL1883" s="100"/>
      <c r="AM1883" s="100"/>
      <c r="AN1883" s="100"/>
      <c r="AO1883" s="100"/>
      <c r="AP1883" s="100"/>
      <c r="AQ1883" s="100"/>
      <c r="AR1883" s="100"/>
      <c r="AS1883" s="100"/>
      <c r="AT1883" s="100"/>
      <c r="AU1883" s="100"/>
      <c r="AV1883" s="100"/>
      <c r="AW1883" s="100"/>
      <c r="AX1883" s="100"/>
      <c r="AY1883" s="100"/>
    </row>
    <row r="1884" spans="37:51">
      <c r="AK1884" s="100"/>
      <c r="AL1884" s="100"/>
      <c r="AM1884" s="100"/>
      <c r="AN1884" s="100"/>
      <c r="AO1884" s="100"/>
      <c r="AP1884" s="100"/>
      <c r="AQ1884" s="100"/>
      <c r="AR1884" s="100"/>
      <c r="AS1884" s="100"/>
      <c r="AT1884" s="100"/>
      <c r="AU1884" s="100"/>
      <c r="AV1884" s="100"/>
      <c r="AW1884" s="100"/>
      <c r="AX1884" s="100"/>
      <c r="AY1884" s="100"/>
    </row>
    <row r="1885" spans="37:51">
      <c r="AK1885" s="100"/>
      <c r="AL1885" s="100"/>
      <c r="AM1885" s="100"/>
      <c r="AN1885" s="100"/>
      <c r="AO1885" s="100"/>
      <c r="AP1885" s="100"/>
      <c r="AQ1885" s="100"/>
      <c r="AR1885" s="100"/>
      <c r="AS1885" s="100"/>
      <c r="AT1885" s="100"/>
      <c r="AU1885" s="100"/>
      <c r="AV1885" s="100"/>
      <c r="AW1885" s="100"/>
      <c r="AX1885" s="100"/>
      <c r="AY1885" s="100"/>
    </row>
    <row r="1886" spans="37:51">
      <c r="AK1886" s="100"/>
      <c r="AL1886" s="100"/>
      <c r="AM1886" s="100"/>
      <c r="AN1886" s="100"/>
      <c r="AO1886" s="100"/>
      <c r="AP1886" s="100"/>
      <c r="AQ1886" s="100"/>
      <c r="AR1886" s="100"/>
      <c r="AS1886" s="100"/>
      <c r="AT1886" s="100"/>
      <c r="AU1886" s="100"/>
      <c r="AV1886" s="100"/>
      <c r="AW1886" s="100"/>
      <c r="AX1886" s="100"/>
      <c r="AY1886" s="100"/>
    </row>
    <row r="1887" spans="37:51">
      <c r="AK1887" s="100"/>
      <c r="AL1887" s="100"/>
      <c r="AM1887" s="100"/>
      <c r="AN1887" s="100"/>
      <c r="AO1887" s="100"/>
      <c r="AP1887" s="100"/>
      <c r="AQ1887" s="100"/>
      <c r="AR1887" s="100"/>
      <c r="AS1887" s="100"/>
      <c r="AT1887" s="100"/>
      <c r="AU1887" s="100"/>
      <c r="AV1887" s="100"/>
      <c r="AW1887" s="100"/>
      <c r="AX1887" s="100"/>
      <c r="AY1887" s="100"/>
    </row>
    <row r="1888" spans="37:51">
      <c r="AK1888" s="100"/>
      <c r="AL1888" s="100"/>
      <c r="AM1888" s="100"/>
      <c r="AN1888" s="100"/>
      <c r="AO1888" s="100"/>
      <c r="AP1888" s="100"/>
      <c r="AQ1888" s="100"/>
      <c r="AR1888" s="100"/>
      <c r="AS1888" s="100"/>
      <c r="AT1888" s="100"/>
      <c r="AU1888" s="100"/>
      <c r="AV1888" s="100"/>
      <c r="AW1888" s="100"/>
      <c r="AX1888" s="100"/>
      <c r="AY1888" s="100"/>
    </row>
    <row r="1889" spans="37:51">
      <c r="AK1889" s="100"/>
      <c r="AL1889" s="100"/>
      <c r="AM1889" s="100"/>
      <c r="AN1889" s="100"/>
      <c r="AO1889" s="100"/>
      <c r="AP1889" s="100"/>
      <c r="AQ1889" s="100"/>
      <c r="AR1889" s="100"/>
      <c r="AS1889" s="100"/>
      <c r="AT1889" s="100"/>
      <c r="AU1889" s="100"/>
      <c r="AV1889" s="100"/>
      <c r="AW1889" s="100"/>
      <c r="AX1889" s="100"/>
      <c r="AY1889" s="100"/>
    </row>
    <row r="1890" spans="37:51">
      <c r="AK1890" s="100"/>
      <c r="AL1890" s="100"/>
      <c r="AM1890" s="100"/>
      <c r="AN1890" s="100"/>
      <c r="AO1890" s="100"/>
      <c r="AP1890" s="100"/>
      <c r="AQ1890" s="100"/>
      <c r="AR1890" s="100"/>
      <c r="AS1890" s="100"/>
      <c r="AT1890" s="100"/>
      <c r="AU1890" s="100"/>
      <c r="AV1890" s="100"/>
      <c r="AW1890" s="100"/>
      <c r="AX1890" s="100"/>
      <c r="AY1890" s="100"/>
    </row>
    <row r="1891" spans="37:51">
      <c r="AK1891" s="100"/>
      <c r="AL1891" s="100"/>
      <c r="AM1891" s="100"/>
      <c r="AN1891" s="100"/>
      <c r="AO1891" s="100"/>
      <c r="AP1891" s="100"/>
      <c r="AQ1891" s="100"/>
      <c r="AR1891" s="100"/>
      <c r="AS1891" s="100"/>
      <c r="AT1891" s="100"/>
      <c r="AU1891" s="100"/>
      <c r="AV1891" s="100"/>
      <c r="AW1891" s="100"/>
      <c r="AX1891" s="100"/>
      <c r="AY1891" s="100"/>
    </row>
    <row r="1892" spans="37:51">
      <c r="AK1892" s="100"/>
      <c r="AL1892" s="100"/>
      <c r="AM1892" s="100"/>
      <c r="AN1892" s="100"/>
      <c r="AO1892" s="100"/>
      <c r="AP1892" s="100"/>
      <c r="AQ1892" s="100"/>
      <c r="AR1892" s="100"/>
      <c r="AS1892" s="100"/>
      <c r="AT1892" s="100"/>
      <c r="AU1892" s="100"/>
      <c r="AV1892" s="100"/>
      <c r="AW1892" s="100"/>
      <c r="AX1892" s="100"/>
      <c r="AY1892" s="100"/>
    </row>
    <row r="1893" spans="37:51">
      <c r="AK1893" s="100"/>
      <c r="AL1893" s="100"/>
      <c r="AM1893" s="100"/>
      <c r="AN1893" s="100"/>
      <c r="AO1893" s="100"/>
      <c r="AP1893" s="100"/>
      <c r="AQ1893" s="100"/>
      <c r="AR1893" s="100"/>
      <c r="AS1893" s="100"/>
      <c r="AT1893" s="100"/>
      <c r="AU1893" s="100"/>
      <c r="AV1893" s="100"/>
      <c r="AW1893" s="100"/>
      <c r="AX1893" s="100"/>
      <c r="AY1893" s="100"/>
    </row>
    <row r="1894" spans="37:51">
      <c r="AK1894" s="100"/>
      <c r="AL1894" s="100"/>
      <c r="AM1894" s="100"/>
      <c r="AN1894" s="100"/>
      <c r="AO1894" s="100"/>
      <c r="AP1894" s="100"/>
      <c r="AQ1894" s="100"/>
      <c r="AR1894" s="100"/>
      <c r="AS1894" s="100"/>
      <c r="AT1894" s="100"/>
      <c r="AU1894" s="100"/>
      <c r="AV1894" s="100"/>
      <c r="AW1894" s="100"/>
      <c r="AX1894" s="100"/>
      <c r="AY1894" s="100"/>
    </row>
    <row r="1895" spans="37:51">
      <c r="AK1895" s="100"/>
      <c r="AL1895" s="100"/>
      <c r="AM1895" s="100"/>
      <c r="AN1895" s="100"/>
      <c r="AO1895" s="100"/>
      <c r="AP1895" s="100"/>
      <c r="AQ1895" s="100"/>
      <c r="AR1895" s="100"/>
      <c r="AS1895" s="100"/>
      <c r="AT1895" s="100"/>
      <c r="AU1895" s="100"/>
      <c r="AV1895" s="100"/>
      <c r="AW1895" s="100"/>
      <c r="AX1895" s="100"/>
      <c r="AY1895" s="100"/>
    </row>
    <row r="1896" spans="37:51">
      <c r="AK1896" s="100"/>
      <c r="AL1896" s="100"/>
      <c r="AM1896" s="100"/>
      <c r="AN1896" s="100"/>
      <c r="AO1896" s="100"/>
      <c r="AP1896" s="100"/>
      <c r="AQ1896" s="100"/>
      <c r="AR1896" s="100"/>
      <c r="AS1896" s="100"/>
      <c r="AT1896" s="100"/>
      <c r="AU1896" s="100"/>
      <c r="AV1896" s="100"/>
      <c r="AW1896" s="100"/>
      <c r="AX1896" s="100"/>
      <c r="AY1896" s="100"/>
    </row>
    <row r="1897" spans="37:51">
      <c r="AK1897" s="100"/>
      <c r="AL1897" s="100"/>
      <c r="AM1897" s="100"/>
      <c r="AN1897" s="100"/>
      <c r="AO1897" s="100"/>
      <c r="AP1897" s="100"/>
      <c r="AQ1897" s="100"/>
      <c r="AR1897" s="100"/>
      <c r="AS1897" s="100"/>
      <c r="AT1897" s="100"/>
      <c r="AU1897" s="100"/>
      <c r="AV1897" s="100"/>
      <c r="AW1897" s="100"/>
      <c r="AX1897" s="100"/>
      <c r="AY1897" s="100"/>
    </row>
    <row r="1898" spans="37:51">
      <c r="AK1898" s="100"/>
      <c r="AL1898" s="100"/>
      <c r="AM1898" s="100"/>
      <c r="AN1898" s="100"/>
      <c r="AO1898" s="100"/>
      <c r="AP1898" s="100"/>
      <c r="AQ1898" s="100"/>
      <c r="AR1898" s="100"/>
      <c r="AS1898" s="100"/>
      <c r="AT1898" s="100"/>
      <c r="AU1898" s="100"/>
      <c r="AV1898" s="100"/>
      <c r="AW1898" s="100"/>
      <c r="AX1898" s="100"/>
      <c r="AY1898" s="100"/>
    </row>
    <row r="1899" spans="37:51">
      <c r="AK1899" s="100"/>
      <c r="AL1899" s="100"/>
      <c r="AM1899" s="100"/>
      <c r="AN1899" s="100"/>
      <c r="AO1899" s="100"/>
      <c r="AP1899" s="100"/>
      <c r="AQ1899" s="100"/>
      <c r="AR1899" s="100"/>
      <c r="AS1899" s="100"/>
      <c r="AT1899" s="100"/>
      <c r="AU1899" s="100"/>
      <c r="AV1899" s="100"/>
      <c r="AW1899" s="100"/>
      <c r="AX1899" s="100"/>
      <c r="AY1899" s="100"/>
    </row>
    <row r="1900" spans="37:51">
      <c r="AK1900" s="100"/>
      <c r="AL1900" s="100"/>
      <c r="AM1900" s="100"/>
      <c r="AN1900" s="100"/>
      <c r="AO1900" s="100"/>
      <c r="AP1900" s="100"/>
      <c r="AQ1900" s="100"/>
      <c r="AR1900" s="100"/>
      <c r="AS1900" s="100"/>
      <c r="AT1900" s="100"/>
      <c r="AU1900" s="100"/>
      <c r="AV1900" s="100"/>
      <c r="AW1900" s="100"/>
      <c r="AX1900" s="100"/>
      <c r="AY1900" s="100"/>
    </row>
    <row r="1901" spans="37:51">
      <c r="AK1901" s="100"/>
      <c r="AL1901" s="100"/>
      <c r="AM1901" s="100"/>
      <c r="AN1901" s="100"/>
      <c r="AO1901" s="100"/>
      <c r="AP1901" s="100"/>
      <c r="AQ1901" s="100"/>
      <c r="AR1901" s="100"/>
      <c r="AS1901" s="100"/>
      <c r="AT1901" s="100"/>
      <c r="AU1901" s="100"/>
      <c r="AV1901" s="100"/>
      <c r="AW1901" s="100"/>
      <c r="AX1901" s="100"/>
      <c r="AY1901" s="100"/>
    </row>
    <row r="1902" spans="37:51">
      <c r="AK1902" s="100"/>
      <c r="AL1902" s="100"/>
      <c r="AM1902" s="100"/>
      <c r="AN1902" s="100"/>
      <c r="AO1902" s="100"/>
      <c r="AP1902" s="100"/>
      <c r="AQ1902" s="100"/>
      <c r="AR1902" s="100"/>
      <c r="AS1902" s="100"/>
      <c r="AT1902" s="100"/>
      <c r="AU1902" s="100"/>
      <c r="AV1902" s="100"/>
      <c r="AW1902" s="100"/>
      <c r="AX1902" s="100"/>
      <c r="AY1902" s="100"/>
    </row>
    <row r="1903" spans="37:51">
      <c r="AK1903" s="100"/>
      <c r="AL1903" s="100"/>
      <c r="AM1903" s="100"/>
      <c r="AN1903" s="100"/>
      <c r="AO1903" s="100"/>
      <c r="AP1903" s="100"/>
      <c r="AQ1903" s="100"/>
      <c r="AR1903" s="100"/>
      <c r="AS1903" s="100"/>
      <c r="AT1903" s="100"/>
      <c r="AU1903" s="100"/>
      <c r="AV1903" s="100"/>
      <c r="AW1903" s="100"/>
      <c r="AX1903" s="100"/>
      <c r="AY1903" s="100"/>
    </row>
    <row r="1904" spans="37:51">
      <c r="AK1904" s="100"/>
      <c r="AL1904" s="100"/>
      <c r="AM1904" s="100"/>
      <c r="AN1904" s="100"/>
      <c r="AO1904" s="100"/>
      <c r="AP1904" s="100"/>
      <c r="AQ1904" s="100"/>
      <c r="AR1904" s="100"/>
      <c r="AS1904" s="100"/>
      <c r="AT1904" s="100"/>
      <c r="AU1904" s="100"/>
      <c r="AV1904" s="100"/>
      <c r="AW1904" s="100"/>
      <c r="AX1904" s="100"/>
      <c r="AY1904" s="100"/>
    </row>
    <row r="1905" spans="37:51">
      <c r="AK1905" s="100"/>
      <c r="AL1905" s="100"/>
      <c r="AM1905" s="100"/>
      <c r="AN1905" s="100"/>
      <c r="AO1905" s="100"/>
      <c r="AP1905" s="100"/>
      <c r="AQ1905" s="100"/>
      <c r="AR1905" s="100"/>
      <c r="AS1905" s="100"/>
      <c r="AT1905" s="100"/>
      <c r="AU1905" s="100"/>
      <c r="AV1905" s="100"/>
      <c r="AW1905" s="100"/>
      <c r="AX1905" s="100"/>
      <c r="AY1905" s="100"/>
    </row>
    <row r="1906" spans="37:51">
      <c r="AK1906" s="100"/>
      <c r="AL1906" s="100"/>
      <c r="AM1906" s="100"/>
      <c r="AN1906" s="100"/>
      <c r="AO1906" s="100"/>
      <c r="AP1906" s="100"/>
      <c r="AQ1906" s="100"/>
      <c r="AR1906" s="100"/>
      <c r="AS1906" s="100"/>
      <c r="AT1906" s="100"/>
      <c r="AU1906" s="100"/>
      <c r="AV1906" s="100"/>
      <c r="AW1906" s="100"/>
      <c r="AX1906" s="100"/>
      <c r="AY1906" s="100"/>
    </row>
    <row r="1907" spans="37:51">
      <c r="AK1907" s="100"/>
      <c r="AL1907" s="100"/>
      <c r="AM1907" s="100"/>
      <c r="AN1907" s="100"/>
      <c r="AO1907" s="100"/>
      <c r="AP1907" s="100"/>
      <c r="AQ1907" s="100"/>
      <c r="AR1907" s="100"/>
      <c r="AS1907" s="100"/>
      <c r="AT1907" s="100"/>
      <c r="AU1907" s="100"/>
      <c r="AV1907" s="100"/>
      <c r="AW1907" s="100"/>
      <c r="AX1907" s="100"/>
      <c r="AY1907" s="100"/>
    </row>
    <row r="1908" spans="37:51">
      <c r="AK1908" s="100"/>
      <c r="AL1908" s="100"/>
      <c r="AM1908" s="100"/>
      <c r="AN1908" s="100"/>
      <c r="AO1908" s="100"/>
      <c r="AP1908" s="100"/>
      <c r="AQ1908" s="100"/>
      <c r="AR1908" s="100"/>
      <c r="AS1908" s="100"/>
      <c r="AT1908" s="100"/>
      <c r="AU1908" s="100"/>
      <c r="AV1908" s="100"/>
      <c r="AW1908" s="100"/>
      <c r="AX1908" s="100"/>
      <c r="AY1908" s="100"/>
    </row>
    <row r="1909" spans="37:51">
      <c r="AK1909" s="100"/>
      <c r="AL1909" s="100"/>
      <c r="AM1909" s="100"/>
      <c r="AN1909" s="100"/>
      <c r="AO1909" s="100"/>
      <c r="AP1909" s="100"/>
      <c r="AQ1909" s="100"/>
      <c r="AR1909" s="100"/>
      <c r="AS1909" s="100"/>
      <c r="AT1909" s="100"/>
      <c r="AU1909" s="100"/>
      <c r="AV1909" s="100"/>
      <c r="AW1909" s="100"/>
      <c r="AX1909" s="100"/>
      <c r="AY1909" s="100"/>
    </row>
    <row r="1910" spans="37:51">
      <c r="AK1910" s="100"/>
      <c r="AL1910" s="100"/>
      <c r="AM1910" s="100"/>
      <c r="AN1910" s="100"/>
      <c r="AO1910" s="100"/>
      <c r="AP1910" s="100"/>
      <c r="AQ1910" s="100"/>
      <c r="AR1910" s="100"/>
      <c r="AS1910" s="100"/>
      <c r="AT1910" s="100"/>
      <c r="AU1910" s="100"/>
      <c r="AV1910" s="100"/>
      <c r="AW1910" s="100"/>
      <c r="AX1910" s="100"/>
      <c r="AY1910" s="100"/>
    </row>
    <row r="1911" spans="37:51">
      <c r="AK1911" s="100"/>
      <c r="AL1911" s="100"/>
      <c r="AM1911" s="100"/>
      <c r="AN1911" s="100"/>
      <c r="AO1911" s="100"/>
      <c r="AP1911" s="100"/>
      <c r="AQ1911" s="100"/>
      <c r="AR1911" s="100"/>
      <c r="AS1911" s="100"/>
      <c r="AT1911" s="100"/>
      <c r="AU1911" s="100"/>
      <c r="AV1911" s="100"/>
      <c r="AW1911" s="100"/>
      <c r="AX1911" s="100"/>
      <c r="AY1911" s="100"/>
    </row>
    <row r="1912" spans="37:51">
      <c r="AK1912" s="100"/>
      <c r="AL1912" s="100"/>
      <c r="AM1912" s="100"/>
      <c r="AN1912" s="100"/>
      <c r="AO1912" s="100"/>
      <c r="AP1912" s="100"/>
      <c r="AQ1912" s="100"/>
      <c r="AR1912" s="100"/>
      <c r="AS1912" s="100"/>
      <c r="AT1912" s="100"/>
      <c r="AU1912" s="100"/>
      <c r="AV1912" s="100"/>
      <c r="AW1912" s="100"/>
      <c r="AX1912" s="100"/>
      <c r="AY1912" s="100"/>
    </row>
    <row r="1913" spans="37:51">
      <c r="AK1913" s="100"/>
      <c r="AL1913" s="100"/>
      <c r="AM1913" s="100"/>
      <c r="AN1913" s="100"/>
      <c r="AO1913" s="100"/>
      <c r="AP1913" s="100"/>
      <c r="AQ1913" s="100"/>
      <c r="AR1913" s="100"/>
      <c r="AS1913" s="100"/>
      <c r="AT1913" s="100"/>
      <c r="AU1913" s="100"/>
      <c r="AV1913" s="100"/>
      <c r="AW1913" s="100"/>
      <c r="AX1913" s="100"/>
      <c r="AY1913" s="100"/>
    </row>
    <row r="1914" spans="37:51">
      <c r="AK1914" s="100"/>
      <c r="AL1914" s="100"/>
      <c r="AM1914" s="100"/>
      <c r="AN1914" s="100"/>
      <c r="AO1914" s="100"/>
      <c r="AP1914" s="100"/>
      <c r="AQ1914" s="100"/>
      <c r="AR1914" s="100"/>
      <c r="AS1914" s="100"/>
      <c r="AT1914" s="100"/>
      <c r="AU1914" s="100"/>
      <c r="AV1914" s="100"/>
      <c r="AW1914" s="100"/>
      <c r="AX1914" s="100"/>
      <c r="AY1914" s="100"/>
    </row>
    <row r="1915" spans="37:51">
      <c r="AK1915" s="100"/>
      <c r="AL1915" s="100"/>
      <c r="AM1915" s="100"/>
      <c r="AN1915" s="100"/>
      <c r="AO1915" s="100"/>
      <c r="AP1915" s="100"/>
      <c r="AQ1915" s="100"/>
      <c r="AR1915" s="100"/>
      <c r="AS1915" s="100"/>
      <c r="AT1915" s="100"/>
      <c r="AU1915" s="100"/>
      <c r="AV1915" s="100"/>
      <c r="AW1915" s="100"/>
      <c r="AX1915" s="100"/>
      <c r="AY1915" s="100"/>
    </row>
    <row r="1916" spans="37:51">
      <c r="AK1916" s="100"/>
      <c r="AL1916" s="100"/>
      <c r="AM1916" s="100"/>
      <c r="AN1916" s="100"/>
      <c r="AO1916" s="100"/>
      <c r="AP1916" s="100"/>
      <c r="AQ1916" s="100"/>
      <c r="AR1916" s="100"/>
      <c r="AS1916" s="100"/>
      <c r="AT1916" s="100"/>
      <c r="AU1916" s="100"/>
      <c r="AV1916" s="100"/>
      <c r="AW1916" s="100"/>
      <c r="AX1916" s="100"/>
      <c r="AY1916" s="100"/>
    </row>
    <row r="1917" spans="37:51">
      <c r="AK1917" s="100"/>
      <c r="AL1917" s="100"/>
      <c r="AM1917" s="100"/>
      <c r="AN1917" s="100"/>
      <c r="AO1917" s="100"/>
      <c r="AP1917" s="100"/>
      <c r="AQ1917" s="100"/>
      <c r="AR1917" s="100"/>
      <c r="AS1917" s="100"/>
      <c r="AT1917" s="100"/>
      <c r="AU1917" s="100"/>
      <c r="AV1917" s="100"/>
      <c r="AW1917" s="100"/>
      <c r="AX1917" s="100"/>
      <c r="AY1917" s="100"/>
    </row>
    <row r="1918" spans="37:51">
      <c r="AK1918" s="100"/>
      <c r="AL1918" s="100"/>
      <c r="AM1918" s="100"/>
      <c r="AN1918" s="100"/>
      <c r="AO1918" s="100"/>
      <c r="AP1918" s="100"/>
      <c r="AQ1918" s="100"/>
      <c r="AR1918" s="100"/>
      <c r="AS1918" s="100"/>
      <c r="AT1918" s="100"/>
      <c r="AU1918" s="100"/>
      <c r="AV1918" s="100"/>
      <c r="AW1918" s="100"/>
      <c r="AX1918" s="100"/>
      <c r="AY1918" s="100"/>
    </row>
    <row r="1919" spans="37:51">
      <c r="AK1919" s="100"/>
      <c r="AL1919" s="100"/>
      <c r="AM1919" s="100"/>
      <c r="AN1919" s="100"/>
      <c r="AO1919" s="100"/>
      <c r="AP1919" s="100"/>
      <c r="AQ1919" s="100"/>
      <c r="AR1919" s="100"/>
      <c r="AS1919" s="100"/>
      <c r="AT1919" s="100"/>
      <c r="AU1919" s="100"/>
      <c r="AV1919" s="100"/>
      <c r="AW1919" s="100"/>
      <c r="AX1919" s="100"/>
      <c r="AY1919" s="100"/>
    </row>
    <row r="1920" spans="37:51">
      <c r="AK1920" s="100"/>
      <c r="AL1920" s="100"/>
      <c r="AM1920" s="100"/>
      <c r="AN1920" s="100"/>
      <c r="AO1920" s="100"/>
      <c r="AP1920" s="100"/>
      <c r="AQ1920" s="100"/>
      <c r="AR1920" s="100"/>
      <c r="AS1920" s="100"/>
      <c r="AT1920" s="100"/>
      <c r="AU1920" s="100"/>
      <c r="AV1920" s="100"/>
      <c r="AW1920" s="100"/>
      <c r="AX1920" s="100"/>
      <c r="AY1920" s="100"/>
    </row>
    <row r="1921" spans="37:51">
      <c r="AK1921" s="100"/>
      <c r="AL1921" s="100"/>
      <c r="AM1921" s="100"/>
      <c r="AN1921" s="100"/>
      <c r="AO1921" s="100"/>
      <c r="AP1921" s="100"/>
      <c r="AQ1921" s="100"/>
      <c r="AR1921" s="100"/>
      <c r="AS1921" s="100"/>
      <c r="AT1921" s="100"/>
      <c r="AU1921" s="100"/>
      <c r="AV1921" s="100"/>
      <c r="AW1921" s="100"/>
      <c r="AX1921" s="100"/>
      <c r="AY1921" s="100"/>
    </row>
    <row r="1922" spans="37:51">
      <c r="AK1922" s="100"/>
      <c r="AL1922" s="100"/>
      <c r="AM1922" s="100"/>
      <c r="AN1922" s="100"/>
      <c r="AO1922" s="100"/>
      <c r="AP1922" s="100"/>
      <c r="AQ1922" s="100"/>
      <c r="AR1922" s="100"/>
      <c r="AS1922" s="100"/>
      <c r="AT1922" s="100"/>
      <c r="AU1922" s="100"/>
      <c r="AV1922" s="100"/>
      <c r="AW1922" s="100"/>
      <c r="AX1922" s="100"/>
      <c r="AY1922" s="100"/>
    </row>
    <row r="1923" spans="37:51">
      <c r="AK1923" s="100"/>
      <c r="AL1923" s="100"/>
      <c r="AM1923" s="100"/>
      <c r="AN1923" s="100"/>
      <c r="AO1923" s="100"/>
      <c r="AP1923" s="100"/>
      <c r="AQ1923" s="100"/>
      <c r="AR1923" s="100"/>
      <c r="AS1923" s="100"/>
      <c r="AT1923" s="100"/>
      <c r="AU1923" s="100"/>
      <c r="AV1923" s="100"/>
      <c r="AW1923" s="100"/>
      <c r="AX1923" s="100"/>
      <c r="AY1923" s="100"/>
    </row>
    <row r="1924" spans="37:51">
      <c r="AK1924" s="100"/>
      <c r="AL1924" s="100"/>
      <c r="AM1924" s="100"/>
      <c r="AN1924" s="100"/>
      <c r="AO1924" s="100"/>
      <c r="AP1924" s="100"/>
      <c r="AQ1924" s="100"/>
      <c r="AR1924" s="100"/>
      <c r="AS1924" s="100"/>
      <c r="AT1924" s="100"/>
      <c r="AU1924" s="100"/>
      <c r="AV1924" s="100"/>
      <c r="AW1924" s="100"/>
      <c r="AX1924" s="100"/>
      <c r="AY1924" s="100"/>
    </row>
    <row r="1925" spans="37:51">
      <c r="AK1925" s="100"/>
      <c r="AL1925" s="100"/>
      <c r="AM1925" s="100"/>
      <c r="AN1925" s="100"/>
      <c r="AO1925" s="100"/>
      <c r="AP1925" s="100"/>
      <c r="AQ1925" s="100"/>
      <c r="AR1925" s="100"/>
      <c r="AS1925" s="100"/>
      <c r="AT1925" s="100"/>
      <c r="AU1925" s="100"/>
      <c r="AV1925" s="100"/>
      <c r="AW1925" s="100"/>
      <c r="AX1925" s="100"/>
      <c r="AY1925" s="100"/>
    </row>
    <row r="1926" spans="37:51">
      <c r="AK1926" s="100"/>
      <c r="AL1926" s="100"/>
      <c r="AM1926" s="100"/>
      <c r="AN1926" s="100"/>
      <c r="AO1926" s="100"/>
      <c r="AP1926" s="100"/>
      <c r="AQ1926" s="100"/>
      <c r="AR1926" s="100"/>
      <c r="AS1926" s="100"/>
      <c r="AT1926" s="100"/>
      <c r="AU1926" s="100"/>
      <c r="AV1926" s="100"/>
      <c r="AW1926" s="100"/>
      <c r="AX1926" s="100"/>
      <c r="AY1926" s="100"/>
    </row>
    <row r="1927" spans="37:51">
      <c r="AK1927" s="100"/>
      <c r="AL1927" s="100"/>
      <c r="AM1927" s="100"/>
      <c r="AN1927" s="100"/>
      <c r="AO1927" s="100"/>
      <c r="AP1927" s="100"/>
      <c r="AQ1927" s="100"/>
      <c r="AR1927" s="100"/>
      <c r="AS1927" s="100"/>
      <c r="AT1927" s="100"/>
      <c r="AU1927" s="100"/>
      <c r="AV1927" s="100"/>
      <c r="AW1927" s="100"/>
      <c r="AX1927" s="100"/>
      <c r="AY1927" s="100"/>
    </row>
    <row r="1928" spans="37:51">
      <c r="AK1928" s="100"/>
      <c r="AL1928" s="100"/>
      <c r="AM1928" s="100"/>
      <c r="AN1928" s="100"/>
      <c r="AO1928" s="100"/>
      <c r="AP1928" s="100"/>
      <c r="AQ1928" s="100"/>
      <c r="AR1928" s="100"/>
      <c r="AS1928" s="100"/>
      <c r="AT1928" s="100"/>
      <c r="AU1928" s="100"/>
      <c r="AV1928" s="100"/>
      <c r="AW1928" s="100"/>
      <c r="AX1928" s="100"/>
      <c r="AY1928" s="100"/>
    </row>
    <row r="1929" spans="37:51">
      <c r="AK1929" s="100"/>
      <c r="AL1929" s="100"/>
      <c r="AM1929" s="100"/>
      <c r="AN1929" s="100"/>
      <c r="AO1929" s="100"/>
      <c r="AP1929" s="100"/>
      <c r="AQ1929" s="100"/>
      <c r="AR1929" s="100"/>
      <c r="AS1929" s="100"/>
      <c r="AT1929" s="100"/>
      <c r="AU1929" s="100"/>
      <c r="AV1929" s="100"/>
      <c r="AW1929" s="100"/>
      <c r="AX1929" s="100"/>
      <c r="AY1929" s="100"/>
    </row>
    <row r="1930" spans="37:51">
      <c r="AK1930" s="100"/>
      <c r="AL1930" s="100"/>
      <c r="AM1930" s="100"/>
      <c r="AN1930" s="100"/>
      <c r="AO1930" s="100"/>
      <c r="AP1930" s="100"/>
      <c r="AQ1930" s="100"/>
      <c r="AR1930" s="100"/>
      <c r="AS1930" s="100"/>
      <c r="AT1930" s="100"/>
      <c r="AU1930" s="100"/>
      <c r="AV1930" s="100"/>
      <c r="AW1930" s="100"/>
      <c r="AX1930" s="100"/>
      <c r="AY1930" s="100"/>
    </row>
    <row r="1931" spans="37:51">
      <c r="AK1931" s="100"/>
      <c r="AL1931" s="100"/>
      <c r="AM1931" s="100"/>
      <c r="AN1931" s="100"/>
      <c r="AO1931" s="100"/>
      <c r="AP1931" s="100"/>
      <c r="AQ1931" s="100"/>
      <c r="AR1931" s="100"/>
      <c r="AS1931" s="100"/>
      <c r="AT1931" s="100"/>
      <c r="AU1931" s="100"/>
      <c r="AV1931" s="100"/>
      <c r="AW1931" s="100"/>
      <c r="AX1931" s="100"/>
      <c r="AY1931" s="100"/>
    </row>
    <row r="1932" spans="37:51">
      <c r="AK1932" s="100"/>
      <c r="AL1932" s="100"/>
      <c r="AM1932" s="100"/>
      <c r="AN1932" s="100"/>
      <c r="AO1932" s="100"/>
      <c r="AP1932" s="100"/>
      <c r="AQ1932" s="100"/>
      <c r="AR1932" s="100"/>
      <c r="AS1932" s="100"/>
      <c r="AT1932" s="100"/>
      <c r="AU1932" s="100"/>
      <c r="AV1932" s="100"/>
      <c r="AW1932" s="100"/>
      <c r="AX1932" s="100"/>
      <c r="AY1932" s="100"/>
    </row>
    <row r="1933" spans="37:51">
      <c r="AK1933" s="100"/>
      <c r="AL1933" s="100"/>
      <c r="AM1933" s="100"/>
      <c r="AN1933" s="100"/>
      <c r="AO1933" s="100"/>
      <c r="AP1933" s="100"/>
      <c r="AQ1933" s="100"/>
      <c r="AR1933" s="100"/>
      <c r="AS1933" s="100"/>
      <c r="AT1933" s="100"/>
      <c r="AU1933" s="100"/>
      <c r="AV1933" s="100"/>
      <c r="AW1933" s="100"/>
      <c r="AX1933" s="100"/>
      <c r="AY1933" s="100"/>
    </row>
    <row r="1934" spans="37:51">
      <c r="AK1934" s="100"/>
      <c r="AL1934" s="100"/>
      <c r="AM1934" s="100"/>
      <c r="AN1934" s="100"/>
      <c r="AO1934" s="100"/>
      <c r="AP1934" s="100"/>
      <c r="AQ1934" s="100"/>
      <c r="AR1934" s="100"/>
      <c r="AS1934" s="100"/>
      <c r="AT1934" s="100"/>
      <c r="AU1934" s="100"/>
      <c r="AV1934" s="100"/>
      <c r="AW1934" s="100"/>
      <c r="AX1934" s="100"/>
      <c r="AY1934" s="100"/>
    </row>
    <row r="1935" spans="37:51">
      <c r="AK1935" s="100"/>
      <c r="AL1935" s="100"/>
      <c r="AM1935" s="100"/>
      <c r="AN1935" s="100"/>
      <c r="AO1935" s="100"/>
      <c r="AP1935" s="100"/>
      <c r="AQ1935" s="100"/>
      <c r="AR1935" s="100"/>
      <c r="AS1935" s="100"/>
      <c r="AT1935" s="100"/>
      <c r="AU1935" s="100"/>
      <c r="AV1935" s="100"/>
      <c r="AW1935" s="100"/>
      <c r="AX1935" s="100"/>
      <c r="AY1935" s="100"/>
    </row>
    <row r="1936" spans="37:51">
      <c r="AK1936" s="100"/>
      <c r="AL1936" s="100"/>
      <c r="AM1936" s="100"/>
      <c r="AN1936" s="100"/>
      <c r="AO1936" s="100"/>
      <c r="AP1936" s="100"/>
      <c r="AQ1936" s="100"/>
      <c r="AR1936" s="100"/>
      <c r="AS1936" s="100"/>
      <c r="AT1936" s="100"/>
      <c r="AU1936" s="100"/>
      <c r="AV1936" s="100"/>
      <c r="AW1936" s="100"/>
      <c r="AX1936" s="100"/>
      <c r="AY1936" s="100"/>
    </row>
    <row r="1937" spans="37:51">
      <c r="AK1937" s="100"/>
      <c r="AL1937" s="100"/>
      <c r="AM1937" s="100"/>
      <c r="AN1937" s="100"/>
      <c r="AO1937" s="100"/>
      <c r="AP1937" s="100"/>
      <c r="AQ1937" s="100"/>
      <c r="AR1937" s="100"/>
      <c r="AS1937" s="100"/>
      <c r="AT1937" s="100"/>
      <c r="AU1937" s="100"/>
      <c r="AV1937" s="100"/>
      <c r="AW1937" s="100"/>
      <c r="AX1937" s="100"/>
      <c r="AY1937" s="100"/>
    </row>
    <row r="1938" spans="37:51">
      <c r="AK1938" s="100"/>
      <c r="AL1938" s="100"/>
      <c r="AM1938" s="100"/>
      <c r="AN1938" s="100"/>
      <c r="AO1938" s="100"/>
      <c r="AP1938" s="100"/>
      <c r="AQ1938" s="100"/>
      <c r="AR1938" s="100"/>
      <c r="AS1938" s="100"/>
      <c r="AT1938" s="100"/>
      <c r="AU1938" s="100"/>
      <c r="AV1938" s="100"/>
      <c r="AW1938" s="100"/>
      <c r="AX1938" s="100"/>
      <c r="AY1938" s="100"/>
    </row>
    <row r="1939" spans="37:51">
      <c r="AK1939" s="100"/>
      <c r="AL1939" s="100"/>
      <c r="AM1939" s="100"/>
      <c r="AN1939" s="100"/>
      <c r="AO1939" s="100"/>
      <c r="AP1939" s="100"/>
      <c r="AQ1939" s="100"/>
      <c r="AR1939" s="100"/>
      <c r="AS1939" s="100"/>
      <c r="AT1939" s="100"/>
      <c r="AU1939" s="100"/>
      <c r="AV1939" s="100"/>
      <c r="AW1939" s="100"/>
      <c r="AX1939" s="100"/>
      <c r="AY1939" s="100"/>
    </row>
    <row r="1940" spans="37:51">
      <c r="AK1940" s="100"/>
      <c r="AL1940" s="100"/>
      <c r="AM1940" s="100"/>
      <c r="AN1940" s="100"/>
      <c r="AO1940" s="100"/>
      <c r="AP1940" s="100"/>
      <c r="AQ1940" s="100"/>
      <c r="AR1940" s="100"/>
      <c r="AS1940" s="100"/>
      <c r="AT1940" s="100"/>
      <c r="AU1940" s="100"/>
      <c r="AV1940" s="100"/>
      <c r="AW1940" s="100"/>
      <c r="AX1940" s="100"/>
      <c r="AY1940" s="100"/>
    </row>
    <row r="1941" spans="37:51">
      <c r="AK1941" s="100"/>
      <c r="AL1941" s="100"/>
      <c r="AM1941" s="100"/>
      <c r="AN1941" s="100"/>
      <c r="AO1941" s="100"/>
      <c r="AP1941" s="100"/>
      <c r="AQ1941" s="100"/>
      <c r="AR1941" s="100"/>
      <c r="AS1941" s="100"/>
      <c r="AT1941" s="100"/>
      <c r="AU1941" s="100"/>
      <c r="AV1941" s="100"/>
      <c r="AW1941" s="100"/>
      <c r="AX1941" s="100"/>
      <c r="AY1941" s="100"/>
    </row>
    <row r="1942" spans="37:51">
      <c r="AK1942" s="100"/>
      <c r="AL1942" s="100"/>
      <c r="AM1942" s="100"/>
      <c r="AN1942" s="100"/>
      <c r="AO1942" s="100"/>
      <c r="AP1942" s="100"/>
      <c r="AQ1942" s="100"/>
      <c r="AR1942" s="100"/>
      <c r="AS1942" s="100"/>
      <c r="AT1942" s="100"/>
      <c r="AU1942" s="100"/>
      <c r="AV1942" s="100"/>
      <c r="AW1942" s="100"/>
      <c r="AX1942" s="100"/>
      <c r="AY1942" s="100"/>
    </row>
    <row r="1943" spans="37:51">
      <c r="AK1943" s="100"/>
      <c r="AL1943" s="100"/>
      <c r="AM1943" s="100"/>
      <c r="AN1943" s="100"/>
      <c r="AO1943" s="100"/>
      <c r="AP1943" s="100"/>
      <c r="AQ1943" s="100"/>
      <c r="AR1943" s="100"/>
      <c r="AS1943" s="100"/>
      <c r="AT1943" s="100"/>
      <c r="AU1943" s="100"/>
      <c r="AV1943" s="100"/>
      <c r="AW1943" s="100"/>
      <c r="AX1943" s="100"/>
      <c r="AY1943" s="100"/>
    </row>
    <row r="1944" spans="37:51">
      <c r="AK1944" s="100"/>
      <c r="AL1944" s="100"/>
      <c r="AM1944" s="100"/>
      <c r="AN1944" s="100"/>
      <c r="AO1944" s="100"/>
      <c r="AP1944" s="100"/>
      <c r="AQ1944" s="100"/>
      <c r="AR1944" s="100"/>
      <c r="AS1944" s="100"/>
      <c r="AT1944" s="100"/>
      <c r="AU1944" s="100"/>
      <c r="AV1944" s="100"/>
      <c r="AW1944" s="100"/>
      <c r="AX1944" s="100"/>
      <c r="AY1944" s="100"/>
    </row>
    <row r="1945" spans="37:51">
      <c r="AK1945" s="100"/>
      <c r="AL1945" s="100"/>
      <c r="AM1945" s="100"/>
      <c r="AN1945" s="100"/>
      <c r="AO1945" s="100"/>
      <c r="AP1945" s="100"/>
      <c r="AQ1945" s="100"/>
      <c r="AR1945" s="100"/>
      <c r="AS1945" s="100"/>
      <c r="AT1945" s="100"/>
      <c r="AU1945" s="100"/>
      <c r="AV1945" s="100"/>
      <c r="AW1945" s="100"/>
      <c r="AX1945" s="100"/>
      <c r="AY1945" s="100"/>
    </row>
    <row r="1946" spans="37:51">
      <c r="AK1946" s="100"/>
      <c r="AL1946" s="100"/>
      <c r="AM1946" s="100"/>
      <c r="AN1946" s="100"/>
      <c r="AO1946" s="100"/>
      <c r="AP1946" s="100"/>
      <c r="AQ1946" s="100"/>
      <c r="AR1946" s="100"/>
      <c r="AS1946" s="100"/>
      <c r="AT1946" s="100"/>
      <c r="AU1946" s="100"/>
      <c r="AV1946" s="100"/>
      <c r="AW1946" s="100"/>
      <c r="AX1946" s="100"/>
      <c r="AY1946" s="100"/>
    </row>
    <row r="1947" spans="37:51">
      <c r="AK1947" s="100"/>
      <c r="AL1947" s="100"/>
      <c r="AM1947" s="100"/>
      <c r="AN1947" s="100"/>
      <c r="AO1947" s="100"/>
      <c r="AP1947" s="100"/>
      <c r="AQ1947" s="100"/>
      <c r="AR1947" s="100"/>
      <c r="AS1947" s="100"/>
      <c r="AT1947" s="100"/>
      <c r="AU1947" s="100"/>
      <c r="AV1947" s="100"/>
      <c r="AW1947" s="100"/>
      <c r="AX1947" s="100"/>
      <c r="AY1947" s="100"/>
    </row>
    <row r="1948" spans="37:51">
      <c r="AK1948" s="100"/>
      <c r="AL1948" s="100"/>
      <c r="AM1948" s="100"/>
      <c r="AN1948" s="100"/>
      <c r="AO1948" s="100"/>
      <c r="AP1948" s="100"/>
      <c r="AQ1948" s="100"/>
      <c r="AR1948" s="100"/>
      <c r="AS1948" s="100"/>
      <c r="AT1948" s="100"/>
      <c r="AU1948" s="100"/>
      <c r="AV1948" s="100"/>
      <c r="AW1948" s="100"/>
      <c r="AX1948" s="100"/>
      <c r="AY1948" s="100"/>
    </row>
    <row r="1949" spans="37:51">
      <c r="AK1949" s="100"/>
      <c r="AL1949" s="100"/>
      <c r="AM1949" s="100"/>
      <c r="AN1949" s="100"/>
      <c r="AO1949" s="100"/>
      <c r="AP1949" s="100"/>
      <c r="AQ1949" s="100"/>
      <c r="AR1949" s="100"/>
      <c r="AS1949" s="100"/>
      <c r="AT1949" s="100"/>
      <c r="AU1949" s="100"/>
      <c r="AV1949" s="100"/>
      <c r="AW1949" s="100"/>
      <c r="AX1949" s="100"/>
      <c r="AY1949" s="100"/>
    </row>
    <row r="1950" spans="37:51">
      <c r="AK1950" s="100"/>
      <c r="AL1950" s="100"/>
      <c r="AM1950" s="100"/>
      <c r="AN1950" s="100"/>
      <c r="AO1950" s="100"/>
      <c r="AP1950" s="100"/>
      <c r="AQ1950" s="100"/>
      <c r="AR1950" s="100"/>
      <c r="AS1950" s="100"/>
      <c r="AT1950" s="100"/>
      <c r="AU1950" s="100"/>
      <c r="AV1950" s="100"/>
      <c r="AW1950" s="100"/>
      <c r="AX1950" s="100"/>
      <c r="AY1950" s="100"/>
    </row>
    <row r="1951" spans="37:51">
      <c r="AK1951" s="100"/>
      <c r="AL1951" s="100"/>
      <c r="AM1951" s="100"/>
      <c r="AN1951" s="100"/>
      <c r="AO1951" s="100"/>
      <c r="AP1951" s="100"/>
      <c r="AQ1951" s="100"/>
      <c r="AR1951" s="100"/>
      <c r="AS1951" s="100"/>
      <c r="AT1951" s="100"/>
      <c r="AU1951" s="100"/>
      <c r="AV1951" s="100"/>
      <c r="AW1951" s="100"/>
      <c r="AX1951" s="100"/>
      <c r="AY1951" s="100"/>
    </row>
    <row r="1952" spans="37:51">
      <c r="AK1952" s="100"/>
      <c r="AL1952" s="100"/>
      <c r="AM1952" s="100"/>
      <c r="AN1952" s="100"/>
      <c r="AO1952" s="100"/>
      <c r="AP1952" s="100"/>
      <c r="AQ1952" s="100"/>
      <c r="AR1952" s="100"/>
      <c r="AS1952" s="100"/>
      <c r="AT1952" s="100"/>
      <c r="AU1952" s="100"/>
      <c r="AV1952" s="100"/>
      <c r="AW1952" s="100"/>
      <c r="AX1952" s="100"/>
      <c r="AY1952" s="100"/>
    </row>
    <row r="1953" spans="37:51">
      <c r="AK1953" s="100"/>
      <c r="AL1953" s="100"/>
      <c r="AM1953" s="100"/>
      <c r="AN1953" s="100"/>
      <c r="AO1953" s="100"/>
      <c r="AP1953" s="100"/>
      <c r="AQ1953" s="100"/>
      <c r="AR1953" s="100"/>
      <c r="AS1953" s="100"/>
      <c r="AT1953" s="100"/>
      <c r="AU1953" s="100"/>
      <c r="AV1953" s="100"/>
      <c r="AW1953" s="100"/>
      <c r="AX1953" s="100"/>
      <c r="AY1953" s="100"/>
    </row>
    <row r="1954" spans="37:51">
      <c r="AK1954" s="100"/>
      <c r="AL1954" s="100"/>
      <c r="AM1954" s="100"/>
      <c r="AN1954" s="100"/>
      <c r="AO1954" s="100"/>
      <c r="AP1954" s="100"/>
      <c r="AQ1954" s="100"/>
      <c r="AR1954" s="100"/>
      <c r="AS1954" s="100"/>
      <c r="AT1954" s="100"/>
      <c r="AU1954" s="100"/>
      <c r="AV1954" s="100"/>
      <c r="AW1954" s="100"/>
      <c r="AX1954" s="100"/>
      <c r="AY1954" s="100"/>
    </row>
    <row r="1955" spans="37:51">
      <c r="AK1955" s="100"/>
      <c r="AL1955" s="100"/>
      <c r="AM1955" s="100"/>
      <c r="AN1955" s="100"/>
      <c r="AO1955" s="100"/>
      <c r="AP1955" s="100"/>
      <c r="AQ1955" s="100"/>
      <c r="AR1955" s="100"/>
      <c r="AS1955" s="100"/>
      <c r="AT1955" s="100"/>
      <c r="AU1955" s="100"/>
      <c r="AV1955" s="100"/>
      <c r="AW1955" s="100"/>
      <c r="AX1955" s="100"/>
      <c r="AY1955" s="100"/>
    </row>
    <row r="1956" spans="37:51">
      <c r="AK1956" s="100"/>
      <c r="AL1956" s="100"/>
      <c r="AM1956" s="100"/>
      <c r="AN1956" s="100"/>
      <c r="AO1956" s="100"/>
      <c r="AP1956" s="100"/>
      <c r="AQ1956" s="100"/>
      <c r="AR1956" s="100"/>
      <c r="AS1956" s="100"/>
      <c r="AT1956" s="100"/>
      <c r="AU1956" s="100"/>
      <c r="AV1956" s="100"/>
      <c r="AW1956" s="100"/>
      <c r="AX1956" s="100"/>
      <c r="AY1956" s="100"/>
    </row>
    <row r="1957" spans="37:51">
      <c r="AK1957" s="100"/>
      <c r="AL1957" s="100"/>
      <c r="AM1957" s="100"/>
      <c r="AN1957" s="100"/>
      <c r="AO1957" s="100"/>
      <c r="AP1957" s="100"/>
      <c r="AQ1957" s="100"/>
      <c r="AR1957" s="100"/>
      <c r="AS1957" s="100"/>
      <c r="AT1957" s="100"/>
      <c r="AU1957" s="100"/>
      <c r="AV1957" s="100"/>
      <c r="AW1957" s="100"/>
      <c r="AX1957" s="100"/>
      <c r="AY1957" s="100"/>
    </row>
    <row r="1958" spans="37:51">
      <c r="AK1958" s="100"/>
      <c r="AL1958" s="100"/>
      <c r="AM1958" s="100"/>
      <c r="AN1958" s="100"/>
      <c r="AO1958" s="100"/>
      <c r="AP1958" s="100"/>
      <c r="AQ1958" s="100"/>
      <c r="AR1958" s="100"/>
      <c r="AS1958" s="100"/>
      <c r="AT1958" s="100"/>
      <c r="AU1958" s="100"/>
      <c r="AV1958" s="100"/>
      <c r="AW1958" s="100"/>
      <c r="AX1958" s="100"/>
      <c r="AY1958" s="100"/>
    </row>
    <row r="1959" spans="37:51">
      <c r="AK1959" s="100"/>
      <c r="AL1959" s="100"/>
      <c r="AM1959" s="100"/>
      <c r="AN1959" s="100"/>
      <c r="AO1959" s="100"/>
      <c r="AP1959" s="100"/>
      <c r="AQ1959" s="100"/>
      <c r="AR1959" s="100"/>
      <c r="AS1959" s="100"/>
      <c r="AT1959" s="100"/>
      <c r="AU1959" s="100"/>
      <c r="AV1959" s="100"/>
      <c r="AW1959" s="100"/>
      <c r="AX1959" s="100"/>
      <c r="AY1959" s="100"/>
    </row>
    <row r="1960" spans="37:51">
      <c r="AK1960" s="100"/>
      <c r="AL1960" s="100"/>
      <c r="AM1960" s="100"/>
      <c r="AN1960" s="100"/>
      <c r="AO1960" s="100"/>
      <c r="AP1960" s="100"/>
      <c r="AQ1960" s="100"/>
      <c r="AR1960" s="100"/>
      <c r="AS1960" s="100"/>
      <c r="AT1960" s="100"/>
      <c r="AU1960" s="100"/>
      <c r="AV1960" s="100"/>
      <c r="AW1960" s="100"/>
      <c r="AX1960" s="100"/>
      <c r="AY1960" s="100"/>
    </row>
    <row r="1961" spans="37:51">
      <c r="AK1961" s="100"/>
      <c r="AL1961" s="100"/>
      <c r="AM1961" s="100"/>
      <c r="AN1961" s="100"/>
      <c r="AO1961" s="100"/>
      <c r="AP1961" s="100"/>
      <c r="AQ1961" s="100"/>
      <c r="AR1961" s="100"/>
      <c r="AS1961" s="100"/>
      <c r="AT1961" s="100"/>
      <c r="AU1961" s="100"/>
      <c r="AV1961" s="100"/>
      <c r="AW1961" s="100"/>
      <c r="AX1961" s="100"/>
      <c r="AY1961" s="100"/>
    </row>
    <row r="1962" spans="37:51">
      <c r="AK1962" s="100"/>
      <c r="AL1962" s="100"/>
      <c r="AM1962" s="100"/>
      <c r="AN1962" s="100"/>
      <c r="AO1962" s="100"/>
      <c r="AP1962" s="100"/>
      <c r="AQ1962" s="100"/>
      <c r="AR1962" s="100"/>
      <c r="AS1962" s="100"/>
      <c r="AT1962" s="100"/>
      <c r="AU1962" s="100"/>
      <c r="AV1962" s="100"/>
      <c r="AW1962" s="100"/>
      <c r="AX1962" s="100"/>
      <c r="AY1962" s="100"/>
    </row>
    <row r="1963" spans="37:51">
      <c r="AK1963" s="100"/>
      <c r="AL1963" s="100"/>
      <c r="AM1963" s="100"/>
      <c r="AN1963" s="100"/>
      <c r="AO1963" s="100"/>
      <c r="AP1963" s="100"/>
      <c r="AQ1963" s="100"/>
      <c r="AR1963" s="100"/>
      <c r="AS1963" s="100"/>
      <c r="AT1963" s="100"/>
      <c r="AU1963" s="100"/>
      <c r="AV1963" s="100"/>
      <c r="AW1963" s="100"/>
      <c r="AX1963" s="100"/>
      <c r="AY1963" s="100"/>
    </row>
    <row r="1964" spans="37:51">
      <c r="AK1964" s="100"/>
      <c r="AL1964" s="100"/>
      <c r="AM1964" s="100"/>
      <c r="AN1964" s="100"/>
      <c r="AO1964" s="100"/>
      <c r="AP1964" s="100"/>
      <c r="AQ1964" s="100"/>
      <c r="AR1964" s="100"/>
      <c r="AS1964" s="100"/>
      <c r="AT1964" s="100"/>
      <c r="AU1964" s="100"/>
      <c r="AV1964" s="100"/>
      <c r="AW1964" s="100"/>
      <c r="AX1964" s="100"/>
      <c r="AY1964" s="100"/>
    </row>
    <row r="1965" spans="37:51">
      <c r="AK1965" s="100"/>
      <c r="AL1965" s="100"/>
      <c r="AM1965" s="100"/>
      <c r="AN1965" s="100"/>
      <c r="AO1965" s="100"/>
      <c r="AP1965" s="100"/>
      <c r="AQ1965" s="100"/>
      <c r="AR1965" s="100"/>
      <c r="AS1965" s="100"/>
      <c r="AT1965" s="100"/>
      <c r="AU1965" s="100"/>
      <c r="AV1965" s="100"/>
      <c r="AW1965" s="100"/>
      <c r="AX1965" s="100"/>
      <c r="AY1965" s="100"/>
    </row>
    <row r="1966" spans="37:51">
      <c r="AK1966" s="100"/>
      <c r="AL1966" s="100"/>
      <c r="AM1966" s="100"/>
      <c r="AN1966" s="100"/>
      <c r="AO1966" s="100"/>
      <c r="AP1966" s="100"/>
      <c r="AQ1966" s="100"/>
      <c r="AR1966" s="100"/>
      <c r="AS1966" s="100"/>
      <c r="AT1966" s="100"/>
      <c r="AU1966" s="100"/>
      <c r="AV1966" s="100"/>
      <c r="AW1966" s="100"/>
      <c r="AX1966" s="100"/>
      <c r="AY1966" s="100"/>
    </row>
    <row r="1967" spans="37:51">
      <c r="AK1967" s="100"/>
      <c r="AL1967" s="100"/>
      <c r="AM1967" s="100"/>
      <c r="AN1967" s="100"/>
      <c r="AO1967" s="100"/>
      <c r="AP1967" s="100"/>
      <c r="AQ1967" s="100"/>
      <c r="AR1967" s="100"/>
      <c r="AS1967" s="100"/>
      <c r="AT1967" s="100"/>
      <c r="AU1967" s="100"/>
      <c r="AV1967" s="100"/>
      <c r="AW1967" s="100"/>
      <c r="AX1967" s="100"/>
      <c r="AY1967" s="100"/>
    </row>
    <row r="1968" spans="37:51">
      <c r="AK1968" s="100"/>
      <c r="AL1968" s="100"/>
      <c r="AM1968" s="100"/>
      <c r="AN1968" s="100"/>
      <c r="AO1968" s="100"/>
      <c r="AP1968" s="100"/>
      <c r="AQ1968" s="100"/>
      <c r="AR1968" s="100"/>
      <c r="AS1968" s="100"/>
      <c r="AT1968" s="100"/>
      <c r="AU1968" s="100"/>
      <c r="AV1968" s="100"/>
      <c r="AW1968" s="100"/>
      <c r="AX1968" s="100"/>
      <c r="AY1968" s="100"/>
    </row>
    <row r="1969" spans="37:51">
      <c r="AK1969" s="100"/>
      <c r="AL1969" s="100"/>
      <c r="AM1969" s="100"/>
      <c r="AN1969" s="100"/>
      <c r="AO1969" s="100"/>
      <c r="AP1969" s="100"/>
      <c r="AQ1969" s="100"/>
      <c r="AR1969" s="100"/>
      <c r="AS1969" s="100"/>
      <c r="AT1969" s="100"/>
      <c r="AU1969" s="100"/>
      <c r="AV1969" s="100"/>
      <c r="AW1969" s="100"/>
      <c r="AX1969" s="100"/>
      <c r="AY1969" s="100"/>
    </row>
    <row r="1970" spans="37:51">
      <c r="AK1970" s="100"/>
      <c r="AL1970" s="100"/>
      <c r="AM1970" s="100"/>
      <c r="AN1970" s="100"/>
      <c r="AO1970" s="100"/>
      <c r="AP1970" s="100"/>
      <c r="AQ1970" s="100"/>
      <c r="AR1970" s="100"/>
      <c r="AS1970" s="100"/>
      <c r="AT1970" s="100"/>
      <c r="AU1970" s="100"/>
      <c r="AV1970" s="100"/>
      <c r="AW1970" s="100"/>
      <c r="AX1970" s="100"/>
      <c r="AY1970" s="100"/>
    </row>
    <row r="1971" spans="37:51">
      <c r="AK1971" s="100"/>
      <c r="AL1971" s="100"/>
      <c r="AM1971" s="100"/>
      <c r="AN1971" s="100"/>
      <c r="AO1971" s="100"/>
      <c r="AP1971" s="100"/>
      <c r="AQ1971" s="100"/>
      <c r="AR1971" s="100"/>
      <c r="AS1971" s="100"/>
      <c r="AT1971" s="100"/>
      <c r="AU1971" s="100"/>
      <c r="AV1971" s="100"/>
      <c r="AW1971" s="100"/>
      <c r="AX1971" s="100"/>
      <c r="AY1971" s="100"/>
    </row>
    <row r="1972" spans="37:51">
      <c r="AK1972" s="100"/>
      <c r="AL1972" s="100"/>
      <c r="AM1972" s="100"/>
      <c r="AN1972" s="100"/>
      <c r="AO1972" s="100"/>
      <c r="AP1972" s="100"/>
      <c r="AQ1972" s="100"/>
      <c r="AR1972" s="100"/>
      <c r="AS1972" s="100"/>
      <c r="AT1972" s="100"/>
      <c r="AU1972" s="100"/>
      <c r="AV1972" s="100"/>
      <c r="AW1972" s="100"/>
      <c r="AX1972" s="100"/>
      <c r="AY1972" s="100"/>
    </row>
    <row r="1973" spans="37:51">
      <c r="AK1973" s="100"/>
      <c r="AL1973" s="100"/>
      <c r="AM1973" s="100"/>
      <c r="AN1973" s="100"/>
      <c r="AO1973" s="100"/>
      <c r="AP1973" s="100"/>
      <c r="AQ1973" s="100"/>
      <c r="AR1973" s="100"/>
      <c r="AS1973" s="100"/>
      <c r="AT1973" s="100"/>
      <c r="AU1973" s="100"/>
      <c r="AV1973" s="100"/>
      <c r="AW1973" s="100"/>
      <c r="AX1973" s="100"/>
      <c r="AY1973" s="100"/>
    </row>
    <row r="1974" spans="37:51">
      <c r="AK1974" s="100"/>
      <c r="AL1974" s="100"/>
      <c r="AM1974" s="100"/>
      <c r="AN1974" s="100"/>
      <c r="AO1974" s="100"/>
      <c r="AP1974" s="100"/>
      <c r="AQ1974" s="100"/>
      <c r="AR1974" s="100"/>
      <c r="AS1974" s="100"/>
      <c r="AT1974" s="100"/>
      <c r="AU1974" s="100"/>
      <c r="AV1974" s="100"/>
      <c r="AW1974" s="100"/>
      <c r="AX1974" s="100"/>
      <c r="AY1974" s="100"/>
    </row>
    <row r="1975" spans="37:51">
      <c r="AK1975" s="100"/>
      <c r="AL1975" s="100"/>
      <c r="AM1975" s="100"/>
      <c r="AN1975" s="100"/>
      <c r="AO1975" s="100"/>
      <c r="AP1975" s="100"/>
      <c r="AQ1975" s="100"/>
      <c r="AR1975" s="100"/>
      <c r="AS1975" s="100"/>
      <c r="AT1975" s="100"/>
      <c r="AU1975" s="100"/>
      <c r="AV1975" s="100"/>
      <c r="AW1975" s="100"/>
      <c r="AX1975" s="100"/>
      <c r="AY1975" s="100"/>
    </row>
    <row r="1976" spans="37:51">
      <c r="AK1976" s="100"/>
      <c r="AL1976" s="100"/>
      <c r="AM1976" s="100"/>
      <c r="AN1976" s="100"/>
      <c r="AO1976" s="100"/>
      <c r="AP1976" s="100"/>
      <c r="AQ1976" s="100"/>
      <c r="AR1976" s="100"/>
      <c r="AS1976" s="100"/>
      <c r="AT1976" s="100"/>
      <c r="AU1976" s="100"/>
      <c r="AV1976" s="100"/>
      <c r="AW1976" s="100"/>
      <c r="AX1976" s="100"/>
      <c r="AY1976" s="100"/>
    </row>
    <row r="1977" spans="37:51">
      <c r="AK1977" s="100"/>
      <c r="AL1977" s="100"/>
      <c r="AM1977" s="100"/>
      <c r="AN1977" s="100"/>
      <c r="AO1977" s="100"/>
      <c r="AP1977" s="100"/>
      <c r="AQ1977" s="100"/>
      <c r="AR1977" s="100"/>
      <c r="AS1977" s="100"/>
      <c r="AT1977" s="100"/>
      <c r="AU1977" s="100"/>
      <c r="AV1977" s="100"/>
      <c r="AW1977" s="100"/>
      <c r="AX1977" s="100"/>
      <c r="AY1977" s="100"/>
    </row>
    <row r="1978" spans="37:51">
      <c r="AK1978" s="100"/>
      <c r="AL1978" s="100"/>
      <c r="AM1978" s="100"/>
      <c r="AN1978" s="100"/>
      <c r="AO1978" s="100"/>
      <c r="AP1978" s="100"/>
      <c r="AQ1978" s="100"/>
      <c r="AR1978" s="100"/>
      <c r="AS1978" s="100"/>
      <c r="AT1978" s="100"/>
      <c r="AU1978" s="100"/>
      <c r="AV1978" s="100"/>
      <c r="AW1978" s="100"/>
      <c r="AX1978" s="100"/>
      <c r="AY1978" s="100"/>
    </row>
    <row r="1979" spans="37:51">
      <c r="AK1979" s="100"/>
      <c r="AL1979" s="100"/>
      <c r="AM1979" s="100"/>
      <c r="AN1979" s="100"/>
      <c r="AO1979" s="100"/>
      <c r="AP1979" s="100"/>
      <c r="AQ1979" s="100"/>
      <c r="AR1979" s="100"/>
      <c r="AS1979" s="100"/>
      <c r="AT1979" s="100"/>
      <c r="AU1979" s="100"/>
      <c r="AV1979" s="100"/>
      <c r="AW1979" s="100"/>
      <c r="AX1979" s="100"/>
      <c r="AY1979" s="100"/>
    </row>
    <row r="1980" spans="37:51">
      <c r="AK1980" s="100"/>
      <c r="AL1980" s="100"/>
      <c r="AM1980" s="100"/>
      <c r="AN1980" s="100"/>
      <c r="AO1980" s="100"/>
      <c r="AP1980" s="100"/>
      <c r="AQ1980" s="100"/>
      <c r="AR1980" s="100"/>
      <c r="AS1980" s="100"/>
      <c r="AT1980" s="100"/>
      <c r="AU1980" s="100"/>
      <c r="AV1980" s="100"/>
      <c r="AW1980" s="100"/>
      <c r="AX1980" s="100"/>
      <c r="AY1980" s="100"/>
    </row>
    <row r="1981" spans="37:51">
      <c r="AK1981" s="100"/>
      <c r="AL1981" s="100"/>
      <c r="AM1981" s="100"/>
      <c r="AN1981" s="100"/>
      <c r="AO1981" s="100"/>
      <c r="AP1981" s="100"/>
      <c r="AQ1981" s="100"/>
      <c r="AR1981" s="100"/>
      <c r="AS1981" s="100"/>
      <c r="AT1981" s="100"/>
      <c r="AU1981" s="100"/>
      <c r="AV1981" s="100"/>
      <c r="AW1981" s="100"/>
      <c r="AX1981" s="100"/>
      <c r="AY1981" s="100"/>
    </row>
    <row r="1982" spans="37:51">
      <c r="AK1982" s="100"/>
      <c r="AL1982" s="100"/>
      <c r="AM1982" s="100"/>
      <c r="AN1982" s="100"/>
      <c r="AO1982" s="100"/>
      <c r="AP1982" s="100"/>
      <c r="AQ1982" s="100"/>
      <c r="AR1982" s="100"/>
      <c r="AS1982" s="100"/>
      <c r="AT1982" s="100"/>
      <c r="AU1982" s="100"/>
      <c r="AV1982" s="100"/>
      <c r="AW1982" s="100"/>
      <c r="AX1982" s="100"/>
      <c r="AY1982" s="100"/>
    </row>
    <row r="1983" spans="37:51">
      <c r="AK1983" s="100"/>
      <c r="AL1983" s="100"/>
      <c r="AM1983" s="100"/>
      <c r="AN1983" s="100"/>
      <c r="AO1983" s="100"/>
      <c r="AP1983" s="100"/>
      <c r="AQ1983" s="100"/>
      <c r="AR1983" s="100"/>
      <c r="AS1983" s="100"/>
      <c r="AT1983" s="100"/>
      <c r="AU1983" s="100"/>
      <c r="AV1983" s="100"/>
      <c r="AW1983" s="100"/>
      <c r="AX1983" s="100"/>
      <c r="AY1983" s="100"/>
    </row>
    <row r="1984" spans="37:51">
      <c r="AK1984" s="100"/>
      <c r="AL1984" s="100"/>
      <c r="AM1984" s="100"/>
      <c r="AN1984" s="100"/>
      <c r="AO1984" s="100"/>
      <c r="AP1984" s="100"/>
      <c r="AQ1984" s="100"/>
      <c r="AR1984" s="100"/>
      <c r="AS1984" s="100"/>
      <c r="AT1984" s="100"/>
      <c r="AU1984" s="100"/>
      <c r="AV1984" s="100"/>
      <c r="AW1984" s="100"/>
      <c r="AX1984" s="100"/>
      <c r="AY1984" s="100"/>
    </row>
    <row r="1985" spans="37:51">
      <c r="AK1985" s="100"/>
      <c r="AL1985" s="100"/>
      <c r="AM1985" s="100"/>
      <c r="AN1985" s="100"/>
      <c r="AO1985" s="100"/>
      <c r="AP1985" s="100"/>
      <c r="AQ1985" s="100"/>
      <c r="AR1985" s="100"/>
      <c r="AS1985" s="100"/>
      <c r="AT1985" s="100"/>
      <c r="AU1985" s="100"/>
      <c r="AV1985" s="100"/>
      <c r="AW1985" s="100"/>
      <c r="AX1985" s="100"/>
      <c r="AY1985" s="100"/>
    </row>
    <row r="1986" spans="37:51">
      <c r="AK1986" s="100"/>
      <c r="AL1986" s="100"/>
      <c r="AM1986" s="100"/>
      <c r="AN1986" s="100"/>
      <c r="AO1986" s="100"/>
      <c r="AP1986" s="100"/>
      <c r="AQ1986" s="100"/>
      <c r="AR1986" s="100"/>
      <c r="AS1986" s="100"/>
      <c r="AT1986" s="100"/>
      <c r="AU1986" s="100"/>
      <c r="AV1986" s="100"/>
      <c r="AW1986" s="100"/>
      <c r="AX1986" s="100"/>
      <c r="AY1986" s="100"/>
    </row>
    <row r="1987" spans="37:51">
      <c r="AK1987" s="100"/>
      <c r="AL1987" s="100"/>
      <c r="AM1987" s="100"/>
      <c r="AN1987" s="100"/>
      <c r="AO1987" s="100"/>
      <c r="AP1987" s="100"/>
      <c r="AQ1987" s="100"/>
      <c r="AR1987" s="100"/>
      <c r="AS1987" s="100"/>
      <c r="AT1987" s="100"/>
      <c r="AU1987" s="100"/>
      <c r="AV1987" s="100"/>
      <c r="AW1987" s="100"/>
      <c r="AX1987" s="100"/>
      <c r="AY1987" s="100"/>
    </row>
    <row r="1988" spans="37:51">
      <c r="AK1988" s="100"/>
      <c r="AL1988" s="100"/>
      <c r="AM1988" s="100"/>
      <c r="AN1988" s="100"/>
      <c r="AO1988" s="100"/>
      <c r="AP1988" s="100"/>
      <c r="AQ1988" s="100"/>
      <c r="AR1988" s="100"/>
      <c r="AS1988" s="100"/>
      <c r="AT1988" s="100"/>
      <c r="AU1988" s="100"/>
      <c r="AV1988" s="100"/>
      <c r="AW1988" s="100"/>
      <c r="AX1988" s="100"/>
      <c r="AY1988" s="100"/>
    </row>
    <row r="1989" spans="37:51">
      <c r="AK1989" s="100"/>
      <c r="AL1989" s="100"/>
      <c r="AM1989" s="100"/>
      <c r="AN1989" s="100"/>
      <c r="AO1989" s="100"/>
      <c r="AP1989" s="100"/>
      <c r="AQ1989" s="100"/>
      <c r="AR1989" s="100"/>
      <c r="AS1989" s="100"/>
      <c r="AT1989" s="100"/>
      <c r="AU1989" s="100"/>
      <c r="AV1989" s="100"/>
      <c r="AW1989" s="100"/>
      <c r="AX1989" s="100"/>
      <c r="AY1989" s="100"/>
    </row>
    <row r="1990" spans="37:51">
      <c r="AK1990" s="100"/>
      <c r="AL1990" s="100"/>
      <c r="AM1990" s="100"/>
      <c r="AN1990" s="100"/>
      <c r="AO1990" s="100"/>
      <c r="AP1990" s="100"/>
      <c r="AQ1990" s="100"/>
      <c r="AR1990" s="100"/>
      <c r="AS1990" s="100"/>
      <c r="AT1990" s="100"/>
      <c r="AU1990" s="100"/>
      <c r="AV1990" s="100"/>
      <c r="AW1990" s="100"/>
      <c r="AX1990" s="100"/>
      <c r="AY1990" s="100"/>
    </row>
    <row r="1991" spans="37:51">
      <c r="AK1991" s="100"/>
      <c r="AL1991" s="100"/>
      <c r="AM1991" s="100"/>
      <c r="AN1991" s="100"/>
      <c r="AO1991" s="100"/>
      <c r="AP1991" s="100"/>
      <c r="AQ1991" s="100"/>
      <c r="AR1991" s="100"/>
      <c r="AS1991" s="100"/>
      <c r="AT1991" s="100"/>
      <c r="AU1991" s="100"/>
      <c r="AV1991" s="100"/>
      <c r="AW1991" s="100"/>
      <c r="AX1991" s="100"/>
      <c r="AY1991" s="100"/>
    </row>
    <row r="1992" spans="37:51">
      <c r="AK1992" s="100"/>
      <c r="AL1992" s="100"/>
      <c r="AM1992" s="100"/>
      <c r="AN1992" s="100"/>
      <c r="AO1992" s="100"/>
      <c r="AP1992" s="100"/>
      <c r="AQ1992" s="100"/>
      <c r="AR1992" s="100"/>
      <c r="AS1992" s="100"/>
      <c r="AT1992" s="100"/>
      <c r="AU1992" s="100"/>
      <c r="AV1992" s="100"/>
      <c r="AW1992" s="100"/>
      <c r="AX1992" s="100"/>
      <c r="AY1992" s="100"/>
    </row>
    <row r="1993" spans="37:51">
      <c r="AK1993" s="100"/>
      <c r="AL1993" s="100"/>
      <c r="AM1993" s="100"/>
      <c r="AN1993" s="100"/>
      <c r="AO1993" s="100"/>
      <c r="AP1993" s="100"/>
      <c r="AQ1993" s="100"/>
      <c r="AR1993" s="100"/>
      <c r="AS1993" s="100"/>
      <c r="AT1993" s="100"/>
      <c r="AU1993" s="100"/>
      <c r="AV1993" s="100"/>
      <c r="AW1993" s="100"/>
      <c r="AX1993" s="100"/>
      <c r="AY1993" s="100"/>
    </row>
    <row r="1994" spans="37:51">
      <c r="AK1994" s="100"/>
      <c r="AL1994" s="100"/>
      <c r="AM1994" s="100"/>
      <c r="AN1994" s="100"/>
      <c r="AO1994" s="100"/>
      <c r="AP1994" s="100"/>
      <c r="AQ1994" s="100"/>
      <c r="AR1994" s="100"/>
      <c r="AS1994" s="100"/>
      <c r="AT1994" s="100"/>
      <c r="AU1994" s="100"/>
      <c r="AV1994" s="100"/>
      <c r="AW1994" s="100"/>
      <c r="AX1994" s="100"/>
      <c r="AY1994" s="100"/>
    </row>
    <row r="1995" spans="37:51">
      <c r="AK1995" s="100"/>
      <c r="AL1995" s="100"/>
      <c r="AM1995" s="100"/>
      <c r="AN1995" s="100"/>
      <c r="AO1995" s="100"/>
      <c r="AP1995" s="100"/>
      <c r="AQ1995" s="100"/>
      <c r="AR1995" s="100"/>
      <c r="AS1995" s="100"/>
      <c r="AT1995" s="100"/>
      <c r="AU1995" s="100"/>
      <c r="AV1995" s="100"/>
      <c r="AW1995" s="100"/>
      <c r="AX1995" s="100"/>
      <c r="AY1995" s="100"/>
    </row>
    <row r="1996" spans="37:51">
      <c r="AK1996" s="100"/>
      <c r="AL1996" s="100"/>
      <c r="AM1996" s="100"/>
      <c r="AN1996" s="100"/>
      <c r="AO1996" s="100"/>
      <c r="AP1996" s="100"/>
      <c r="AQ1996" s="100"/>
      <c r="AR1996" s="100"/>
      <c r="AS1996" s="100"/>
      <c r="AT1996" s="100"/>
      <c r="AU1996" s="100"/>
      <c r="AV1996" s="100"/>
      <c r="AW1996" s="100"/>
      <c r="AX1996" s="100"/>
      <c r="AY1996" s="100"/>
    </row>
    <row r="1997" spans="37:51">
      <c r="AK1997" s="100"/>
      <c r="AL1997" s="100"/>
      <c r="AM1997" s="100"/>
      <c r="AN1997" s="100"/>
      <c r="AO1997" s="100"/>
      <c r="AP1997" s="100"/>
      <c r="AQ1997" s="100"/>
      <c r="AR1997" s="100"/>
      <c r="AS1997" s="100"/>
      <c r="AT1997" s="100"/>
      <c r="AU1997" s="100"/>
      <c r="AV1997" s="100"/>
      <c r="AW1997" s="100"/>
      <c r="AX1997" s="100"/>
      <c r="AY1997" s="100"/>
    </row>
    <row r="1998" spans="37:51">
      <c r="AK1998" s="100"/>
      <c r="AL1998" s="100"/>
      <c r="AM1998" s="100"/>
      <c r="AN1998" s="100"/>
      <c r="AO1998" s="100"/>
      <c r="AP1998" s="100"/>
      <c r="AQ1998" s="100"/>
      <c r="AR1998" s="100"/>
      <c r="AS1998" s="100"/>
      <c r="AT1998" s="100"/>
      <c r="AU1998" s="100"/>
      <c r="AV1998" s="100"/>
      <c r="AW1998" s="100"/>
      <c r="AX1998" s="100"/>
      <c r="AY1998" s="100"/>
    </row>
    <row r="1999" spans="37:51">
      <c r="AK1999" s="100"/>
      <c r="AL1999" s="100"/>
      <c r="AM1999" s="100"/>
      <c r="AN1999" s="100"/>
      <c r="AO1999" s="100"/>
      <c r="AP1999" s="100"/>
      <c r="AQ1999" s="100"/>
      <c r="AR1999" s="100"/>
      <c r="AS1999" s="100"/>
      <c r="AT1999" s="100"/>
      <c r="AU1999" s="100"/>
      <c r="AV1999" s="100"/>
      <c r="AW1999" s="100"/>
      <c r="AX1999" s="100"/>
      <c r="AY1999" s="100"/>
    </row>
    <row r="2000" spans="37:51">
      <c r="AK2000" s="100"/>
      <c r="AL2000" s="100"/>
      <c r="AM2000" s="100"/>
      <c r="AN2000" s="100"/>
      <c r="AO2000" s="100"/>
      <c r="AP2000" s="100"/>
      <c r="AQ2000" s="100"/>
      <c r="AR2000" s="100"/>
      <c r="AS2000" s="100"/>
      <c r="AT2000" s="100"/>
      <c r="AU2000" s="100"/>
      <c r="AV2000" s="100"/>
      <c r="AW2000" s="100"/>
      <c r="AX2000" s="100"/>
      <c r="AY2000" s="100"/>
    </row>
    <row r="2001" spans="37:51">
      <c r="AK2001" s="100"/>
      <c r="AL2001" s="100"/>
      <c r="AM2001" s="100"/>
      <c r="AN2001" s="100"/>
      <c r="AO2001" s="100"/>
      <c r="AP2001" s="100"/>
      <c r="AQ2001" s="100"/>
      <c r="AR2001" s="100"/>
      <c r="AS2001" s="100"/>
      <c r="AT2001" s="100"/>
      <c r="AU2001" s="100"/>
      <c r="AV2001" s="100"/>
      <c r="AW2001" s="100"/>
      <c r="AX2001" s="100"/>
      <c r="AY2001" s="100"/>
    </row>
    <row r="2002" spans="37:51">
      <c r="AK2002" s="100"/>
      <c r="AL2002" s="100"/>
      <c r="AM2002" s="100"/>
      <c r="AN2002" s="100"/>
      <c r="AO2002" s="100"/>
      <c r="AP2002" s="100"/>
      <c r="AQ2002" s="100"/>
      <c r="AR2002" s="100"/>
      <c r="AS2002" s="100"/>
      <c r="AT2002" s="100"/>
      <c r="AU2002" s="100"/>
      <c r="AV2002" s="100"/>
      <c r="AW2002" s="100"/>
      <c r="AX2002" s="100"/>
      <c r="AY2002" s="100"/>
    </row>
    <row r="2003" spans="37:51">
      <c r="AK2003" s="100"/>
      <c r="AL2003" s="100"/>
      <c r="AM2003" s="100"/>
      <c r="AN2003" s="100"/>
      <c r="AO2003" s="100"/>
      <c r="AP2003" s="100"/>
      <c r="AQ2003" s="100"/>
      <c r="AR2003" s="100"/>
      <c r="AS2003" s="100"/>
      <c r="AT2003" s="100"/>
      <c r="AU2003" s="100"/>
      <c r="AV2003" s="100"/>
      <c r="AW2003" s="100"/>
      <c r="AX2003" s="100"/>
      <c r="AY2003" s="100"/>
    </row>
    <row r="2004" spans="37:51">
      <c r="AK2004" s="100"/>
      <c r="AL2004" s="100"/>
      <c r="AM2004" s="100"/>
      <c r="AN2004" s="100"/>
      <c r="AO2004" s="100"/>
      <c r="AP2004" s="100"/>
      <c r="AQ2004" s="100"/>
      <c r="AR2004" s="100"/>
      <c r="AS2004" s="100"/>
      <c r="AT2004" s="100"/>
      <c r="AU2004" s="100"/>
      <c r="AV2004" s="100"/>
      <c r="AW2004" s="100"/>
      <c r="AX2004" s="100"/>
      <c r="AY2004" s="100"/>
    </row>
    <row r="2005" spans="37:51">
      <c r="AK2005" s="100"/>
      <c r="AL2005" s="100"/>
      <c r="AM2005" s="100"/>
      <c r="AN2005" s="100"/>
      <c r="AO2005" s="100"/>
      <c r="AP2005" s="100"/>
      <c r="AQ2005" s="100"/>
      <c r="AR2005" s="100"/>
      <c r="AS2005" s="100"/>
      <c r="AT2005" s="100"/>
      <c r="AU2005" s="100"/>
      <c r="AV2005" s="100"/>
      <c r="AW2005" s="100"/>
      <c r="AX2005" s="100"/>
      <c r="AY2005" s="100"/>
    </row>
    <row r="2006" spans="37:51">
      <c r="AK2006" s="100"/>
      <c r="AL2006" s="100"/>
      <c r="AM2006" s="100"/>
      <c r="AN2006" s="100"/>
      <c r="AO2006" s="100"/>
      <c r="AP2006" s="100"/>
      <c r="AQ2006" s="100"/>
      <c r="AR2006" s="100"/>
      <c r="AS2006" s="100"/>
      <c r="AT2006" s="100"/>
      <c r="AU2006" s="100"/>
      <c r="AV2006" s="100"/>
      <c r="AW2006" s="100"/>
      <c r="AX2006" s="100"/>
      <c r="AY2006" s="100"/>
    </row>
    <row r="2007" spans="37:51">
      <c r="AK2007" s="100"/>
      <c r="AL2007" s="100"/>
      <c r="AM2007" s="100"/>
      <c r="AN2007" s="100"/>
      <c r="AO2007" s="100"/>
      <c r="AP2007" s="100"/>
      <c r="AQ2007" s="100"/>
      <c r="AR2007" s="100"/>
      <c r="AS2007" s="100"/>
      <c r="AT2007" s="100"/>
      <c r="AU2007" s="100"/>
      <c r="AV2007" s="100"/>
      <c r="AW2007" s="100"/>
      <c r="AX2007" s="100"/>
      <c r="AY2007" s="100"/>
    </row>
    <row r="2008" spans="37:51">
      <c r="AK2008" s="100"/>
      <c r="AL2008" s="100"/>
      <c r="AM2008" s="100"/>
      <c r="AN2008" s="100"/>
      <c r="AO2008" s="100"/>
      <c r="AP2008" s="100"/>
      <c r="AQ2008" s="100"/>
      <c r="AR2008" s="100"/>
      <c r="AS2008" s="100"/>
      <c r="AT2008" s="100"/>
      <c r="AU2008" s="100"/>
      <c r="AV2008" s="100"/>
      <c r="AW2008" s="100"/>
      <c r="AX2008" s="100"/>
      <c r="AY2008" s="100"/>
    </row>
    <row r="2009" spans="37:51">
      <c r="AK2009" s="100"/>
      <c r="AL2009" s="100"/>
      <c r="AM2009" s="100"/>
      <c r="AN2009" s="100"/>
      <c r="AO2009" s="100"/>
      <c r="AP2009" s="100"/>
      <c r="AQ2009" s="100"/>
      <c r="AR2009" s="100"/>
      <c r="AS2009" s="100"/>
      <c r="AT2009" s="100"/>
      <c r="AU2009" s="100"/>
      <c r="AV2009" s="100"/>
      <c r="AW2009" s="100"/>
      <c r="AX2009" s="100"/>
      <c r="AY2009" s="100"/>
    </row>
    <row r="2010" spans="37:51">
      <c r="AK2010" s="100"/>
      <c r="AL2010" s="100"/>
      <c r="AM2010" s="100"/>
      <c r="AN2010" s="100"/>
      <c r="AO2010" s="100"/>
      <c r="AP2010" s="100"/>
      <c r="AQ2010" s="100"/>
      <c r="AR2010" s="100"/>
      <c r="AS2010" s="100"/>
      <c r="AT2010" s="100"/>
      <c r="AU2010" s="100"/>
      <c r="AV2010" s="100"/>
      <c r="AW2010" s="100"/>
      <c r="AX2010" s="100"/>
      <c r="AY2010" s="100"/>
    </row>
    <row r="2011" spans="37:51">
      <c r="AK2011" s="100"/>
      <c r="AL2011" s="100"/>
      <c r="AM2011" s="100"/>
      <c r="AN2011" s="100"/>
      <c r="AO2011" s="100"/>
      <c r="AP2011" s="100"/>
      <c r="AQ2011" s="100"/>
      <c r="AR2011" s="100"/>
      <c r="AS2011" s="100"/>
      <c r="AT2011" s="100"/>
      <c r="AU2011" s="100"/>
      <c r="AV2011" s="100"/>
      <c r="AW2011" s="100"/>
      <c r="AX2011" s="100"/>
      <c r="AY2011" s="100"/>
    </row>
    <row r="2012" spans="37:51">
      <c r="AK2012" s="100"/>
      <c r="AL2012" s="100"/>
      <c r="AM2012" s="100"/>
      <c r="AN2012" s="100"/>
      <c r="AO2012" s="100"/>
      <c r="AP2012" s="100"/>
      <c r="AQ2012" s="100"/>
      <c r="AR2012" s="100"/>
      <c r="AS2012" s="100"/>
      <c r="AT2012" s="100"/>
      <c r="AU2012" s="100"/>
      <c r="AV2012" s="100"/>
      <c r="AW2012" s="100"/>
      <c r="AX2012" s="100"/>
      <c r="AY2012" s="100"/>
    </row>
    <row r="2013" spans="37:51">
      <c r="AK2013" s="100"/>
      <c r="AL2013" s="100"/>
      <c r="AM2013" s="100"/>
      <c r="AN2013" s="100"/>
      <c r="AO2013" s="100"/>
      <c r="AP2013" s="100"/>
      <c r="AQ2013" s="100"/>
      <c r="AR2013" s="100"/>
      <c r="AS2013" s="100"/>
      <c r="AT2013" s="100"/>
      <c r="AU2013" s="100"/>
      <c r="AV2013" s="100"/>
      <c r="AW2013" s="100"/>
      <c r="AX2013" s="100"/>
      <c r="AY2013" s="100"/>
    </row>
    <row r="2014" spans="37:51">
      <c r="AK2014" s="100"/>
      <c r="AL2014" s="100"/>
      <c r="AM2014" s="100"/>
      <c r="AN2014" s="100"/>
      <c r="AO2014" s="100"/>
      <c r="AP2014" s="100"/>
      <c r="AQ2014" s="100"/>
      <c r="AR2014" s="100"/>
      <c r="AS2014" s="100"/>
      <c r="AT2014" s="100"/>
      <c r="AU2014" s="100"/>
      <c r="AV2014" s="100"/>
      <c r="AW2014" s="100"/>
      <c r="AX2014" s="100"/>
      <c r="AY2014" s="100"/>
    </row>
    <row r="2015" spans="37:51">
      <c r="AK2015" s="100"/>
      <c r="AL2015" s="100"/>
      <c r="AM2015" s="100"/>
      <c r="AN2015" s="100"/>
      <c r="AO2015" s="100"/>
      <c r="AP2015" s="100"/>
      <c r="AQ2015" s="100"/>
      <c r="AR2015" s="100"/>
      <c r="AS2015" s="100"/>
      <c r="AT2015" s="100"/>
      <c r="AU2015" s="100"/>
      <c r="AV2015" s="100"/>
      <c r="AW2015" s="100"/>
      <c r="AX2015" s="100"/>
      <c r="AY2015" s="100"/>
    </row>
    <row r="2016" spans="37:51">
      <c r="AK2016" s="100"/>
      <c r="AL2016" s="100"/>
      <c r="AM2016" s="100"/>
      <c r="AN2016" s="100"/>
      <c r="AO2016" s="100"/>
      <c r="AP2016" s="100"/>
      <c r="AQ2016" s="100"/>
      <c r="AR2016" s="100"/>
      <c r="AS2016" s="100"/>
      <c r="AT2016" s="100"/>
      <c r="AU2016" s="100"/>
      <c r="AV2016" s="100"/>
      <c r="AW2016" s="100"/>
      <c r="AX2016" s="100"/>
      <c r="AY2016" s="100"/>
    </row>
    <row r="2017" spans="37:51">
      <c r="AK2017" s="100"/>
      <c r="AL2017" s="100"/>
      <c r="AM2017" s="100"/>
      <c r="AN2017" s="100"/>
      <c r="AO2017" s="100"/>
      <c r="AP2017" s="100"/>
      <c r="AQ2017" s="100"/>
      <c r="AR2017" s="100"/>
      <c r="AS2017" s="100"/>
      <c r="AT2017" s="100"/>
      <c r="AU2017" s="100"/>
      <c r="AV2017" s="100"/>
      <c r="AW2017" s="100"/>
      <c r="AX2017" s="100"/>
      <c r="AY2017" s="100"/>
    </row>
    <row r="2018" spans="37:51">
      <c r="AK2018" s="100"/>
      <c r="AL2018" s="100"/>
      <c r="AM2018" s="100"/>
      <c r="AN2018" s="100"/>
      <c r="AO2018" s="100"/>
      <c r="AP2018" s="100"/>
      <c r="AQ2018" s="100"/>
      <c r="AR2018" s="100"/>
      <c r="AS2018" s="100"/>
      <c r="AT2018" s="100"/>
      <c r="AU2018" s="100"/>
      <c r="AV2018" s="100"/>
      <c r="AW2018" s="100"/>
      <c r="AX2018" s="100"/>
      <c r="AY2018" s="100"/>
    </row>
    <row r="2019" spans="37:51">
      <c r="AK2019" s="100"/>
      <c r="AL2019" s="100"/>
      <c r="AM2019" s="100"/>
      <c r="AN2019" s="100"/>
      <c r="AO2019" s="100"/>
      <c r="AP2019" s="100"/>
      <c r="AQ2019" s="100"/>
      <c r="AR2019" s="100"/>
      <c r="AS2019" s="100"/>
      <c r="AT2019" s="100"/>
      <c r="AU2019" s="100"/>
      <c r="AV2019" s="100"/>
      <c r="AW2019" s="100"/>
      <c r="AX2019" s="100"/>
      <c r="AY2019" s="100"/>
    </row>
    <row r="2020" spans="37:51">
      <c r="AK2020" s="100"/>
      <c r="AL2020" s="100"/>
      <c r="AM2020" s="100"/>
      <c r="AN2020" s="100"/>
      <c r="AO2020" s="100"/>
      <c r="AP2020" s="100"/>
      <c r="AQ2020" s="100"/>
      <c r="AR2020" s="100"/>
      <c r="AS2020" s="100"/>
      <c r="AT2020" s="100"/>
      <c r="AU2020" s="100"/>
      <c r="AV2020" s="100"/>
      <c r="AW2020" s="100"/>
      <c r="AX2020" s="100"/>
      <c r="AY2020" s="100"/>
    </row>
    <row r="2021" spans="37:51">
      <c r="AK2021" s="100"/>
      <c r="AL2021" s="100"/>
      <c r="AM2021" s="100"/>
      <c r="AN2021" s="100"/>
      <c r="AO2021" s="100"/>
      <c r="AP2021" s="100"/>
      <c r="AQ2021" s="100"/>
      <c r="AR2021" s="100"/>
      <c r="AS2021" s="100"/>
      <c r="AT2021" s="100"/>
      <c r="AU2021" s="100"/>
      <c r="AV2021" s="100"/>
      <c r="AW2021" s="100"/>
      <c r="AX2021" s="100"/>
      <c r="AY2021" s="100"/>
    </row>
    <row r="2022" spans="37:51">
      <c r="AK2022" s="100"/>
      <c r="AL2022" s="100"/>
      <c r="AM2022" s="100"/>
      <c r="AN2022" s="100"/>
      <c r="AO2022" s="100"/>
      <c r="AP2022" s="100"/>
      <c r="AQ2022" s="100"/>
      <c r="AR2022" s="100"/>
      <c r="AS2022" s="100"/>
      <c r="AT2022" s="100"/>
      <c r="AU2022" s="100"/>
      <c r="AV2022" s="100"/>
      <c r="AW2022" s="100"/>
      <c r="AX2022" s="100"/>
      <c r="AY2022" s="100"/>
    </row>
    <row r="2023" spans="37:51">
      <c r="AK2023" s="100"/>
      <c r="AL2023" s="100"/>
      <c r="AM2023" s="100"/>
      <c r="AN2023" s="100"/>
      <c r="AO2023" s="100"/>
      <c r="AP2023" s="100"/>
      <c r="AQ2023" s="100"/>
      <c r="AR2023" s="100"/>
      <c r="AS2023" s="100"/>
      <c r="AT2023" s="100"/>
      <c r="AU2023" s="100"/>
      <c r="AV2023" s="100"/>
      <c r="AW2023" s="100"/>
      <c r="AX2023" s="100"/>
      <c r="AY2023" s="100"/>
    </row>
    <row r="2024" spans="37:51">
      <c r="AK2024" s="100"/>
      <c r="AL2024" s="100"/>
      <c r="AM2024" s="100"/>
      <c r="AN2024" s="100"/>
      <c r="AO2024" s="100"/>
      <c r="AP2024" s="100"/>
      <c r="AQ2024" s="100"/>
      <c r="AR2024" s="100"/>
      <c r="AS2024" s="100"/>
      <c r="AT2024" s="100"/>
      <c r="AU2024" s="100"/>
      <c r="AV2024" s="100"/>
      <c r="AW2024" s="100"/>
      <c r="AX2024" s="100"/>
      <c r="AY2024" s="100"/>
    </row>
    <row r="2025" spans="37:51">
      <c r="AK2025" s="100"/>
      <c r="AL2025" s="100"/>
      <c r="AM2025" s="100"/>
      <c r="AN2025" s="100"/>
      <c r="AO2025" s="100"/>
      <c r="AP2025" s="100"/>
      <c r="AQ2025" s="100"/>
      <c r="AR2025" s="100"/>
      <c r="AS2025" s="100"/>
      <c r="AT2025" s="100"/>
      <c r="AU2025" s="100"/>
      <c r="AV2025" s="100"/>
      <c r="AW2025" s="100"/>
      <c r="AX2025" s="100"/>
      <c r="AY2025" s="100"/>
    </row>
    <row r="2026" spans="37:51">
      <c r="AK2026" s="100"/>
      <c r="AL2026" s="100"/>
      <c r="AM2026" s="100"/>
      <c r="AN2026" s="100"/>
      <c r="AO2026" s="100"/>
      <c r="AP2026" s="100"/>
      <c r="AQ2026" s="100"/>
      <c r="AR2026" s="100"/>
      <c r="AS2026" s="100"/>
      <c r="AT2026" s="100"/>
      <c r="AU2026" s="100"/>
      <c r="AV2026" s="100"/>
      <c r="AW2026" s="100"/>
      <c r="AX2026" s="100"/>
      <c r="AY2026" s="100"/>
    </row>
    <row r="2027" spans="37:51">
      <c r="AK2027" s="100"/>
      <c r="AL2027" s="100"/>
      <c r="AM2027" s="100"/>
      <c r="AN2027" s="100"/>
      <c r="AO2027" s="100"/>
      <c r="AP2027" s="100"/>
      <c r="AQ2027" s="100"/>
      <c r="AR2027" s="100"/>
      <c r="AS2027" s="100"/>
      <c r="AT2027" s="100"/>
      <c r="AU2027" s="100"/>
      <c r="AV2027" s="100"/>
      <c r="AW2027" s="100"/>
      <c r="AX2027" s="100"/>
      <c r="AY2027" s="100"/>
    </row>
    <row r="2028" spans="37:51">
      <c r="AK2028" s="100"/>
      <c r="AL2028" s="100"/>
      <c r="AM2028" s="100"/>
      <c r="AN2028" s="100"/>
      <c r="AO2028" s="100"/>
      <c r="AP2028" s="100"/>
      <c r="AQ2028" s="100"/>
      <c r="AR2028" s="100"/>
      <c r="AS2028" s="100"/>
      <c r="AT2028" s="100"/>
      <c r="AU2028" s="100"/>
      <c r="AV2028" s="100"/>
      <c r="AW2028" s="100"/>
      <c r="AX2028" s="100"/>
      <c r="AY2028" s="100"/>
    </row>
    <row r="2029" spans="37:51">
      <c r="AK2029" s="100"/>
      <c r="AL2029" s="100"/>
      <c r="AM2029" s="100"/>
      <c r="AN2029" s="100"/>
      <c r="AO2029" s="100"/>
      <c r="AP2029" s="100"/>
      <c r="AQ2029" s="100"/>
      <c r="AR2029" s="100"/>
      <c r="AS2029" s="100"/>
      <c r="AT2029" s="100"/>
      <c r="AU2029" s="100"/>
      <c r="AV2029" s="100"/>
      <c r="AW2029" s="100"/>
      <c r="AX2029" s="100"/>
      <c r="AY2029" s="100"/>
    </row>
    <row r="2030" spans="37:51">
      <c r="AK2030" s="100"/>
      <c r="AL2030" s="100"/>
      <c r="AM2030" s="100"/>
      <c r="AN2030" s="100"/>
      <c r="AO2030" s="100"/>
      <c r="AP2030" s="100"/>
      <c r="AQ2030" s="100"/>
      <c r="AR2030" s="100"/>
      <c r="AS2030" s="100"/>
      <c r="AT2030" s="100"/>
      <c r="AU2030" s="100"/>
      <c r="AV2030" s="100"/>
      <c r="AW2030" s="100"/>
      <c r="AX2030" s="100"/>
      <c r="AY2030" s="100"/>
    </row>
    <row r="2031" spans="37:51">
      <c r="AK2031" s="100"/>
      <c r="AL2031" s="100"/>
      <c r="AM2031" s="100"/>
      <c r="AN2031" s="100"/>
      <c r="AO2031" s="100"/>
      <c r="AP2031" s="100"/>
      <c r="AQ2031" s="100"/>
      <c r="AR2031" s="100"/>
      <c r="AS2031" s="100"/>
      <c r="AT2031" s="100"/>
      <c r="AU2031" s="100"/>
      <c r="AV2031" s="100"/>
      <c r="AW2031" s="100"/>
      <c r="AX2031" s="100"/>
      <c r="AY2031" s="100"/>
    </row>
    <row r="2032" spans="37:51">
      <c r="AK2032" s="100"/>
      <c r="AL2032" s="100"/>
      <c r="AM2032" s="100"/>
      <c r="AN2032" s="100"/>
      <c r="AO2032" s="100"/>
      <c r="AP2032" s="100"/>
      <c r="AQ2032" s="100"/>
      <c r="AR2032" s="100"/>
      <c r="AS2032" s="100"/>
      <c r="AT2032" s="100"/>
      <c r="AU2032" s="100"/>
      <c r="AV2032" s="100"/>
      <c r="AW2032" s="100"/>
      <c r="AX2032" s="100"/>
      <c r="AY2032" s="100"/>
    </row>
    <row r="2033" spans="37:51">
      <c r="AK2033" s="100"/>
      <c r="AL2033" s="100"/>
      <c r="AM2033" s="100"/>
      <c r="AN2033" s="100"/>
      <c r="AO2033" s="100"/>
      <c r="AP2033" s="100"/>
      <c r="AQ2033" s="100"/>
      <c r="AR2033" s="100"/>
      <c r="AS2033" s="100"/>
      <c r="AT2033" s="100"/>
      <c r="AU2033" s="100"/>
      <c r="AV2033" s="100"/>
      <c r="AW2033" s="100"/>
      <c r="AX2033" s="100"/>
      <c r="AY2033" s="100"/>
    </row>
    <row r="2034" spans="37:51">
      <c r="AK2034" s="100"/>
      <c r="AL2034" s="100"/>
      <c r="AM2034" s="100"/>
      <c r="AN2034" s="100"/>
      <c r="AO2034" s="100"/>
      <c r="AP2034" s="100"/>
      <c r="AQ2034" s="100"/>
      <c r="AR2034" s="100"/>
      <c r="AS2034" s="100"/>
      <c r="AT2034" s="100"/>
      <c r="AU2034" s="100"/>
      <c r="AV2034" s="100"/>
      <c r="AW2034" s="100"/>
      <c r="AX2034" s="100"/>
      <c r="AY2034" s="100"/>
    </row>
    <row r="2035" spans="37:51">
      <c r="AK2035" s="100"/>
      <c r="AL2035" s="100"/>
      <c r="AM2035" s="100"/>
      <c r="AN2035" s="100"/>
      <c r="AO2035" s="100"/>
      <c r="AP2035" s="100"/>
      <c r="AQ2035" s="100"/>
      <c r="AR2035" s="100"/>
      <c r="AS2035" s="100"/>
      <c r="AT2035" s="100"/>
      <c r="AU2035" s="100"/>
      <c r="AV2035" s="100"/>
      <c r="AW2035" s="100"/>
      <c r="AX2035" s="100"/>
      <c r="AY2035" s="100"/>
    </row>
    <row r="2036" spans="37:51">
      <c r="AK2036" s="100"/>
      <c r="AL2036" s="100"/>
      <c r="AM2036" s="100"/>
      <c r="AN2036" s="100"/>
      <c r="AO2036" s="100"/>
      <c r="AP2036" s="100"/>
      <c r="AQ2036" s="100"/>
      <c r="AR2036" s="100"/>
      <c r="AS2036" s="100"/>
      <c r="AT2036" s="100"/>
      <c r="AU2036" s="100"/>
      <c r="AV2036" s="100"/>
      <c r="AW2036" s="100"/>
      <c r="AX2036" s="100"/>
      <c r="AY2036" s="100"/>
    </row>
    <row r="2037" spans="37:51">
      <c r="AK2037" s="100"/>
      <c r="AL2037" s="100"/>
      <c r="AM2037" s="100"/>
      <c r="AN2037" s="100"/>
      <c r="AO2037" s="100"/>
      <c r="AP2037" s="100"/>
      <c r="AQ2037" s="100"/>
      <c r="AR2037" s="100"/>
      <c r="AS2037" s="100"/>
      <c r="AT2037" s="100"/>
      <c r="AU2037" s="100"/>
      <c r="AV2037" s="100"/>
      <c r="AW2037" s="100"/>
      <c r="AX2037" s="100"/>
      <c r="AY2037" s="100"/>
    </row>
    <row r="2038" spans="37:51">
      <c r="AK2038" s="100"/>
      <c r="AL2038" s="100"/>
      <c r="AM2038" s="100"/>
      <c r="AN2038" s="100"/>
      <c r="AO2038" s="100"/>
      <c r="AP2038" s="100"/>
      <c r="AQ2038" s="100"/>
      <c r="AR2038" s="100"/>
      <c r="AS2038" s="100"/>
      <c r="AT2038" s="100"/>
      <c r="AU2038" s="100"/>
      <c r="AV2038" s="100"/>
      <c r="AW2038" s="100"/>
      <c r="AX2038" s="100"/>
      <c r="AY2038" s="100"/>
    </row>
    <row r="2039" spans="37:51">
      <c r="AK2039" s="100"/>
      <c r="AL2039" s="100"/>
      <c r="AM2039" s="100"/>
      <c r="AN2039" s="100"/>
      <c r="AO2039" s="100"/>
      <c r="AP2039" s="100"/>
      <c r="AQ2039" s="100"/>
      <c r="AR2039" s="100"/>
      <c r="AS2039" s="100"/>
      <c r="AT2039" s="100"/>
      <c r="AU2039" s="100"/>
      <c r="AV2039" s="100"/>
      <c r="AW2039" s="100"/>
      <c r="AX2039" s="100"/>
      <c r="AY2039" s="100"/>
    </row>
    <row r="2040" spans="37:51">
      <c r="AK2040" s="100"/>
      <c r="AL2040" s="100"/>
      <c r="AM2040" s="100"/>
      <c r="AN2040" s="100"/>
      <c r="AO2040" s="100"/>
      <c r="AP2040" s="100"/>
      <c r="AQ2040" s="100"/>
      <c r="AR2040" s="100"/>
      <c r="AS2040" s="100"/>
      <c r="AT2040" s="100"/>
      <c r="AU2040" s="100"/>
      <c r="AV2040" s="100"/>
      <c r="AW2040" s="100"/>
      <c r="AX2040" s="100"/>
      <c r="AY2040" s="100"/>
    </row>
    <row r="2041" spans="37:51">
      <c r="AK2041" s="100"/>
      <c r="AL2041" s="100"/>
      <c r="AM2041" s="100"/>
      <c r="AN2041" s="100"/>
      <c r="AO2041" s="100"/>
      <c r="AP2041" s="100"/>
      <c r="AQ2041" s="100"/>
      <c r="AR2041" s="100"/>
      <c r="AS2041" s="100"/>
      <c r="AT2041" s="100"/>
      <c r="AU2041" s="100"/>
      <c r="AV2041" s="100"/>
      <c r="AW2041" s="100"/>
      <c r="AX2041" s="100"/>
      <c r="AY2041" s="100"/>
    </row>
    <row r="2042" spans="37:51">
      <c r="AK2042" s="100"/>
      <c r="AL2042" s="100"/>
      <c r="AM2042" s="100"/>
      <c r="AN2042" s="100"/>
      <c r="AO2042" s="100"/>
      <c r="AP2042" s="100"/>
      <c r="AQ2042" s="100"/>
      <c r="AR2042" s="100"/>
      <c r="AS2042" s="100"/>
      <c r="AT2042" s="100"/>
      <c r="AU2042" s="100"/>
      <c r="AV2042" s="100"/>
      <c r="AW2042" s="100"/>
      <c r="AX2042" s="100"/>
      <c r="AY2042" s="100"/>
    </row>
    <row r="2043" spans="37:51">
      <c r="AK2043" s="100"/>
      <c r="AL2043" s="100"/>
      <c r="AM2043" s="100"/>
      <c r="AN2043" s="100"/>
      <c r="AO2043" s="100"/>
      <c r="AP2043" s="100"/>
      <c r="AQ2043" s="100"/>
      <c r="AR2043" s="100"/>
      <c r="AS2043" s="100"/>
      <c r="AT2043" s="100"/>
      <c r="AU2043" s="100"/>
      <c r="AV2043" s="100"/>
      <c r="AW2043" s="100"/>
      <c r="AX2043" s="100"/>
      <c r="AY2043" s="100"/>
    </row>
    <row r="2044" spans="37:51">
      <c r="AK2044" s="100"/>
      <c r="AL2044" s="100"/>
      <c r="AM2044" s="100"/>
      <c r="AN2044" s="100"/>
      <c r="AO2044" s="100"/>
      <c r="AP2044" s="100"/>
      <c r="AQ2044" s="100"/>
      <c r="AR2044" s="100"/>
      <c r="AS2044" s="100"/>
      <c r="AT2044" s="100"/>
      <c r="AU2044" s="100"/>
      <c r="AV2044" s="100"/>
      <c r="AW2044" s="100"/>
      <c r="AX2044" s="100"/>
      <c r="AY2044" s="100"/>
    </row>
    <row r="2045" spans="37:51">
      <c r="AK2045" s="100"/>
      <c r="AL2045" s="100"/>
      <c r="AM2045" s="100"/>
      <c r="AN2045" s="100"/>
      <c r="AO2045" s="100"/>
      <c r="AP2045" s="100"/>
      <c r="AQ2045" s="100"/>
      <c r="AR2045" s="100"/>
      <c r="AS2045" s="100"/>
      <c r="AT2045" s="100"/>
      <c r="AU2045" s="100"/>
      <c r="AV2045" s="100"/>
      <c r="AW2045" s="100"/>
      <c r="AX2045" s="100"/>
      <c r="AY2045" s="100"/>
    </row>
    <row r="2046" spans="37:51">
      <c r="AK2046" s="100"/>
      <c r="AL2046" s="100"/>
      <c r="AM2046" s="100"/>
      <c r="AN2046" s="100"/>
      <c r="AO2046" s="100"/>
      <c r="AP2046" s="100"/>
      <c r="AQ2046" s="100"/>
      <c r="AR2046" s="100"/>
      <c r="AS2046" s="100"/>
      <c r="AT2046" s="100"/>
      <c r="AU2046" s="100"/>
      <c r="AV2046" s="100"/>
      <c r="AW2046" s="100"/>
      <c r="AX2046" s="100"/>
      <c r="AY2046" s="100"/>
    </row>
    <row r="2047" spans="37:51">
      <c r="AK2047" s="100"/>
      <c r="AL2047" s="100"/>
      <c r="AM2047" s="100"/>
      <c r="AN2047" s="100"/>
      <c r="AO2047" s="100"/>
      <c r="AP2047" s="100"/>
      <c r="AQ2047" s="100"/>
      <c r="AR2047" s="100"/>
      <c r="AS2047" s="100"/>
      <c r="AT2047" s="100"/>
      <c r="AU2047" s="100"/>
      <c r="AV2047" s="100"/>
      <c r="AW2047" s="100"/>
      <c r="AX2047" s="100"/>
      <c r="AY2047" s="100"/>
    </row>
    <row r="2048" spans="37:51">
      <c r="AK2048" s="100"/>
      <c r="AL2048" s="100"/>
      <c r="AM2048" s="100"/>
      <c r="AN2048" s="100"/>
      <c r="AO2048" s="100"/>
      <c r="AP2048" s="100"/>
      <c r="AQ2048" s="100"/>
      <c r="AR2048" s="100"/>
      <c r="AS2048" s="100"/>
      <c r="AT2048" s="100"/>
      <c r="AU2048" s="100"/>
      <c r="AV2048" s="100"/>
      <c r="AW2048" s="100"/>
      <c r="AX2048" s="100"/>
      <c r="AY2048" s="100"/>
    </row>
    <row r="2049" spans="37:51">
      <c r="AK2049" s="100"/>
      <c r="AL2049" s="100"/>
      <c r="AM2049" s="100"/>
      <c r="AN2049" s="100"/>
      <c r="AO2049" s="100"/>
      <c r="AP2049" s="100"/>
      <c r="AQ2049" s="100"/>
      <c r="AR2049" s="100"/>
      <c r="AS2049" s="100"/>
      <c r="AT2049" s="100"/>
      <c r="AU2049" s="100"/>
      <c r="AV2049" s="100"/>
      <c r="AW2049" s="100"/>
      <c r="AX2049" s="100"/>
      <c r="AY2049" s="100"/>
    </row>
    <row r="2050" spans="37:51">
      <c r="AK2050" s="100"/>
      <c r="AL2050" s="100"/>
      <c r="AM2050" s="100"/>
      <c r="AN2050" s="100"/>
      <c r="AO2050" s="100"/>
      <c r="AP2050" s="100"/>
      <c r="AQ2050" s="100"/>
      <c r="AR2050" s="100"/>
      <c r="AS2050" s="100"/>
      <c r="AT2050" s="100"/>
      <c r="AU2050" s="100"/>
      <c r="AV2050" s="100"/>
      <c r="AW2050" s="100"/>
      <c r="AX2050" s="100"/>
      <c r="AY2050" s="100"/>
    </row>
    <row r="2051" spans="37:51">
      <c r="AK2051" s="100"/>
      <c r="AL2051" s="100"/>
      <c r="AM2051" s="100"/>
      <c r="AN2051" s="100"/>
      <c r="AO2051" s="100"/>
      <c r="AP2051" s="100"/>
      <c r="AQ2051" s="100"/>
      <c r="AR2051" s="100"/>
      <c r="AS2051" s="100"/>
      <c r="AT2051" s="100"/>
      <c r="AU2051" s="100"/>
      <c r="AV2051" s="100"/>
      <c r="AW2051" s="100"/>
      <c r="AX2051" s="100"/>
      <c r="AY2051" s="100"/>
    </row>
    <row r="2052" spans="37:51">
      <c r="AK2052" s="100"/>
      <c r="AL2052" s="100"/>
      <c r="AM2052" s="100"/>
      <c r="AN2052" s="100"/>
      <c r="AO2052" s="100"/>
      <c r="AP2052" s="100"/>
      <c r="AQ2052" s="100"/>
      <c r="AR2052" s="100"/>
      <c r="AS2052" s="100"/>
      <c r="AT2052" s="100"/>
      <c r="AU2052" s="100"/>
      <c r="AV2052" s="100"/>
      <c r="AW2052" s="100"/>
      <c r="AX2052" s="100"/>
      <c r="AY2052" s="100"/>
    </row>
    <row r="2053" spans="37:51">
      <c r="AK2053" s="100"/>
      <c r="AL2053" s="100"/>
      <c r="AM2053" s="100"/>
      <c r="AN2053" s="100"/>
      <c r="AO2053" s="100"/>
      <c r="AP2053" s="100"/>
      <c r="AQ2053" s="100"/>
      <c r="AR2053" s="100"/>
      <c r="AS2053" s="100"/>
      <c r="AT2053" s="100"/>
      <c r="AU2053" s="100"/>
      <c r="AV2053" s="100"/>
      <c r="AW2053" s="100"/>
      <c r="AX2053" s="100"/>
      <c r="AY2053" s="100"/>
    </row>
    <row r="2054" spans="37:51">
      <c r="AK2054" s="100"/>
      <c r="AL2054" s="100"/>
      <c r="AM2054" s="100"/>
      <c r="AN2054" s="100"/>
      <c r="AO2054" s="100"/>
      <c r="AP2054" s="100"/>
      <c r="AQ2054" s="100"/>
      <c r="AR2054" s="100"/>
      <c r="AS2054" s="100"/>
      <c r="AT2054" s="100"/>
      <c r="AU2054" s="100"/>
      <c r="AV2054" s="100"/>
      <c r="AW2054" s="100"/>
      <c r="AX2054" s="100"/>
      <c r="AY2054" s="100"/>
    </row>
    <row r="2055" spans="37:51">
      <c r="AK2055" s="100"/>
      <c r="AL2055" s="100"/>
      <c r="AM2055" s="100"/>
      <c r="AN2055" s="100"/>
      <c r="AO2055" s="100"/>
      <c r="AP2055" s="100"/>
      <c r="AQ2055" s="100"/>
      <c r="AR2055" s="100"/>
      <c r="AS2055" s="100"/>
      <c r="AT2055" s="100"/>
      <c r="AU2055" s="100"/>
      <c r="AV2055" s="100"/>
      <c r="AW2055" s="100"/>
      <c r="AX2055" s="100"/>
      <c r="AY2055" s="100"/>
    </row>
    <row r="2056" spans="37:51">
      <c r="AK2056" s="100"/>
      <c r="AL2056" s="100"/>
      <c r="AM2056" s="100"/>
      <c r="AN2056" s="100"/>
      <c r="AO2056" s="100"/>
      <c r="AP2056" s="100"/>
      <c r="AQ2056" s="100"/>
      <c r="AR2056" s="100"/>
      <c r="AS2056" s="100"/>
      <c r="AT2056" s="100"/>
      <c r="AU2056" s="100"/>
      <c r="AV2056" s="100"/>
      <c r="AW2056" s="100"/>
      <c r="AX2056" s="100"/>
      <c r="AY2056" s="100"/>
    </row>
    <row r="2057" spans="37:51">
      <c r="AK2057" s="100"/>
      <c r="AL2057" s="100"/>
      <c r="AM2057" s="100"/>
      <c r="AN2057" s="100"/>
      <c r="AO2057" s="100"/>
      <c r="AP2057" s="100"/>
      <c r="AQ2057" s="100"/>
      <c r="AR2057" s="100"/>
      <c r="AS2057" s="100"/>
      <c r="AT2057" s="100"/>
      <c r="AU2057" s="100"/>
      <c r="AV2057" s="100"/>
      <c r="AW2057" s="100"/>
      <c r="AX2057" s="100"/>
      <c r="AY2057" s="100"/>
    </row>
    <row r="2058" spans="37:51">
      <c r="AK2058" s="100"/>
      <c r="AL2058" s="100"/>
      <c r="AM2058" s="100"/>
      <c r="AN2058" s="100"/>
      <c r="AO2058" s="100"/>
      <c r="AP2058" s="100"/>
      <c r="AQ2058" s="100"/>
      <c r="AR2058" s="100"/>
      <c r="AS2058" s="100"/>
      <c r="AT2058" s="100"/>
      <c r="AU2058" s="100"/>
      <c r="AV2058" s="100"/>
      <c r="AW2058" s="100"/>
      <c r="AX2058" s="100"/>
      <c r="AY2058" s="100"/>
    </row>
    <row r="2059" spans="37:51">
      <c r="AK2059" s="100"/>
      <c r="AL2059" s="100"/>
      <c r="AM2059" s="100"/>
      <c r="AN2059" s="100"/>
      <c r="AO2059" s="100"/>
      <c r="AP2059" s="100"/>
      <c r="AQ2059" s="100"/>
      <c r="AR2059" s="100"/>
      <c r="AS2059" s="100"/>
      <c r="AT2059" s="100"/>
      <c r="AU2059" s="100"/>
      <c r="AV2059" s="100"/>
      <c r="AW2059" s="100"/>
      <c r="AX2059" s="100"/>
      <c r="AY2059" s="100"/>
    </row>
    <row r="2060" spans="37:51">
      <c r="AK2060" s="100"/>
      <c r="AL2060" s="100"/>
      <c r="AM2060" s="100"/>
      <c r="AN2060" s="100"/>
      <c r="AO2060" s="100"/>
      <c r="AP2060" s="100"/>
      <c r="AQ2060" s="100"/>
      <c r="AR2060" s="100"/>
      <c r="AS2060" s="100"/>
      <c r="AT2060" s="100"/>
      <c r="AU2060" s="100"/>
      <c r="AV2060" s="100"/>
      <c r="AW2060" s="100"/>
      <c r="AX2060" s="100"/>
      <c r="AY2060" s="100"/>
    </row>
    <row r="2061" spans="37:51">
      <c r="AK2061" s="100"/>
      <c r="AL2061" s="100"/>
      <c r="AM2061" s="100"/>
      <c r="AN2061" s="100"/>
      <c r="AO2061" s="100"/>
      <c r="AP2061" s="100"/>
      <c r="AQ2061" s="100"/>
      <c r="AR2061" s="100"/>
      <c r="AS2061" s="100"/>
      <c r="AT2061" s="100"/>
      <c r="AU2061" s="100"/>
      <c r="AV2061" s="100"/>
      <c r="AW2061" s="100"/>
      <c r="AX2061" s="100"/>
      <c r="AY2061" s="100"/>
    </row>
    <row r="2062" spans="37:51">
      <c r="AK2062" s="100"/>
      <c r="AL2062" s="100"/>
      <c r="AM2062" s="100"/>
      <c r="AN2062" s="100"/>
      <c r="AO2062" s="100"/>
      <c r="AP2062" s="100"/>
      <c r="AQ2062" s="100"/>
      <c r="AR2062" s="100"/>
      <c r="AS2062" s="100"/>
      <c r="AT2062" s="100"/>
      <c r="AU2062" s="100"/>
      <c r="AV2062" s="100"/>
      <c r="AW2062" s="100"/>
      <c r="AX2062" s="100"/>
      <c r="AY2062" s="100"/>
    </row>
    <row r="2063" spans="37:51">
      <c r="AK2063" s="100"/>
      <c r="AL2063" s="100"/>
      <c r="AM2063" s="100"/>
      <c r="AN2063" s="100"/>
      <c r="AO2063" s="100"/>
      <c r="AP2063" s="100"/>
      <c r="AQ2063" s="100"/>
      <c r="AR2063" s="100"/>
      <c r="AS2063" s="100"/>
      <c r="AT2063" s="100"/>
      <c r="AU2063" s="100"/>
      <c r="AV2063" s="100"/>
      <c r="AW2063" s="100"/>
      <c r="AX2063" s="100"/>
      <c r="AY2063" s="100"/>
    </row>
    <row r="2064" spans="37:51">
      <c r="AK2064" s="100"/>
      <c r="AL2064" s="100"/>
      <c r="AM2064" s="100"/>
      <c r="AN2064" s="100"/>
      <c r="AO2064" s="100"/>
      <c r="AP2064" s="100"/>
      <c r="AQ2064" s="100"/>
      <c r="AR2064" s="100"/>
      <c r="AS2064" s="100"/>
      <c r="AT2064" s="100"/>
      <c r="AU2064" s="100"/>
      <c r="AV2064" s="100"/>
      <c r="AW2064" s="100"/>
      <c r="AX2064" s="100"/>
      <c r="AY2064" s="100"/>
    </row>
    <row r="2065" spans="37:51">
      <c r="AK2065" s="100"/>
      <c r="AL2065" s="100"/>
      <c r="AM2065" s="100"/>
      <c r="AN2065" s="100"/>
      <c r="AO2065" s="100"/>
      <c r="AP2065" s="100"/>
      <c r="AQ2065" s="100"/>
      <c r="AR2065" s="100"/>
      <c r="AS2065" s="100"/>
      <c r="AT2065" s="100"/>
      <c r="AU2065" s="100"/>
      <c r="AV2065" s="100"/>
      <c r="AW2065" s="100"/>
      <c r="AX2065" s="100"/>
      <c r="AY2065" s="100"/>
    </row>
    <row r="2066" spans="37:51">
      <c r="AK2066" s="100"/>
      <c r="AL2066" s="100"/>
      <c r="AM2066" s="100"/>
      <c r="AN2066" s="100"/>
      <c r="AO2066" s="100"/>
      <c r="AP2066" s="100"/>
      <c r="AQ2066" s="100"/>
      <c r="AR2066" s="100"/>
      <c r="AS2066" s="100"/>
      <c r="AT2066" s="100"/>
      <c r="AU2066" s="100"/>
      <c r="AV2066" s="100"/>
      <c r="AW2066" s="100"/>
      <c r="AX2066" s="100"/>
      <c r="AY2066" s="100"/>
    </row>
    <row r="2067" spans="37:51">
      <c r="AK2067" s="100"/>
      <c r="AL2067" s="100"/>
      <c r="AM2067" s="100"/>
      <c r="AN2067" s="100"/>
      <c r="AO2067" s="100"/>
      <c r="AP2067" s="100"/>
      <c r="AQ2067" s="100"/>
      <c r="AR2067" s="100"/>
      <c r="AS2067" s="100"/>
      <c r="AT2067" s="100"/>
      <c r="AU2067" s="100"/>
      <c r="AV2067" s="100"/>
      <c r="AW2067" s="100"/>
      <c r="AX2067" s="100"/>
      <c r="AY2067" s="100"/>
    </row>
    <row r="2068" spans="37:51">
      <c r="AK2068" s="100"/>
      <c r="AL2068" s="100"/>
      <c r="AM2068" s="100"/>
      <c r="AN2068" s="100"/>
      <c r="AO2068" s="100"/>
      <c r="AP2068" s="100"/>
      <c r="AQ2068" s="100"/>
      <c r="AR2068" s="100"/>
      <c r="AS2068" s="100"/>
      <c r="AT2068" s="100"/>
      <c r="AU2068" s="100"/>
      <c r="AV2068" s="100"/>
      <c r="AW2068" s="100"/>
      <c r="AX2068" s="100"/>
      <c r="AY2068" s="100"/>
    </row>
    <row r="2069" spans="37:51">
      <c r="AK2069" s="100"/>
      <c r="AL2069" s="100"/>
      <c r="AM2069" s="100"/>
      <c r="AN2069" s="100"/>
      <c r="AO2069" s="100"/>
      <c r="AP2069" s="100"/>
      <c r="AQ2069" s="100"/>
      <c r="AR2069" s="100"/>
      <c r="AS2069" s="100"/>
      <c r="AT2069" s="100"/>
      <c r="AU2069" s="100"/>
      <c r="AV2069" s="100"/>
      <c r="AW2069" s="100"/>
      <c r="AX2069" s="100"/>
      <c r="AY2069" s="100"/>
    </row>
    <row r="2070" spans="37:51">
      <c r="AK2070" s="100"/>
      <c r="AL2070" s="100"/>
      <c r="AM2070" s="100"/>
      <c r="AN2070" s="100"/>
      <c r="AO2070" s="100"/>
      <c r="AP2070" s="100"/>
      <c r="AQ2070" s="100"/>
      <c r="AR2070" s="100"/>
      <c r="AS2070" s="100"/>
      <c r="AT2070" s="100"/>
      <c r="AU2070" s="100"/>
      <c r="AV2070" s="100"/>
      <c r="AW2070" s="100"/>
      <c r="AX2070" s="100"/>
      <c r="AY2070" s="100"/>
    </row>
    <row r="2071" spans="37:51">
      <c r="AK2071" s="100"/>
      <c r="AL2071" s="100"/>
      <c r="AM2071" s="100"/>
      <c r="AN2071" s="100"/>
      <c r="AO2071" s="100"/>
      <c r="AP2071" s="100"/>
      <c r="AQ2071" s="100"/>
      <c r="AR2071" s="100"/>
      <c r="AS2071" s="100"/>
      <c r="AT2071" s="100"/>
      <c r="AU2071" s="100"/>
      <c r="AV2071" s="100"/>
      <c r="AW2071" s="100"/>
      <c r="AX2071" s="100"/>
      <c r="AY2071" s="100"/>
    </row>
    <row r="2072" spans="37:51">
      <c r="AK2072" s="100"/>
      <c r="AL2072" s="100"/>
      <c r="AM2072" s="100"/>
      <c r="AN2072" s="100"/>
      <c r="AO2072" s="100"/>
      <c r="AP2072" s="100"/>
      <c r="AQ2072" s="100"/>
      <c r="AR2072" s="100"/>
      <c r="AS2072" s="100"/>
      <c r="AT2072" s="100"/>
      <c r="AU2072" s="100"/>
      <c r="AV2072" s="100"/>
      <c r="AW2072" s="100"/>
      <c r="AX2072" s="100"/>
      <c r="AY2072" s="100"/>
    </row>
    <row r="2073" spans="37:51">
      <c r="AK2073" s="100"/>
      <c r="AL2073" s="100"/>
      <c r="AM2073" s="100"/>
      <c r="AN2073" s="100"/>
      <c r="AO2073" s="100"/>
      <c r="AP2073" s="100"/>
      <c r="AQ2073" s="100"/>
      <c r="AR2073" s="100"/>
      <c r="AS2073" s="100"/>
      <c r="AT2073" s="100"/>
      <c r="AU2073" s="100"/>
      <c r="AV2073" s="100"/>
      <c r="AW2073" s="100"/>
      <c r="AX2073" s="100"/>
      <c r="AY2073" s="100"/>
    </row>
    <row r="2074" spans="37:51">
      <c r="AK2074" s="100"/>
      <c r="AL2074" s="100"/>
      <c r="AM2074" s="100"/>
      <c r="AN2074" s="100"/>
      <c r="AO2074" s="100"/>
      <c r="AP2074" s="100"/>
      <c r="AQ2074" s="100"/>
      <c r="AR2074" s="100"/>
      <c r="AS2074" s="100"/>
      <c r="AT2074" s="100"/>
      <c r="AU2074" s="100"/>
      <c r="AV2074" s="100"/>
      <c r="AW2074" s="100"/>
      <c r="AX2074" s="100"/>
      <c r="AY2074" s="100"/>
    </row>
    <row r="2075" spans="37:51">
      <c r="AK2075" s="100"/>
      <c r="AL2075" s="100"/>
      <c r="AM2075" s="100"/>
      <c r="AN2075" s="100"/>
      <c r="AO2075" s="100"/>
      <c r="AP2075" s="100"/>
      <c r="AQ2075" s="100"/>
      <c r="AR2075" s="100"/>
      <c r="AS2075" s="100"/>
      <c r="AT2075" s="100"/>
      <c r="AU2075" s="100"/>
      <c r="AV2075" s="100"/>
      <c r="AW2075" s="100"/>
      <c r="AX2075" s="100"/>
      <c r="AY2075" s="100"/>
    </row>
    <row r="2076" spans="37:51">
      <c r="AK2076" s="100"/>
      <c r="AL2076" s="100"/>
      <c r="AM2076" s="100"/>
      <c r="AN2076" s="100"/>
      <c r="AO2076" s="100"/>
      <c r="AP2076" s="100"/>
      <c r="AQ2076" s="100"/>
      <c r="AR2076" s="100"/>
      <c r="AS2076" s="100"/>
      <c r="AT2076" s="100"/>
      <c r="AU2076" s="100"/>
      <c r="AV2076" s="100"/>
      <c r="AW2076" s="100"/>
      <c r="AX2076" s="100"/>
      <c r="AY2076" s="100"/>
    </row>
    <row r="2077" spans="37:51">
      <c r="AK2077" s="100"/>
      <c r="AL2077" s="100"/>
      <c r="AM2077" s="100"/>
      <c r="AN2077" s="100"/>
      <c r="AO2077" s="100"/>
      <c r="AP2077" s="100"/>
      <c r="AQ2077" s="100"/>
      <c r="AR2077" s="100"/>
      <c r="AS2077" s="100"/>
      <c r="AT2077" s="100"/>
      <c r="AU2077" s="100"/>
      <c r="AV2077" s="100"/>
      <c r="AW2077" s="100"/>
      <c r="AX2077" s="100"/>
      <c r="AY2077" s="100"/>
    </row>
    <row r="2078" spans="37:51">
      <c r="AK2078" s="100"/>
      <c r="AL2078" s="100"/>
      <c r="AM2078" s="100"/>
      <c r="AN2078" s="100"/>
      <c r="AO2078" s="100"/>
      <c r="AP2078" s="100"/>
      <c r="AQ2078" s="100"/>
      <c r="AR2078" s="100"/>
      <c r="AS2078" s="100"/>
      <c r="AT2078" s="100"/>
      <c r="AU2078" s="100"/>
      <c r="AV2078" s="100"/>
      <c r="AW2078" s="100"/>
      <c r="AX2078" s="100"/>
      <c r="AY2078" s="100"/>
    </row>
    <row r="2079" spans="37:51">
      <c r="AK2079" s="100"/>
      <c r="AL2079" s="100"/>
      <c r="AM2079" s="100"/>
      <c r="AN2079" s="100"/>
      <c r="AO2079" s="100"/>
      <c r="AP2079" s="100"/>
      <c r="AQ2079" s="100"/>
      <c r="AR2079" s="100"/>
      <c r="AS2079" s="100"/>
      <c r="AT2079" s="100"/>
      <c r="AU2079" s="100"/>
      <c r="AV2079" s="100"/>
      <c r="AW2079" s="100"/>
      <c r="AX2079" s="100"/>
      <c r="AY2079" s="100"/>
    </row>
    <row r="2080" spans="37:51">
      <c r="AK2080" s="100"/>
      <c r="AL2080" s="100"/>
      <c r="AM2080" s="100"/>
      <c r="AN2080" s="100"/>
      <c r="AO2080" s="100"/>
      <c r="AP2080" s="100"/>
      <c r="AQ2080" s="100"/>
      <c r="AR2080" s="100"/>
      <c r="AS2080" s="100"/>
      <c r="AT2080" s="100"/>
      <c r="AU2080" s="100"/>
      <c r="AV2080" s="100"/>
      <c r="AW2080" s="100"/>
      <c r="AX2080" s="100"/>
      <c r="AY2080" s="100"/>
    </row>
    <row r="2081" spans="37:51">
      <c r="AK2081" s="100"/>
      <c r="AL2081" s="100"/>
      <c r="AM2081" s="100"/>
      <c r="AN2081" s="100"/>
      <c r="AO2081" s="100"/>
      <c r="AP2081" s="100"/>
      <c r="AQ2081" s="100"/>
      <c r="AR2081" s="100"/>
      <c r="AS2081" s="100"/>
      <c r="AT2081" s="100"/>
      <c r="AU2081" s="100"/>
      <c r="AV2081" s="100"/>
      <c r="AW2081" s="100"/>
      <c r="AX2081" s="100"/>
      <c r="AY2081" s="100"/>
    </row>
    <row r="2082" spans="37:51">
      <c r="AK2082" s="100"/>
      <c r="AL2082" s="100"/>
      <c r="AM2082" s="100"/>
      <c r="AN2082" s="100"/>
      <c r="AO2082" s="100"/>
      <c r="AP2082" s="100"/>
      <c r="AQ2082" s="100"/>
      <c r="AR2082" s="100"/>
      <c r="AS2082" s="100"/>
      <c r="AT2082" s="100"/>
      <c r="AU2082" s="100"/>
      <c r="AV2082" s="100"/>
      <c r="AW2082" s="100"/>
      <c r="AX2082" s="100"/>
      <c r="AY2082" s="100"/>
    </row>
    <row r="2083" spans="37:51">
      <c r="AK2083" s="100"/>
      <c r="AL2083" s="100"/>
      <c r="AM2083" s="100"/>
      <c r="AN2083" s="100"/>
      <c r="AO2083" s="100"/>
      <c r="AP2083" s="100"/>
      <c r="AQ2083" s="100"/>
      <c r="AR2083" s="100"/>
      <c r="AS2083" s="100"/>
      <c r="AT2083" s="100"/>
      <c r="AU2083" s="100"/>
      <c r="AV2083" s="100"/>
      <c r="AW2083" s="100"/>
      <c r="AX2083" s="100"/>
      <c r="AY2083" s="100"/>
    </row>
    <row r="2084" spans="37:51">
      <c r="AK2084" s="100"/>
      <c r="AL2084" s="100"/>
      <c r="AM2084" s="100"/>
      <c r="AN2084" s="100"/>
      <c r="AO2084" s="100"/>
      <c r="AP2084" s="100"/>
      <c r="AQ2084" s="100"/>
      <c r="AR2084" s="100"/>
      <c r="AS2084" s="100"/>
      <c r="AT2084" s="100"/>
      <c r="AU2084" s="100"/>
      <c r="AV2084" s="100"/>
      <c r="AW2084" s="100"/>
      <c r="AX2084" s="100"/>
      <c r="AY2084" s="100"/>
    </row>
    <row r="2085" spans="37:51">
      <c r="AK2085" s="100"/>
      <c r="AL2085" s="100"/>
      <c r="AM2085" s="100"/>
      <c r="AN2085" s="100"/>
      <c r="AO2085" s="100"/>
      <c r="AP2085" s="100"/>
      <c r="AQ2085" s="100"/>
      <c r="AR2085" s="100"/>
      <c r="AS2085" s="100"/>
      <c r="AT2085" s="100"/>
      <c r="AU2085" s="100"/>
      <c r="AV2085" s="100"/>
      <c r="AW2085" s="100"/>
      <c r="AX2085" s="100"/>
      <c r="AY2085" s="100"/>
    </row>
    <row r="2086" spans="37:51">
      <c r="AK2086" s="100"/>
      <c r="AL2086" s="100"/>
      <c r="AM2086" s="100"/>
      <c r="AN2086" s="100"/>
      <c r="AO2086" s="100"/>
      <c r="AP2086" s="100"/>
      <c r="AQ2086" s="100"/>
      <c r="AR2086" s="100"/>
      <c r="AS2086" s="100"/>
      <c r="AT2086" s="100"/>
      <c r="AU2086" s="100"/>
      <c r="AV2086" s="100"/>
      <c r="AW2086" s="100"/>
      <c r="AX2086" s="100"/>
      <c r="AY2086" s="100"/>
    </row>
    <row r="2087" spans="37:51">
      <c r="AK2087" s="100"/>
      <c r="AL2087" s="100"/>
      <c r="AM2087" s="100"/>
      <c r="AN2087" s="100"/>
      <c r="AO2087" s="100"/>
      <c r="AP2087" s="100"/>
      <c r="AQ2087" s="100"/>
      <c r="AR2087" s="100"/>
      <c r="AS2087" s="100"/>
      <c r="AT2087" s="100"/>
      <c r="AU2087" s="100"/>
      <c r="AV2087" s="100"/>
      <c r="AW2087" s="100"/>
      <c r="AX2087" s="100"/>
      <c r="AY2087" s="100"/>
    </row>
    <row r="2088" spans="37:51">
      <c r="AK2088" s="100"/>
      <c r="AL2088" s="100"/>
      <c r="AM2088" s="100"/>
      <c r="AN2088" s="100"/>
      <c r="AO2088" s="100"/>
      <c r="AP2088" s="100"/>
      <c r="AQ2088" s="100"/>
      <c r="AR2088" s="100"/>
      <c r="AS2088" s="100"/>
      <c r="AT2088" s="100"/>
      <c r="AU2088" s="100"/>
      <c r="AV2088" s="100"/>
      <c r="AW2088" s="100"/>
      <c r="AX2088" s="100"/>
      <c r="AY2088" s="100"/>
    </row>
    <row r="2089" spans="37:51">
      <c r="AK2089" s="100"/>
      <c r="AL2089" s="100"/>
      <c r="AM2089" s="100"/>
      <c r="AN2089" s="100"/>
      <c r="AO2089" s="100"/>
      <c r="AP2089" s="100"/>
      <c r="AQ2089" s="100"/>
      <c r="AR2089" s="100"/>
      <c r="AS2089" s="100"/>
      <c r="AT2089" s="100"/>
      <c r="AU2089" s="100"/>
      <c r="AV2089" s="100"/>
      <c r="AW2089" s="100"/>
      <c r="AX2089" s="100"/>
      <c r="AY2089" s="100"/>
    </row>
    <row r="2090" spans="37:51">
      <c r="AK2090" s="100"/>
      <c r="AL2090" s="100"/>
      <c r="AM2090" s="100"/>
      <c r="AN2090" s="100"/>
      <c r="AO2090" s="100"/>
      <c r="AP2090" s="100"/>
      <c r="AQ2090" s="100"/>
      <c r="AR2090" s="100"/>
      <c r="AS2090" s="100"/>
      <c r="AT2090" s="100"/>
      <c r="AU2090" s="100"/>
      <c r="AV2090" s="100"/>
      <c r="AW2090" s="100"/>
      <c r="AX2090" s="100"/>
      <c r="AY2090" s="100"/>
    </row>
    <row r="2091" spans="37:51">
      <c r="AK2091" s="100"/>
      <c r="AL2091" s="100"/>
      <c r="AM2091" s="100"/>
      <c r="AN2091" s="100"/>
      <c r="AO2091" s="100"/>
      <c r="AP2091" s="100"/>
      <c r="AQ2091" s="100"/>
      <c r="AR2091" s="100"/>
      <c r="AS2091" s="100"/>
      <c r="AT2091" s="100"/>
      <c r="AU2091" s="100"/>
      <c r="AV2091" s="100"/>
      <c r="AW2091" s="100"/>
      <c r="AX2091" s="100"/>
      <c r="AY2091" s="100"/>
    </row>
    <row r="2092" spans="37:51">
      <c r="AK2092" s="100"/>
      <c r="AL2092" s="100"/>
      <c r="AM2092" s="100"/>
      <c r="AN2092" s="100"/>
      <c r="AO2092" s="100"/>
      <c r="AP2092" s="100"/>
      <c r="AQ2092" s="100"/>
      <c r="AR2092" s="100"/>
      <c r="AS2092" s="100"/>
      <c r="AT2092" s="100"/>
      <c r="AU2092" s="100"/>
      <c r="AV2092" s="100"/>
      <c r="AW2092" s="100"/>
      <c r="AX2092" s="100"/>
      <c r="AY2092" s="100"/>
    </row>
    <row r="2093" spans="37:51">
      <c r="AK2093" s="100"/>
      <c r="AL2093" s="100"/>
      <c r="AM2093" s="100"/>
      <c r="AN2093" s="100"/>
      <c r="AO2093" s="100"/>
      <c r="AP2093" s="100"/>
      <c r="AQ2093" s="100"/>
      <c r="AR2093" s="100"/>
      <c r="AS2093" s="100"/>
      <c r="AT2093" s="100"/>
      <c r="AU2093" s="100"/>
      <c r="AV2093" s="100"/>
      <c r="AW2093" s="100"/>
      <c r="AX2093" s="100"/>
      <c r="AY2093" s="100"/>
    </row>
    <row r="2094" spans="37:51">
      <c r="AK2094" s="100"/>
      <c r="AL2094" s="100"/>
      <c r="AM2094" s="100"/>
      <c r="AN2094" s="100"/>
      <c r="AO2094" s="100"/>
      <c r="AP2094" s="100"/>
      <c r="AQ2094" s="100"/>
      <c r="AR2094" s="100"/>
      <c r="AS2094" s="100"/>
      <c r="AT2094" s="100"/>
      <c r="AU2094" s="100"/>
      <c r="AV2094" s="100"/>
      <c r="AW2094" s="100"/>
      <c r="AX2094" s="100"/>
      <c r="AY2094" s="100"/>
    </row>
    <row r="2095" spans="37:51">
      <c r="AK2095" s="100"/>
      <c r="AL2095" s="100"/>
      <c r="AM2095" s="100"/>
      <c r="AN2095" s="100"/>
      <c r="AO2095" s="100"/>
      <c r="AP2095" s="100"/>
      <c r="AQ2095" s="100"/>
      <c r="AR2095" s="100"/>
      <c r="AS2095" s="100"/>
      <c r="AT2095" s="100"/>
      <c r="AU2095" s="100"/>
      <c r="AV2095" s="100"/>
      <c r="AW2095" s="100"/>
      <c r="AX2095" s="100"/>
      <c r="AY2095" s="100"/>
    </row>
    <row r="2096" spans="37:51">
      <c r="AK2096" s="100"/>
      <c r="AL2096" s="100"/>
      <c r="AM2096" s="100"/>
      <c r="AN2096" s="100"/>
      <c r="AO2096" s="100"/>
      <c r="AP2096" s="100"/>
      <c r="AQ2096" s="100"/>
      <c r="AR2096" s="100"/>
      <c r="AS2096" s="100"/>
      <c r="AT2096" s="100"/>
      <c r="AU2096" s="100"/>
      <c r="AV2096" s="100"/>
      <c r="AW2096" s="100"/>
      <c r="AX2096" s="100"/>
      <c r="AY2096" s="100"/>
    </row>
    <row r="2097" spans="37:51">
      <c r="AK2097" s="100"/>
      <c r="AL2097" s="100"/>
      <c r="AM2097" s="100"/>
      <c r="AN2097" s="100"/>
      <c r="AO2097" s="100"/>
      <c r="AP2097" s="100"/>
      <c r="AQ2097" s="100"/>
      <c r="AR2097" s="100"/>
      <c r="AS2097" s="100"/>
      <c r="AT2097" s="100"/>
      <c r="AU2097" s="100"/>
      <c r="AV2097" s="100"/>
      <c r="AW2097" s="100"/>
      <c r="AX2097" s="100"/>
      <c r="AY2097" s="100"/>
    </row>
    <row r="2098" spans="37:51">
      <c r="AK2098" s="100"/>
      <c r="AL2098" s="100"/>
      <c r="AM2098" s="100"/>
      <c r="AN2098" s="100"/>
      <c r="AO2098" s="100"/>
      <c r="AP2098" s="100"/>
      <c r="AQ2098" s="100"/>
      <c r="AR2098" s="100"/>
      <c r="AS2098" s="100"/>
      <c r="AT2098" s="100"/>
      <c r="AU2098" s="100"/>
      <c r="AV2098" s="100"/>
      <c r="AW2098" s="100"/>
      <c r="AX2098" s="100"/>
      <c r="AY2098" s="100"/>
    </row>
    <row r="2099" spans="37:51">
      <c r="AK2099" s="100"/>
      <c r="AL2099" s="100"/>
      <c r="AM2099" s="100"/>
      <c r="AN2099" s="100"/>
      <c r="AO2099" s="100"/>
      <c r="AP2099" s="100"/>
      <c r="AQ2099" s="100"/>
      <c r="AR2099" s="100"/>
      <c r="AS2099" s="100"/>
      <c r="AT2099" s="100"/>
      <c r="AU2099" s="100"/>
      <c r="AV2099" s="100"/>
      <c r="AW2099" s="100"/>
      <c r="AX2099" s="100"/>
      <c r="AY2099" s="100"/>
    </row>
    <row r="2100" spans="37:51">
      <c r="AK2100" s="100"/>
      <c r="AL2100" s="100"/>
      <c r="AM2100" s="100"/>
      <c r="AN2100" s="100"/>
      <c r="AO2100" s="100"/>
      <c r="AP2100" s="100"/>
      <c r="AQ2100" s="100"/>
      <c r="AR2100" s="100"/>
      <c r="AS2100" s="100"/>
      <c r="AT2100" s="100"/>
      <c r="AU2100" s="100"/>
      <c r="AV2100" s="100"/>
      <c r="AW2100" s="100"/>
      <c r="AX2100" s="100"/>
      <c r="AY2100" s="100"/>
    </row>
    <row r="2101" spans="37:51">
      <c r="AK2101" s="100"/>
      <c r="AL2101" s="100"/>
      <c r="AM2101" s="100"/>
      <c r="AN2101" s="100"/>
      <c r="AO2101" s="100"/>
      <c r="AP2101" s="100"/>
      <c r="AQ2101" s="100"/>
      <c r="AR2101" s="100"/>
      <c r="AS2101" s="100"/>
      <c r="AT2101" s="100"/>
      <c r="AU2101" s="100"/>
      <c r="AV2101" s="100"/>
      <c r="AW2101" s="100"/>
      <c r="AX2101" s="100"/>
      <c r="AY2101" s="100"/>
    </row>
    <row r="2102" spans="37:51">
      <c r="AK2102" s="100"/>
      <c r="AL2102" s="100"/>
      <c r="AM2102" s="100"/>
      <c r="AN2102" s="100"/>
      <c r="AO2102" s="100"/>
      <c r="AP2102" s="100"/>
      <c r="AQ2102" s="100"/>
      <c r="AR2102" s="100"/>
      <c r="AS2102" s="100"/>
      <c r="AT2102" s="100"/>
      <c r="AU2102" s="100"/>
      <c r="AV2102" s="100"/>
      <c r="AW2102" s="100"/>
      <c r="AX2102" s="100"/>
      <c r="AY2102" s="100"/>
    </row>
    <row r="2103" spans="37:51">
      <c r="AK2103" s="100"/>
      <c r="AL2103" s="100"/>
      <c r="AM2103" s="100"/>
      <c r="AN2103" s="100"/>
      <c r="AO2103" s="100"/>
      <c r="AP2103" s="100"/>
      <c r="AQ2103" s="100"/>
      <c r="AR2103" s="100"/>
      <c r="AS2103" s="100"/>
      <c r="AT2103" s="100"/>
      <c r="AU2103" s="100"/>
      <c r="AV2103" s="100"/>
      <c r="AW2103" s="100"/>
      <c r="AX2103" s="100"/>
      <c r="AY2103" s="100"/>
    </row>
    <row r="2104" spans="37:51">
      <c r="AK2104" s="100"/>
      <c r="AL2104" s="100"/>
      <c r="AM2104" s="100"/>
      <c r="AN2104" s="100"/>
      <c r="AO2104" s="100"/>
      <c r="AP2104" s="100"/>
      <c r="AQ2104" s="100"/>
      <c r="AR2104" s="100"/>
      <c r="AS2104" s="100"/>
      <c r="AT2104" s="100"/>
      <c r="AU2104" s="100"/>
      <c r="AV2104" s="100"/>
      <c r="AW2104" s="100"/>
      <c r="AX2104" s="100"/>
      <c r="AY2104" s="100"/>
    </row>
    <row r="2105" spans="37:51">
      <c r="AK2105" s="100"/>
      <c r="AL2105" s="100"/>
      <c r="AM2105" s="100"/>
      <c r="AN2105" s="100"/>
      <c r="AO2105" s="100"/>
      <c r="AP2105" s="100"/>
      <c r="AQ2105" s="100"/>
      <c r="AR2105" s="100"/>
      <c r="AS2105" s="100"/>
      <c r="AT2105" s="100"/>
      <c r="AU2105" s="100"/>
      <c r="AV2105" s="100"/>
      <c r="AW2105" s="100"/>
      <c r="AX2105" s="100"/>
      <c r="AY2105" s="100"/>
    </row>
    <row r="2106" spans="37:51">
      <c r="AK2106" s="100"/>
      <c r="AL2106" s="100"/>
      <c r="AM2106" s="100"/>
      <c r="AN2106" s="100"/>
      <c r="AO2106" s="100"/>
      <c r="AP2106" s="100"/>
      <c r="AQ2106" s="100"/>
      <c r="AR2106" s="100"/>
      <c r="AS2106" s="100"/>
      <c r="AT2106" s="100"/>
      <c r="AU2106" s="100"/>
      <c r="AV2106" s="100"/>
      <c r="AW2106" s="100"/>
      <c r="AX2106" s="100"/>
      <c r="AY2106" s="100"/>
    </row>
    <row r="2107" spans="37:51">
      <c r="AK2107" s="100"/>
      <c r="AL2107" s="100"/>
      <c r="AM2107" s="100"/>
      <c r="AN2107" s="100"/>
      <c r="AO2107" s="100"/>
      <c r="AP2107" s="100"/>
      <c r="AQ2107" s="100"/>
      <c r="AR2107" s="100"/>
      <c r="AS2107" s="100"/>
      <c r="AT2107" s="100"/>
      <c r="AU2107" s="100"/>
      <c r="AV2107" s="100"/>
      <c r="AW2107" s="100"/>
      <c r="AX2107" s="100"/>
      <c r="AY2107" s="100"/>
    </row>
    <row r="2108" spans="37:51">
      <c r="AK2108" s="100"/>
      <c r="AL2108" s="100"/>
      <c r="AM2108" s="100"/>
      <c r="AN2108" s="100"/>
      <c r="AO2108" s="100"/>
      <c r="AP2108" s="100"/>
      <c r="AQ2108" s="100"/>
      <c r="AR2108" s="100"/>
      <c r="AS2108" s="100"/>
      <c r="AT2108" s="100"/>
      <c r="AU2108" s="100"/>
      <c r="AV2108" s="100"/>
      <c r="AW2108" s="100"/>
      <c r="AX2108" s="100"/>
      <c r="AY2108" s="100"/>
    </row>
    <row r="2109" spans="37:51">
      <c r="AK2109" s="100"/>
      <c r="AL2109" s="100"/>
      <c r="AM2109" s="100"/>
      <c r="AN2109" s="100"/>
      <c r="AO2109" s="100"/>
      <c r="AP2109" s="100"/>
      <c r="AQ2109" s="100"/>
      <c r="AR2109" s="100"/>
      <c r="AS2109" s="100"/>
      <c r="AT2109" s="100"/>
      <c r="AU2109" s="100"/>
      <c r="AV2109" s="100"/>
      <c r="AW2109" s="100"/>
      <c r="AX2109" s="100"/>
      <c r="AY2109" s="100"/>
    </row>
    <row r="2110" spans="37:51">
      <c r="AK2110" s="100"/>
      <c r="AL2110" s="100"/>
      <c r="AM2110" s="100"/>
      <c r="AN2110" s="100"/>
      <c r="AO2110" s="100"/>
      <c r="AP2110" s="100"/>
      <c r="AQ2110" s="100"/>
      <c r="AR2110" s="100"/>
      <c r="AS2110" s="100"/>
      <c r="AT2110" s="100"/>
      <c r="AU2110" s="100"/>
      <c r="AV2110" s="100"/>
      <c r="AW2110" s="100"/>
      <c r="AX2110" s="100"/>
      <c r="AY2110" s="100"/>
    </row>
    <row r="2111" spans="37:51">
      <c r="AK2111" s="100"/>
      <c r="AL2111" s="100"/>
      <c r="AM2111" s="100"/>
      <c r="AN2111" s="100"/>
      <c r="AO2111" s="100"/>
      <c r="AP2111" s="100"/>
      <c r="AQ2111" s="100"/>
      <c r="AR2111" s="100"/>
      <c r="AS2111" s="100"/>
      <c r="AT2111" s="100"/>
      <c r="AU2111" s="100"/>
      <c r="AV2111" s="100"/>
      <c r="AW2111" s="100"/>
      <c r="AX2111" s="100"/>
      <c r="AY2111" s="100"/>
    </row>
    <row r="2112" spans="37:51">
      <c r="AK2112" s="100"/>
      <c r="AL2112" s="100"/>
      <c r="AM2112" s="100"/>
      <c r="AN2112" s="100"/>
      <c r="AO2112" s="100"/>
      <c r="AP2112" s="100"/>
      <c r="AQ2112" s="100"/>
      <c r="AR2112" s="100"/>
      <c r="AS2112" s="100"/>
      <c r="AT2112" s="100"/>
      <c r="AU2112" s="100"/>
      <c r="AV2112" s="100"/>
      <c r="AW2112" s="100"/>
      <c r="AX2112" s="100"/>
      <c r="AY2112" s="100"/>
    </row>
    <row r="2113" spans="37:51">
      <c r="AK2113" s="100"/>
      <c r="AL2113" s="100"/>
      <c r="AM2113" s="100"/>
      <c r="AN2113" s="100"/>
      <c r="AO2113" s="100"/>
      <c r="AP2113" s="100"/>
      <c r="AQ2113" s="100"/>
      <c r="AR2113" s="100"/>
      <c r="AS2113" s="100"/>
      <c r="AT2113" s="100"/>
      <c r="AU2113" s="100"/>
      <c r="AV2113" s="100"/>
      <c r="AW2113" s="100"/>
      <c r="AX2113" s="100"/>
      <c r="AY2113" s="100"/>
    </row>
    <row r="2114" spans="37:51">
      <c r="AK2114" s="100"/>
      <c r="AL2114" s="100"/>
      <c r="AM2114" s="100"/>
      <c r="AN2114" s="100"/>
      <c r="AO2114" s="100"/>
      <c r="AP2114" s="100"/>
      <c r="AQ2114" s="100"/>
      <c r="AR2114" s="100"/>
      <c r="AS2114" s="100"/>
      <c r="AT2114" s="100"/>
      <c r="AU2114" s="100"/>
      <c r="AV2114" s="100"/>
      <c r="AW2114" s="100"/>
      <c r="AX2114" s="100"/>
      <c r="AY2114" s="100"/>
    </row>
    <row r="2115" spans="37:51">
      <c r="AK2115" s="100"/>
      <c r="AL2115" s="100"/>
      <c r="AM2115" s="100"/>
      <c r="AN2115" s="100"/>
      <c r="AO2115" s="100"/>
      <c r="AP2115" s="100"/>
      <c r="AQ2115" s="100"/>
      <c r="AR2115" s="100"/>
      <c r="AS2115" s="100"/>
      <c r="AT2115" s="100"/>
      <c r="AU2115" s="100"/>
      <c r="AV2115" s="100"/>
      <c r="AW2115" s="100"/>
      <c r="AX2115" s="100"/>
      <c r="AY2115" s="100"/>
    </row>
    <row r="2116" spans="37:51">
      <c r="AK2116" s="100"/>
      <c r="AL2116" s="100"/>
      <c r="AM2116" s="100"/>
      <c r="AN2116" s="100"/>
      <c r="AO2116" s="100"/>
      <c r="AP2116" s="100"/>
      <c r="AQ2116" s="100"/>
      <c r="AR2116" s="100"/>
      <c r="AS2116" s="100"/>
      <c r="AT2116" s="100"/>
      <c r="AU2116" s="100"/>
      <c r="AV2116" s="100"/>
      <c r="AW2116" s="100"/>
      <c r="AX2116" s="100"/>
      <c r="AY2116" s="100"/>
    </row>
    <row r="2117" spans="37:51">
      <c r="AK2117" s="100"/>
      <c r="AL2117" s="100"/>
      <c r="AM2117" s="100"/>
      <c r="AN2117" s="100"/>
      <c r="AO2117" s="100"/>
      <c r="AP2117" s="100"/>
      <c r="AQ2117" s="100"/>
      <c r="AR2117" s="100"/>
      <c r="AS2117" s="100"/>
      <c r="AT2117" s="100"/>
      <c r="AU2117" s="100"/>
      <c r="AV2117" s="100"/>
      <c r="AW2117" s="100"/>
      <c r="AX2117" s="100"/>
      <c r="AY2117" s="100"/>
    </row>
    <row r="2118" spans="37:51">
      <c r="AK2118" s="100"/>
      <c r="AL2118" s="100"/>
      <c r="AM2118" s="100"/>
      <c r="AN2118" s="100"/>
      <c r="AO2118" s="100"/>
      <c r="AP2118" s="100"/>
      <c r="AQ2118" s="100"/>
      <c r="AR2118" s="100"/>
      <c r="AS2118" s="100"/>
      <c r="AT2118" s="100"/>
      <c r="AU2118" s="100"/>
      <c r="AV2118" s="100"/>
      <c r="AW2118" s="100"/>
      <c r="AX2118" s="100"/>
      <c r="AY2118" s="100"/>
    </row>
    <row r="2119" spans="37:51">
      <c r="AK2119" s="100"/>
      <c r="AL2119" s="100"/>
      <c r="AM2119" s="100"/>
      <c r="AN2119" s="100"/>
      <c r="AO2119" s="100"/>
      <c r="AP2119" s="100"/>
      <c r="AQ2119" s="100"/>
      <c r="AR2119" s="100"/>
      <c r="AS2119" s="100"/>
      <c r="AT2119" s="100"/>
      <c r="AU2119" s="100"/>
      <c r="AV2119" s="100"/>
      <c r="AW2119" s="100"/>
      <c r="AX2119" s="100"/>
      <c r="AY2119" s="100"/>
    </row>
    <row r="2120" spans="37:51">
      <c r="AK2120" s="100"/>
      <c r="AL2120" s="100"/>
      <c r="AM2120" s="100"/>
      <c r="AN2120" s="100"/>
      <c r="AO2120" s="100"/>
      <c r="AP2120" s="100"/>
      <c r="AQ2120" s="100"/>
      <c r="AR2120" s="100"/>
      <c r="AS2120" s="100"/>
      <c r="AT2120" s="100"/>
      <c r="AU2120" s="100"/>
      <c r="AV2120" s="100"/>
      <c r="AW2120" s="100"/>
      <c r="AX2120" s="100"/>
      <c r="AY2120" s="100"/>
    </row>
    <row r="2121" spans="37:51">
      <c r="AK2121" s="100"/>
      <c r="AL2121" s="100"/>
      <c r="AM2121" s="100"/>
      <c r="AN2121" s="100"/>
      <c r="AO2121" s="100"/>
      <c r="AP2121" s="100"/>
      <c r="AQ2121" s="100"/>
      <c r="AR2121" s="100"/>
      <c r="AS2121" s="100"/>
      <c r="AT2121" s="100"/>
      <c r="AU2121" s="100"/>
      <c r="AV2121" s="100"/>
      <c r="AW2121" s="100"/>
      <c r="AX2121" s="100"/>
      <c r="AY2121" s="100"/>
    </row>
    <row r="2122" spans="37:51">
      <c r="AK2122" s="100"/>
      <c r="AL2122" s="100"/>
      <c r="AM2122" s="100"/>
      <c r="AN2122" s="100"/>
      <c r="AO2122" s="100"/>
      <c r="AP2122" s="100"/>
      <c r="AQ2122" s="100"/>
      <c r="AR2122" s="100"/>
      <c r="AS2122" s="100"/>
      <c r="AT2122" s="100"/>
      <c r="AU2122" s="100"/>
      <c r="AV2122" s="100"/>
      <c r="AW2122" s="100"/>
      <c r="AX2122" s="100"/>
      <c r="AY2122" s="100"/>
    </row>
    <row r="2123" spans="37:51">
      <c r="AK2123" s="100"/>
      <c r="AL2123" s="100"/>
      <c r="AM2123" s="100"/>
      <c r="AN2123" s="100"/>
      <c r="AO2123" s="100"/>
      <c r="AP2123" s="100"/>
      <c r="AQ2123" s="100"/>
      <c r="AR2123" s="100"/>
      <c r="AS2123" s="100"/>
      <c r="AT2123" s="100"/>
      <c r="AU2123" s="100"/>
      <c r="AV2123" s="100"/>
      <c r="AW2123" s="100"/>
      <c r="AX2123" s="100"/>
      <c r="AY2123" s="100"/>
    </row>
    <row r="2124" spans="37:51">
      <c r="AK2124" s="100"/>
      <c r="AL2124" s="100"/>
      <c r="AM2124" s="100"/>
      <c r="AN2124" s="100"/>
      <c r="AO2124" s="100"/>
      <c r="AP2124" s="100"/>
      <c r="AQ2124" s="100"/>
      <c r="AR2124" s="100"/>
      <c r="AS2124" s="100"/>
      <c r="AT2124" s="100"/>
      <c r="AU2124" s="100"/>
      <c r="AV2124" s="100"/>
      <c r="AW2124" s="100"/>
      <c r="AX2124" s="100"/>
      <c r="AY2124" s="100"/>
    </row>
    <row r="2125" spans="37:51">
      <c r="AK2125" s="100"/>
      <c r="AL2125" s="100"/>
      <c r="AM2125" s="100"/>
      <c r="AN2125" s="100"/>
      <c r="AO2125" s="100"/>
      <c r="AP2125" s="100"/>
      <c r="AQ2125" s="100"/>
      <c r="AR2125" s="100"/>
      <c r="AS2125" s="100"/>
      <c r="AT2125" s="100"/>
      <c r="AU2125" s="100"/>
      <c r="AV2125" s="100"/>
      <c r="AW2125" s="100"/>
      <c r="AX2125" s="100"/>
      <c r="AY2125" s="100"/>
    </row>
    <row r="2126" spans="37:51">
      <c r="AK2126" s="100"/>
      <c r="AL2126" s="100"/>
      <c r="AM2126" s="100"/>
      <c r="AN2126" s="100"/>
      <c r="AO2126" s="100"/>
      <c r="AP2126" s="100"/>
      <c r="AQ2126" s="100"/>
      <c r="AR2126" s="100"/>
      <c r="AS2126" s="100"/>
      <c r="AT2126" s="100"/>
      <c r="AU2126" s="100"/>
      <c r="AV2126" s="100"/>
      <c r="AW2126" s="100"/>
      <c r="AX2126" s="100"/>
      <c r="AY2126" s="100"/>
    </row>
    <row r="2127" spans="37:51">
      <c r="AK2127" s="100"/>
      <c r="AL2127" s="100"/>
      <c r="AM2127" s="100"/>
      <c r="AN2127" s="100"/>
      <c r="AO2127" s="100"/>
      <c r="AP2127" s="100"/>
      <c r="AQ2127" s="100"/>
      <c r="AR2127" s="100"/>
      <c r="AS2127" s="100"/>
      <c r="AT2127" s="100"/>
      <c r="AU2127" s="100"/>
      <c r="AV2127" s="100"/>
      <c r="AW2127" s="100"/>
      <c r="AX2127" s="100"/>
      <c r="AY2127" s="100"/>
    </row>
    <row r="2128" spans="37:51">
      <c r="AK2128" s="100"/>
      <c r="AL2128" s="100"/>
      <c r="AM2128" s="100"/>
      <c r="AN2128" s="100"/>
      <c r="AO2128" s="100"/>
      <c r="AP2128" s="100"/>
      <c r="AQ2128" s="100"/>
      <c r="AR2128" s="100"/>
      <c r="AS2128" s="100"/>
      <c r="AT2128" s="100"/>
      <c r="AU2128" s="100"/>
      <c r="AV2128" s="100"/>
      <c r="AW2128" s="100"/>
      <c r="AX2128" s="100"/>
      <c r="AY2128" s="100"/>
    </row>
    <row r="2129" spans="37:51">
      <c r="AK2129" s="100"/>
      <c r="AL2129" s="100"/>
      <c r="AM2129" s="100"/>
      <c r="AN2129" s="100"/>
      <c r="AO2129" s="100"/>
      <c r="AP2129" s="100"/>
      <c r="AQ2129" s="100"/>
      <c r="AR2129" s="100"/>
      <c r="AS2129" s="100"/>
      <c r="AT2129" s="100"/>
      <c r="AU2129" s="100"/>
      <c r="AV2129" s="100"/>
      <c r="AW2129" s="100"/>
      <c r="AX2129" s="100"/>
      <c r="AY2129" s="100"/>
    </row>
    <row r="2130" spans="37:51">
      <c r="AK2130" s="100"/>
      <c r="AL2130" s="100"/>
      <c r="AM2130" s="100"/>
      <c r="AN2130" s="100"/>
      <c r="AO2130" s="100"/>
      <c r="AP2130" s="100"/>
      <c r="AQ2130" s="100"/>
      <c r="AR2130" s="100"/>
      <c r="AS2130" s="100"/>
      <c r="AT2130" s="100"/>
      <c r="AU2130" s="100"/>
      <c r="AV2130" s="100"/>
      <c r="AW2130" s="100"/>
      <c r="AX2130" s="100"/>
      <c r="AY2130" s="100"/>
    </row>
    <row r="2131" spans="37:51">
      <c r="AK2131" s="100"/>
      <c r="AL2131" s="100"/>
      <c r="AM2131" s="100"/>
      <c r="AN2131" s="100"/>
      <c r="AO2131" s="100"/>
      <c r="AP2131" s="100"/>
      <c r="AQ2131" s="100"/>
      <c r="AR2131" s="100"/>
      <c r="AS2131" s="100"/>
      <c r="AT2131" s="100"/>
      <c r="AU2131" s="100"/>
      <c r="AV2131" s="100"/>
      <c r="AW2131" s="100"/>
      <c r="AX2131" s="100"/>
      <c r="AY2131" s="100"/>
    </row>
    <row r="2132" spans="37:51">
      <c r="AK2132" s="100"/>
      <c r="AL2132" s="100"/>
      <c r="AM2132" s="100"/>
      <c r="AN2132" s="100"/>
      <c r="AO2132" s="100"/>
      <c r="AP2132" s="100"/>
      <c r="AQ2132" s="100"/>
      <c r="AR2132" s="100"/>
      <c r="AS2132" s="100"/>
      <c r="AT2132" s="100"/>
      <c r="AU2132" s="100"/>
      <c r="AV2132" s="100"/>
      <c r="AW2132" s="100"/>
      <c r="AX2132" s="100"/>
      <c r="AY2132" s="100"/>
    </row>
    <row r="2133" spans="37:51">
      <c r="AK2133" s="100"/>
      <c r="AL2133" s="100"/>
      <c r="AM2133" s="100"/>
      <c r="AN2133" s="100"/>
      <c r="AO2133" s="100"/>
      <c r="AP2133" s="100"/>
      <c r="AQ2133" s="100"/>
      <c r="AR2133" s="100"/>
      <c r="AS2133" s="100"/>
      <c r="AT2133" s="100"/>
      <c r="AU2133" s="100"/>
      <c r="AV2133" s="100"/>
      <c r="AW2133" s="100"/>
      <c r="AX2133" s="100"/>
      <c r="AY2133" s="100"/>
    </row>
    <row r="2134" spans="37:51">
      <c r="AK2134" s="100"/>
      <c r="AL2134" s="100"/>
      <c r="AM2134" s="100"/>
      <c r="AN2134" s="100"/>
      <c r="AO2134" s="100"/>
      <c r="AP2134" s="100"/>
      <c r="AQ2134" s="100"/>
      <c r="AR2134" s="100"/>
      <c r="AS2134" s="100"/>
      <c r="AT2134" s="100"/>
      <c r="AU2134" s="100"/>
      <c r="AV2134" s="100"/>
      <c r="AW2134" s="100"/>
      <c r="AX2134" s="100"/>
      <c r="AY2134" s="100"/>
    </row>
    <row r="2135" spans="37:51">
      <c r="AK2135" s="100"/>
      <c r="AL2135" s="100"/>
      <c r="AM2135" s="100"/>
      <c r="AN2135" s="100"/>
      <c r="AO2135" s="100"/>
      <c r="AP2135" s="100"/>
      <c r="AQ2135" s="100"/>
      <c r="AR2135" s="100"/>
      <c r="AS2135" s="100"/>
      <c r="AT2135" s="100"/>
      <c r="AU2135" s="100"/>
      <c r="AV2135" s="100"/>
      <c r="AW2135" s="100"/>
      <c r="AX2135" s="100"/>
      <c r="AY2135" s="100"/>
    </row>
    <row r="2136" spans="37:51">
      <c r="AK2136" s="100"/>
      <c r="AL2136" s="100"/>
      <c r="AM2136" s="100"/>
      <c r="AN2136" s="100"/>
      <c r="AO2136" s="100"/>
      <c r="AP2136" s="100"/>
      <c r="AQ2136" s="100"/>
      <c r="AR2136" s="100"/>
      <c r="AS2136" s="100"/>
      <c r="AT2136" s="100"/>
      <c r="AU2136" s="100"/>
      <c r="AV2136" s="100"/>
      <c r="AW2136" s="100"/>
      <c r="AX2136" s="100"/>
      <c r="AY2136" s="100"/>
    </row>
    <row r="2137" spans="37:51">
      <c r="AK2137" s="100"/>
      <c r="AL2137" s="100"/>
      <c r="AM2137" s="100"/>
      <c r="AN2137" s="100"/>
      <c r="AO2137" s="100"/>
      <c r="AP2137" s="100"/>
      <c r="AQ2137" s="100"/>
      <c r="AR2137" s="100"/>
      <c r="AS2137" s="100"/>
      <c r="AT2137" s="100"/>
      <c r="AU2137" s="100"/>
      <c r="AV2137" s="100"/>
      <c r="AW2137" s="100"/>
      <c r="AX2137" s="100"/>
      <c r="AY2137" s="100"/>
    </row>
    <row r="2138" spans="37:51">
      <c r="AK2138" s="100"/>
      <c r="AL2138" s="100"/>
      <c r="AM2138" s="100"/>
      <c r="AN2138" s="100"/>
      <c r="AO2138" s="100"/>
      <c r="AP2138" s="100"/>
      <c r="AQ2138" s="100"/>
      <c r="AR2138" s="100"/>
      <c r="AS2138" s="100"/>
      <c r="AT2138" s="100"/>
      <c r="AU2138" s="100"/>
      <c r="AV2138" s="100"/>
      <c r="AW2138" s="100"/>
      <c r="AX2138" s="100"/>
      <c r="AY2138" s="100"/>
    </row>
    <row r="2139" spans="37:51">
      <c r="AK2139" s="100"/>
      <c r="AL2139" s="100"/>
      <c r="AM2139" s="100"/>
      <c r="AN2139" s="100"/>
      <c r="AO2139" s="100"/>
      <c r="AP2139" s="100"/>
      <c r="AQ2139" s="100"/>
      <c r="AR2139" s="100"/>
      <c r="AS2139" s="100"/>
      <c r="AT2139" s="100"/>
      <c r="AU2139" s="100"/>
      <c r="AV2139" s="100"/>
      <c r="AW2139" s="100"/>
      <c r="AX2139" s="100"/>
      <c r="AY2139" s="100"/>
    </row>
    <row r="2140" spans="37:51">
      <c r="AK2140" s="100"/>
      <c r="AL2140" s="100"/>
      <c r="AM2140" s="100"/>
      <c r="AN2140" s="100"/>
      <c r="AO2140" s="100"/>
      <c r="AP2140" s="100"/>
      <c r="AQ2140" s="100"/>
      <c r="AR2140" s="100"/>
      <c r="AS2140" s="100"/>
      <c r="AT2140" s="100"/>
      <c r="AU2140" s="100"/>
      <c r="AV2140" s="100"/>
      <c r="AW2140" s="100"/>
      <c r="AX2140" s="100"/>
      <c r="AY2140" s="100"/>
    </row>
    <row r="2141" spans="37:51">
      <c r="AK2141" s="100"/>
      <c r="AL2141" s="100"/>
      <c r="AM2141" s="100"/>
      <c r="AN2141" s="100"/>
      <c r="AO2141" s="100"/>
      <c r="AP2141" s="100"/>
      <c r="AQ2141" s="100"/>
      <c r="AR2141" s="100"/>
      <c r="AS2141" s="100"/>
      <c r="AT2141" s="100"/>
      <c r="AU2141" s="100"/>
      <c r="AV2141" s="100"/>
      <c r="AW2141" s="100"/>
      <c r="AX2141" s="100"/>
      <c r="AY2141" s="100"/>
    </row>
    <row r="2142" spans="37:51">
      <c r="AK2142" s="100"/>
      <c r="AL2142" s="100"/>
      <c r="AM2142" s="100"/>
      <c r="AN2142" s="100"/>
      <c r="AO2142" s="100"/>
      <c r="AP2142" s="100"/>
      <c r="AQ2142" s="100"/>
      <c r="AR2142" s="100"/>
      <c r="AS2142" s="100"/>
      <c r="AT2142" s="100"/>
      <c r="AU2142" s="100"/>
      <c r="AV2142" s="100"/>
      <c r="AW2142" s="100"/>
      <c r="AX2142" s="100"/>
      <c r="AY2142" s="100"/>
    </row>
    <row r="2143" spans="37:51">
      <c r="AK2143" s="100"/>
      <c r="AL2143" s="100"/>
      <c r="AM2143" s="100"/>
      <c r="AN2143" s="100"/>
      <c r="AO2143" s="100"/>
      <c r="AP2143" s="100"/>
      <c r="AQ2143" s="100"/>
      <c r="AR2143" s="100"/>
      <c r="AS2143" s="100"/>
      <c r="AT2143" s="100"/>
      <c r="AU2143" s="100"/>
      <c r="AV2143" s="100"/>
      <c r="AW2143" s="100"/>
      <c r="AX2143" s="100"/>
      <c r="AY2143" s="100"/>
    </row>
    <row r="2144" spans="37:51">
      <c r="AK2144" s="100"/>
      <c r="AL2144" s="100"/>
      <c r="AM2144" s="100"/>
      <c r="AN2144" s="100"/>
      <c r="AO2144" s="100"/>
      <c r="AP2144" s="100"/>
      <c r="AQ2144" s="100"/>
      <c r="AR2144" s="100"/>
      <c r="AS2144" s="100"/>
      <c r="AT2144" s="100"/>
      <c r="AU2144" s="100"/>
      <c r="AV2144" s="100"/>
      <c r="AW2144" s="100"/>
      <c r="AX2144" s="100"/>
      <c r="AY2144" s="100"/>
    </row>
    <row r="2145" spans="37:51">
      <c r="AK2145" s="100"/>
      <c r="AL2145" s="100"/>
      <c r="AM2145" s="100"/>
      <c r="AN2145" s="100"/>
      <c r="AO2145" s="100"/>
      <c r="AP2145" s="100"/>
      <c r="AQ2145" s="100"/>
      <c r="AR2145" s="100"/>
      <c r="AS2145" s="100"/>
      <c r="AT2145" s="100"/>
      <c r="AU2145" s="100"/>
      <c r="AV2145" s="100"/>
      <c r="AW2145" s="100"/>
      <c r="AX2145" s="100"/>
      <c r="AY2145" s="100"/>
    </row>
    <row r="2146" spans="37:51">
      <c r="AK2146" s="100"/>
      <c r="AL2146" s="100"/>
      <c r="AM2146" s="100"/>
      <c r="AN2146" s="100"/>
      <c r="AO2146" s="100"/>
      <c r="AP2146" s="100"/>
      <c r="AQ2146" s="100"/>
      <c r="AR2146" s="100"/>
      <c r="AS2146" s="100"/>
      <c r="AT2146" s="100"/>
      <c r="AU2146" s="100"/>
      <c r="AV2146" s="100"/>
      <c r="AW2146" s="100"/>
      <c r="AX2146" s="100"/>
      <c r="AY2146" s="100"/>
    </row>
    <row r="2147" spans="37:51">
      <c r="AK2147" s="100"/>
      <c r="AL2147" s="100"/>
      <c r="AM2147" s="100"/>
      <c r="AN2147" s="100"/>
      <c r="AO2147" s="100"/>
      <c r="AP2147" s="100"/>
      <c r="AQ2147" s="100"/>
      <c r="AR2147" s="100"/>
      <c r="AS2147" s="100"/>
      <c r="AT2147" s="100"/>
      <c r="AU2147" s="100"/>
      <c r="AV2147" s="100"/>
      <c r="AW2147" s="100"/>
      <c r="AX2147" s="100"/>
      <c r="AY2147" s="100"/>
    </row>
    <row r="2148" spans="37:51">
      <c r="AK2148" s="100"/>
      <c r="AL2148" s="100"/>
      <c r="AM2148" s="100"/>
      <c r="AN2148" s="100"/>
      <c r="AO2148" s="100"/>
      <c r="AP2148" s="100"/>
      <c r="AQ2148" s="100"/>
      <c r="AR2148" s="100"/>
      <c r="AS2148" s="100"/>
      <c r="AT2148" s="100"/>
      <c r="AU2148" s="100"/>
      <c r="AV2148" s="100"/>
      <c r="AW2148" s="100"/>
      <c r="AX2148" s="100"/>
      <c r="AY2148" s="100"/>
    </row>
    <row r="2149" spans="37:51">
      <c r="AK2149" s="100"/>
      <c r="AL2149" s="100"/>
      <c r="AM2149" s="100"/>
      <c r="AN2149" s="100"/>
      <c r="AO2149" s="100"/>
      <c r="AP2149" s="100"/>
      <c r="AQ2149" s="100"/>
      <c r="AR2149" s="100"/>
      <c r="AS2149" s="100"/>
      <c r="AT2149" s="100"/>
      <c r="AU2149" s="100"/>
      <c r="AV2149" s="100"/>
      <c r="AW2149" s="100"/>
      <c r="AX2149" s="100"/>
      <c r="AY2149" s="100"/>
    </row>
    <row r="2150" spans="37:51">
      <c r="AK2150" s="100"/>
      <c r="AL2150" s="100"/>
      <c r="AM2150" s="100"/>
      <c r="AN2150" s="100"/>
      <c r="AO2150" s="100"/>
      <c r="AP2150" s="100"/>
      <c r="AQ2150" s="100"/>
      <c r="AR2150" s="100"/>
      <c r="AS2150" s="100"/>
      <c r="AT2150" s="100"/>
      <c r="AU2150" s="100"/>
      <c r="AV2150" s="100"/>
      <c r="AW2150" s="100"/>
      <c r="AX2150" s="100"/>
      <c r="AY2150" s="100"/>
    </row>
    <row r="2151" spans="37:51">
      <c r="AK2151" s="100"/>
      <c r="AL2151" s="100"/>
      <c r="AM2151" s="100"/>
      <c r="AN2151" s="100"/>
      <c r="AO2151" s="100"/>
      <c r="AP2151" s="100"/>
      <c r="AQ2151" s="100"/>
      <c r="AR2151" s="100"/>
      <c r="AS2151" s="100"/>
      <c r="AT2151" s="100"/>
      <c r="AU2151" s="100"/>
      <c r="AV2151" s="100"/>
      <c r="AW2151" s="100"/>
      <c r="AX2151" s="100"/>
      <c r="AY2151" s="100"/>
    </row>
    <row r="2152" spans="37:51">
      <c r="AK2152" s="100"/>
      <c r="AL2152" s="100"/>
      <c r="AM2152" s="100"/>
      <c r="AN2152" s="100"/>
      <c r="AO2152" s="100"/>
      <c r="AP2152" s="100"/>
      <c r="AQ2152" s="100"/>
      <c r="AR2152" s="100"/>
      <c r="AS2152" s="100"/>
      <c r="AT2152" s="100"/>
      <c r="AU2152" s="100"/>
      <c r="AV2152" s="100"/>
      <c r="AW2152" s="100"/>
      <c r="AX2152" s="100"/>
      <c r="AY2152" s="100"/>
    </row>
    <row r="2153" spans="37:51">
      <c r="AK2153" s="100"/>
      <c r="AL2153" s="100"/>
      <c r="AM2153" s="100"/>
      <c r="AN2153" s="100"/>
      <c r="AO2153" s="100"/>
      <c r="AP2153" s="100"/>
      <c r="AQ2153" s="100"/>
      <c r="AR2153" s="100"/>
      <c r="AS2153" s="100"/>
      <c r="AT2153" s="100"/>
      <c r="AU2153" s="100"/>
      <c r="AV2153" s="100"/>
      <c r="AW2153" s="100"/>
      <c r="AX2153" s="100"/>
      <c r="AY2153" s="100"/>
    </row>
    <row r="2154" spans="37:51">
      <c r="AK2154" s="100"/>
      <c r="AL2154" s="100"/>
      <c r="AM2154" s="100"/>
      <c r="AN2154" s="100"/>
      <c r="AO2154" s="100"/>
      <c r="AP2154" s="100"/>
      <c r="AQ2154" s="100"/>
      <c r="AR2154" s="100"/>
      <c r="AS2154" s="100"/>
      <c r="AT2154" s="100"/>
      <c r="AU2154" s="100"/>
      <c r="AV2154" s="100"/>
      <c r="AW2154" s="100"/>
      <c r="AX2154" s="100"/>
      <c r="AY2154" s="100"/>
    </row>
    <row r="2155" spans="37:51">
      <c r="AK2155" s="100"/>
      <c r="AL2155" s="100"/>
      <c r="AM2155" s="100"/>
      <c r="AN2155" s="100"/>
      <c r="AO2155" s="100"/>
      <c r="AP2155" s="100"/>
      <c r="AQ2155" s="100"/>
      <c r="AR2155" s="100"/>
      <c r="AS2155" s="100"/>
      <c r="AT2155" s="100"/>
      <c r="AU2155" s="100"/>
      <c r="AV2155" s="100"/>
      <c r="AW2155" s="100"/>
      <c r="AX2155" s="100"/>
      <c r="AY2155" s="100"/>
    </row>
    <row r="2156" spans="37:51">
      <c r="AK2156" s="100"/>
      <c r="AL2156" s="100"/>
      <c r="AM2156" s="100"/>
      <c r="AN2156" s="100"/>
      <c r="AO2156" s="100"/>
      <c r="AP2156" s="100"/>
      <c r="AQ2156" s="100"/>
      <c r="AR2156" s="100"/>
      <c r="AS2156" s="100"/>
      <c r="AT2156" s="100"/>
      <c r="AU2156" s="100"/>
      <c r="AV2156" s="100"/>
      <c r="AW2156" s="100"/>
      <c r="AX2156" s="100"/>
      <c r="AY2156" s="100"/>
    </row>
    <row r="2157" spans="37:51">
      <c r="AK2157" s="100"/>
      <c r="AL2157" s="100"/>
      <c r="AM2157" s="100"/>
      <c r="AN2157" s="100"/>
      <c r="AO2157" s="100"/>
      <c r="AP2157" s="100"/>
      <c r="AQ2157" s="100"/>
      <c r="AR2157" s="100"/>
      <c r="AS2157" s="100"/>
      <c r="AT2157" s="100"/>
      <c r="AU2157" s="100"/>
      <c r="AV2157" s="100"/>
      <c r="AW2157" s="100"/>
      <c r="AX2157" s="100"/>
      <c r="AY2157" s="100"/>
    </row>
    <row r="2158" spans="37:51">
      <c r="AK2158" s="100"/>
      <c r="AL2158" s="100"/>
      <c r="AM2158" s="100"/>
      <c r="AN2158" s="100"/>
      <c r="AO2158" s="100"/>
      <c r="AP2158" s="100"/>
      <c r="AQ2158" s="100"/>
      <c r="AR2158" s="100"/>
      <c r="AS2158" s="100"/>
      <c r="AT2158" s="100"/>
      <c r="AU2158" s="100"/>
      <c r="AV2158" s="100"/>
      <c r="AW2158" s="100"/>
      <c r="AX2158" s="100"/>
      <c r="AY2158" s="100"/>
    </row>
    <row r="2159" spans="37:51">
      <c r="AK2159" s="100"/>
      <c r="AL2159" s="100"/>
      <c r="AM2159" s="100"/>
      <c r="AN2159" s="100"/>
      <c r="AO2159" s="100"/>
      <c r="AP2159" s="100"/>
      <c r="AQ2159" s="100"/>
      <c r="AR2159" s="100"/>
      <c r="AS2159" s="100"/>
      <c r="AT2159" s="100"/>
      <c r="AU2159" s="100"/>
      <c r="AV2159" s="100"/>
      <c r="AW2159" s="100"/>
      <c r="AX2159" s="100"/>
      <c r="AY2159" s="100"/>
    </row>
    <row r="2160" spans="37:51">
      <c r="AK2160" s="100"/>
      <c r="AL2160" s="100"/>
      <c r="AM2160" s="100"/>
      <c r="AN2160" s="100"/>
      <c r="AO2160" s="100"/>
      <c r="AP2160" s="100"/>
      <c r="AQ2160" s="100"/>
      <c r="AR2160" s="100"/>
      <c r="AS2160" s="100"/>
      <c r="AT2160" s="100"/>
      <c r="AU2160" s="100"/>
      <c r="AV2160" s="100"/>
      <c r="AW2160" s="100"/>
      <c r="AX2160" s="100"/>
      <c r="AY2160" s="100"/>
    </row>
    <row r="2161" spans="37:51">
      <c r="AK2161" s="100"/>
      <c r="AL2161" s="100"/>
      <c r="AM2161" s="100"/>
      <c r="AN2161" s="100"/>
      <c r="AO2161" s="100"/>
      <c r="AP2161" s="100"/>
      <c r="AQ2161" s="100"/>
      <c r="AR2161" s="100"/>
      <c r="AS2161" s="100"/>
      <c r="AT2161" s="100"/>
      <c r="AU2161" s="100"/>
      <c r="AV2161" s="100"/>
      <c r="AW2161" s="100"/>
      <c r="AX2161" s="100"/>
      <c r="AY2161" s="100"/>
    </row>
    <row r="2162" spans="37:51">
      <c r="AK2162" s="100"/>
      <c r="AL2162" s="100"/>
      <c r="AM2162" s="100"/>
      <c r="AN2162" s="100"/>
      <c r="AO2162" s="100"/>
      <c r="AP2162" s="100"/>
      <c r="AQ2162" s="100"/>
      <c r="AR2162" s="100"/>
      <c r="AS2162" s="100"/>
      <c r="AT2162" s="100"/>
      <c r="AU2162" s="100"/>
      <c r="AV2162" s="100"/>
      <c r="AW2162" s="100"/>
      <c r="AX2162" s="100"/>
      <c r="AY2162" s="100"/>
    </row>
    <row r="2163" spans="37:51">
      <c r="AK2163" s="100"/>
      <c r="AL2163" s="100"/>
      <c r="AM2163" s="100"/>
      <c r="AN2163" s="100"/>
      <c r="AO2163" s="100"/>
      <c r="AP2163" s="100"/>
      <c r="AQ2163" s="100"/>
      <c r="AR2163" s="100"/>
      <c r="AS2163" s="100"/>
      <c r="AT2163" s="100"/>
      <c r="AU2163" s="100"/>
      <c r="AV2163" s="100"/>
      <c r="AW2163" s="100"/>
      <c r="AX2163" s="100"/>
      <c r="AY2163" s="100"/>
    </row>
    <row r="2164" spans="37:51">
      <c r="AK2164" s="100"/>
      <c r="AL2164" s="100"/>
      <c r="AM2164" s="100"/>
      <c r="AN2164" s="100"/>
      <c r="AO2164" s="100"/>
      <c r="AP2164" s="100"/>
      <c r="AQ2164" s="100"/>
      <c r="AR2164" s="100"/>
      <c r="AS2164" s="100"/>
      <c r="AT2164" s="100"/>
      <c r="AU2164" s="100"/>
      <c r="AV2164" s="100"/>
      <c r="AW2164" s="100"/>
      <c r="AX2164" s="100"/>
      <c r="AY2164" s="100"/>
    </row>
    <row r="2165" spans="37:51">
      <c r="AK2165" s="100"/>
      <c r="AL2165" s="100"/>
      <c r="AM2165" s="100"/>
      <c r="AN2165" s="100"/>
      <c r="AO2165" s="100"/>
      <c r="AP2165" s="100"/>
      <c r="AQ2165" s="100"/>
      <c r="AR2165" s="100"/>
      <c r="AS2165" s="100"/>
      <c r="AT2165" s="100"/>
      <c r="AU2165" s="100"/>
      <c r="AV2165" s="100"/>
      <c r="AW2165" s="100"/>
      <c r="AX2165" s="100"/>
      <c r="AY2165" s="100"/>
    </row>
    <row r="2166" spans="37:51">
      <c r="AK2166" s="100"/>
      <c r="AL2166" s="100"/>
      <c r="AM2166" s="100"/>
      <c r="AN2166" s="100"/>
      <c r="AO2166" s="100"/>
      <c r="AP2166" s="100"/>
      <c r="AQ2166" s="100"/>
      <c r="AR2166" s="100"/>
      <c r="AS2166" s="100"/>
      <c r="AT2166" s="100"/>
      <c r="AU2166" s="100"/>
      <c r="AV2166" s="100"/>
      <c r="AW2166" s="100"/>
      <c r="AX2166" s="100"/>
      <c r="AY2166" s="100"/>
    </row>
    <row r="2167" spans="37:51">
      <c r="AK2167" s="100"/>
      <c r="AL2167" s="100"/>
      <c r="AM2167" s="100"/>
      <c r="AN2167" s="100"/>
      <c r="AO2167" s="100"/>
      <c r="AP2167" s="100"/>
      <c r="AQ2167" s="100"/>
      <c r="AR2167" s="100"/>
      <c r="AS2167" s="100"/>
      <c r="AT2167" s="100"/>
      <c r="AU2167" s="100"/>
      <c r="AV2167" s="100"/>
      <c r="AW2167" s="100"/>
      <c r="AX2167" s="100"/>
      <c r="AY2167" s="100"/>
    </row>
    <row r="2168" spans="37:51">
      <c r="AK2168" s="100"/>
      <c r="AL2168" s="100"/>
      <c r="AM2168" s="100"/>
      <c r="AN2168" s="100"/>
      <c r="AO2168" s="100"/>
      <c r="AP2168" s="100"/>
      <c r="AQ2168" s="100"/>
      <c r="AR2168" s="100"/>
      <c r="AS2168" s="100"/>
      <c r="AT2168" s="100"/>
      <c r="AU2168" s="100"/>
      <c r="AV2168" s="100"/>
      <c r="AW2168" s="100"/>
      <c r="AX2168" s="100"/>
      <c r="AY2168" s="100"/>
    </row>
    <row r="2169" spans="37:51">
      <c r="AK2169" s="100"/>
      <c r="AL2169" s="100"/>
      <c r="AM2169" s="100"/>
      <c r="AN2169" s="100"/>
      <c r="AO2169" s="100"/>
      <c r="AP2169" s="100"/>
      <c r="AQ2169" s="100"/>
      <c r="AR2169" s="100"/>
      <c r="AS2169" s="100"/>
      <c r="AT2169" s="100"/>
      <c r="AU2169" s="100"/>
      <c r="AV2169" s="100"/>
      <c r="AW2169" s="100"/>
      <c r="AX2169" s="100"/>
      <c r="AY2169" s="100"/>
    </row>
    <row r="2170" spans="37:51">
      <c r="AK2170" s="100"/>
      <c r="AL2170" s="100"/>
      <c r="AM2170" s="100"/>
      <c r="AN2170" s="100"/>
      <c r="AO2170" s="100"/>
      <c r="AP2170" s="100"/>
      <c r="AQ2170" s="100"/>
      <c r="AR2170" s="100"/>
      <c r="AS2170" s="100"/>
      <c r="AT2170" s="100"/>
      <c r="AU2170" s="100"/>
      <c r="AV2170" s="100"/>
      <c r="AW2170" s="100"/>
      <c r="AX2170" s="100"/>
      <c r="AY2170" s="100"/>
    </row>
    <row r="2171" spans="37:51">
      <c r="AK2171" s="100"/>
      <c r="AL2171" s="100"/>
      <c r="AM2171" s="100"/>
      <c r="AN2171" s="100"/>
      <c r="AO2171" s="100"/>
      <c r="AP2171" s="100"/>
      <c r="AQ2171" s="100"/>
      <c r="AR2171" s="100"/>
      <c r="AS2171" s="100"/>
      <c r="AT2171" s="100"/>
      <c r="AU2171" s="100"/>
      <c r="AV2171" s="100"/>
      <c r="AW2171" s="100"/>
      <c r="AX2171" s="100"/>
      <c r="AY2171" s="100"/>
    </row>
    <row r="2172" spans="37:51">
      <c r="AK2172" s="100"/>
      <c r="AL2172" s="100"/>
      <c r="AM2172" s="100"/>
      <c r="AN2172" s="100"/>
      <c r="AO2172" s="100"/>
      <c r="AP2172" s="100"/>
      <c r="AQ2172" s="100"/>
      <c r="AR2172" s="100"/>
      <c r="AS2172" s="100"/>
      <c r="AT2172" s="100"/>
      <c r="AU2172" s="100"/>
      <c r="AV2172" s="100"/>
      <c r="AW2172" s="100"/>
      <c r="AX2172" s="100"/>
      <c r="AY2172" s="100"/>
    </row>
    <row r="2173" spans="37:51">
      <c r="AK2173" s="100"/>
      <c r="AL2173" s="100"/>
      <c r="AM2173" s="100"/>
      <c r="AN2173" s="100"/>
      <c r="AO2173" s="100"/>
      <c r="AP2173" s="100"/>
      <c r="AQ2173" s="100"/>
      <c r="AR2173" s="100"/>
      <c r="AS2173" s="100"/>
      <c r="AT2173" s="100"/>
      <c r="AU2173" s="100"/>
      <c r="AV2173" s="100"/>
      <c r="AW2173" s="100"/>
      <c r="AX2173" s="100"/>
      <c r="AY2173" s="100"/>
    </row>
    <row r="2174" spans="37:51">
      <c r="AK2174" s="100"/>
      <c r="AL2174" s="100"/>
      <c r="AM2174" s="100"/>
      <c r="AN2174" s="100"/>
      <c r="AO2174" s="100"/>
      <c r="AP2174" s="100"/>
      <c r="AQ2174" s="100"/>
      <c r="AR2174" s="100"/>
      <c r="AS2174" s="100"/>
      <c r="AT2174" s="100"/>
      <c r="AU2174" s="100"/>
      <c r="AV2174" s="100"/>
      <c r="AW2174" s="100"/>
      <c r="AX2174" s="100"/>
      <c r="AY2174" s="100"/>
    </row>
    <row r="2175" spans="37:51">
      <c r="AK2175" s="100"/>
      <c r="AL2175" s="100"/>
      <c r="AM2175" s="100"/>
      <c r="AN2175" s="100"/>
      <c r="AO2175" s="100"/>
      <c r="AP2175" s="100"/>
      <c r="AQ2175" s="100"/>
      <c r="AR2175" s="100"/>
      <c r="AS2175" s="100"/>
      <c r="AT2175" s="100"/>
      <c r="AU2175" s="100"/>
      <c r="AV2175" s="100"/>
      <c r="AW2175" s="100"/>
      <c r="AX2175" s="100"/>
      <c r="AY2175" s="100"/>
    </row>
    <row r="2176" spans="37:51">
      <c r="AK2176" s="100"/>
      <c r="AL2176" s="100"/>
      <c r="AM2176" s="100"/>
      <c r="AN2176" s="100"/>
      <c r="AO2176" s="100"/>
      <c r="AP2176" s="100"/>
      <c r="AQ2176" s="100"/>
      <c r="AR2176" s="100"/>
      <c r="AS2176" s="100"/>
      <c r="AT2176" s="100"/>
      <c r="AU2176" s="100"/>
      <c r="AV2176" s="100"/>
      <c r="AW2176" s="100"/>
      <c r="AX2176" s="100"/>
      <c r="AY2176" s="100"/>
    </row>
    <row r="2177" spans="37:51">
      <c r="AK2177" s="100"/>
      <c r="AL2177" s="100"/>
      <c r="AM2177" s="100"/>
      <c r="AN2177" s="100"/>
      <c r="AO2177" s="100"/>
      <c r="AP2177" s="100"/>
      <c r="AQ2177" s="100"/>
      <c r="AR2177" s="100"/>
      <c r="AS2177" s="100"/>
      <c r="AT2177" s="100"/>
      <c r="AU2177" s="100"/>
      <c r="AV2177" s="100"/>
      <c r="AW2177" s="100"/>
      <c r="AX2177" s="100"/>
      <c r="AY2177" s="100"/>
    </row>
    <row r="2178" spans="37:51">
      <c r="AK2178" s="100"/>
      <c r="AL2178" s="100"/>
      <c r="AM2178" s="100"/>
      <c r="AN2178" s="100"/>
      <c r="AO2178" s="100"/>
      <c r="AP2178" s="100"/>
      <c r="AQ2178" s="100"/>
      <c r="AR2178" s="100"/>
      <c r="AS2178" s="100"/>
      <c r="AT2178" s="100"/>
      <c r="AU2178" s="100"/>
      <c r="AV2178" s="100"/>
      <c r="AW2178" s="100"/>
      <c r="AX2178" s="100"/>
      <c r="AY2178" s="100"/>
    </row>
    <row r="2179" spans="37:51">
      <c r="AK2179" s="100"/>
      <c r="AL2179" s="100"/>
      <c r="AM2179" s="100"/>
      <c r="AN2179" s="100"/>
      <c r="AO2179" s="100"/>
      <c r="AP2179" s="100"/>
      <c r="AQ2179" s="100"/>
      <c r="AR2179" s="100"/>
      <c r="AS2179" s="100"/>
      <c r="AT2179" s="100"/>
      <c r="AU2179" s="100"/>
      <c r="AV2179" s="100"/>
      <c r="AW2179" s="100"/>
      <c r="AX2179" s="100"/>
      <c r="AY2179" s="100"/>
    </row>
    <row r="2180" spans="37:51">
      <c r="AK2180" s="100"/>
      <c r="AL2180" s="100"/>
      <c r="AM2180" s="100"/>
      <c r="AN2180" s="100"/>
      <c r="AO2180" s="100"/>
      <c r="AP2180" s="100"/>
      <c r="AQ2180" s="100"/>
      <c r="AR2180" s="100"/>
      <c r="AS2180" s="100"/>
      <c r="AT2180" s="100"/>
      <c r="AU2180" s="100"/>
      <c r="AV2180" s="100"/>
      <c r="AW2180" s="100"/>
      <c r="AX2180" s="100"/>
      <c r="AY2180" s="100"/>
    </row>
    <row r="2181" spans="37:51">
      <c r="AK2181" s="100"/>
      <c r="AL2181" s="100"/>
      <c r="AM2181" s="100"/>
      <c r="AN2181" s="100"/>
      <c r="AO2181" s="100"/>
      <c r="AP2181" s="100"/>
      <c r="AQ2181" s="100"/>
      <c r="AR2181" s="100"/>
      <c r="AS2181" s="100"/>
      <c r="AT2181" s="100"/>
      <c r="AU2181" s="100"/>
      <c r="AV2181" s="100"/>
      <c r="AW2181" s="100"/>
      <c r="AX2181" s="100"/>
      <c r="AY2181" s="100"/>
    </row>
    <row r="2182" spans="37:51">
      <c r="AK2182" s="100"/>
      <c r="AL2182" s="100"/>
      <c r="AM2182" s="100"/>
      <c r="AN2182" s="100"/>
      <c r="AO2182" s="100"/>
      <c r="AP2182" s="100"/>
      <c r="AQ2182" s="100"/>
      <c r="AR2182" s="100"/>
      <c r="AS2182" s="100"/>
      <c r="AT2182" s="100"/>
      <c r="AU2182" s="100"/>
      <c r="AV2182" s="100"/>
      <c r="AW2182" s="100"/>
      <c r="AX2182" s="100"/>
      <c r="AY2182" s="100"/>
    </row>
    <row r="2183" spans="37:51">
      <c r="AK2183" s="100"/>
      <c r="AL2183" s="100"/>
      <c r="AM2183" s="100"/>
      <c r="AN2183" s="100"/>
      <c r="AO2183" s="100"/>
      <c r="AP2183" s="100"/>
      <c r="AQ2183" s="100"/>
      <c r="AR2183" s="100"/>
      <c r="AS2183" s="100"/>
      <c r="AT2183" s="100"/>
      <c r="AU2183" s="100"/>
      <c r="AV2183" s="100"/>
      <c r="AW2183" s="100"/>
      <c r="AX2183" s="100"/>
      <c r="AY2183" s="100"/>
    </row>
    <row r="2184" spans="37:51">
      <c r="AK2184" s="100"/>
      <c r="AL2184" s="100"/>
      <c r="AM2184" s="100"/>
      <c r="AN2184" s="100"/>
      <c r="AO2184" s="100"/>
      <c r="AP2184" s="100"/>
      <c r="AQ2184" s="100"/>
      <c r="AR2184" s="100"/>
      <c r="AS2184" s="100"/>
      <c r="AT2184" s="100"/>
      <c r="AU2184" s="100"/>
      <c r="AV2184" s="100"/>
      <c r="AW2184" s="100"/>
      <c r="AX2184" s="100"/>
      <c r="AY2184" s="100"/>
    </row>
    <row r="2185" spans="37:51">
      <c r="AK2185" s="100"/>
      <c r="AL2185" s="100"/>
      <c r="AM2185" s="100"/>
      <c r="AN2185" s="100"/>
      <c r="AO2185" s="100"/>
      <c r="AP2185" s="100"/>
      <c r="AQ2185" s="100"/>
      <c r="AR2185" s="100"/>
      <c r="AS2185" s="100"/>
      <c r="AT2185" s="100"/>
      <c r="AU2185" s="100"/>
      <c r="AV2185" s="100"/>
      <c r="AW2185" s="100"/>
      <c r="AX2185" s="100"/>
      <c r="AY2185" s="100"/>
    </row>
    <row r="2186" spans="37:51">
      <c r="AK2186" s="100"/>
      <c r="AL2186" s="100"/>
      <c r="AM2186" s="100"/>
      <c r="AN2186" s="100"/>
      <c r="AO2186" s="100"/>
      <c r="AP2186" s="100"/>
      <c r="AQ2186" s="100"/>
      <c r="AR2186" s="100"/>
      <c r="AS2186" s="100"/>
      <c r="AT2186" s="100"/>
      <c r="AU2186" s="100"/>
      <c r="AV2186" s="100"/>
      <c r="AW2186" s="100"/>
      <c r="AX2186" s="100"/>
      <c r="AY2186" s="100"/>
    </row>
    <row r="2187" spans="37:51">
      <c r="AK2187" s="100"/>
      <c r="AL2187" s="100"/>
      <c r="AM2187" s="100"/>
      <c r="AN2187" s="100"/>
      <c r="AO2187" s="100"/>
      <c r="AP2187" s="100"/>
      <c r="AQ2187" s="100"/>
      <c r="AR2187" s="100"/>
      <c r="AS2187" s="100"/>
      <c r="AT2187" s="100"/>
      <c r="AU2187" s="100"/>
      <c r="AV2187" s="100"/>
      <c r="AW2187" s="100"/>
      <c r="AX2187" s="100"/>
      <c r="AY2187" s="100"/>
    </row>
    <row r="2188" spans="37:51">
      <c r="AK2188" s="100"/>
      <c r="AL2188" s="100"/>
      <c r="AM2188" s="100"/>
      <c r="AN2188" s="100"/>
      <c r="AO2188" s="100"/>
      <c r="AP2188" s="100"/>
      <c r="AQ2188" s="100"/>
      <c r="AR2188" s="100"/>
      <c r="AS2188" s="100"/>
      <c r="AT2188" s="100"/>
      <c r="AU2188" s="100"/>
      <c r="AV2188" s="100"/>
      <c r="AW2188" s="100"/>
      <c r="AX2188" s="100"/>
      <c r="AY2188" s="100"/>
    </row>
    <row r="2189" spans="37:51">
      <c r="AK2189" s="100"/>
      <c r="AL2189" s="100"/>
      <c r="AM2189" s="100"/>
      <c r="AN2189" s="100"/>
      <c r="AO2189" s="100"/>
      <c r="AP2189" s="100"/>
      <c r="AQ2189" s="100"/>
      <c r="AR2189" s="100"/>
      <c r="AS2189" s="100"/>
      <c r="AT2189" s="100"/>
      <c r="AU2189" s="100"/>
      <c r="AV2189" s="100"/>
      <c r="AW2189" s="100"/>
      <c r="AX2189" s="100"/>
      <c r="AY2189" s="100"/>
    </row>
    <row r="2190" spans="37:51">
      <c r="AK2190" s="100"/>
      <c r="AL2190" s="100"/>
      <c r="AM2190" s="100"/>
      <c r="AN2190" s="100"/>
      <c r="AO2190" s="100"/>
      <c r="AP2190" s="100"/>
      <c r="AQ2190" s="100"/>
      <c r="AR2190" s="100"/>
      <c r="AS2190" s="100"/>
      <c r="AT2190" s="100"/>
      <c r="AU2190" s="100"/>
      <c r="AV2190" s="100"/>
      <c r="AW2190" s="100"/>
      <c r="AX2190" s="100"/>
      <c r="AY2190" s="100"/>
    </row>
    <row r="2191" spans="37:51">
      <c r="AK2191" s="100"/>
      <c r="AL2191" s="100"/>
      <c r="AM2191" s="100"/>
      <c r="AN2191" s="100"/>
      <c r="AO2191" s="100"/>
      <c r="AP2191" s="100"/>
      <c r="AQ2191" s="100"/>
      <c r="AR2191" s="100"/>
      <c r="AS2191" s="100"/>
      <c r="AT2191" s="100"/>
      <c r="AU2191" s="100"/>
      <c r="AV2191" s="100"/>
      <c r="AW2191" s="100"/>
      <c r="AX2191" s="100"/>
      <c r="AY2191" s="100"/>
    </row>
    <row r="2192" spans="37:51">
      <c r="AK2192" s="100"/>
      <c r="AL2192" s="100"/>
      <c r="AM2192" s="100"/>
      <c r="AN2192" s="100"/>
      <c r="AO2192" s="100"/>
      <c r="AP2192" s="100"/>
      <c r="AQ2192" s="100"/>
      <c r="AR2192" s="100"/>
      <c r="AS2192" s="100"/>
      <c r="AT2192" s="100"/>
      <c r="AU2192" s="100"/>
      <c r="AV2192" s="100"/>
      <c r="AW2192" s="100"/>
      <c r="AX2192" s="100"/>
      <c r="AY2192" s="100"/>
    </row>
    <row r="2193" spans="37:51">
      <c r="AK2193" s="100"/>
      <c r="AL2193" s="100"/>
      <c r="AM2193" s="100"/>
      <c r="AN2193" s="100"/>
      <c r="AO2193" s="100"/>
      <c r="AP2193" s="100"/>
      <c r="AQ2193" s="100"/>
      <c r="AR2193" s="100"/>
      <c r="AS2193" s="100"/>
      <c r="AT2193" s="100"/>
      <c r="AU2193" s="100"/>
      <c r="AV2193" s="100"/>
      <c r="AW2193" s="100"/>
      <c r="AX2193" s="100"/>
      <c r="AY2193" s="100"/>
    </row>
    <row r="2194" spans="37:51">
      <c r="AK2194" s="100"/>
      <c r="AL2194" s="100"/>
      <c r="AM2194" s="100"/>
      <c r="AN2194" s="100"/>
      <c r="AO2194" s="100"/>
      <c r="AP2194" s="100"/>
      <c r="AQ2194" s="100"/>
      <c r="AR2194" s="100"/>
      <c r="AS2194" s="100"/>
      <c r="AT2194" s="100"/>
      <c r="AU2194" s="100"/>
      <c r="AV2194" s="100"/>
      <c r="AW2194" s="100"/>
      <c r="AX2194" s="100"/>
      <c r="AY2194" s="100"/>
    </row>
    <row r="2195" spans="37:51">
      <c r="AK2195" s="100"/>
      <c r="AL2195" s="100"/>
      <c r="AM2195" s="100"/>
      <c r="AN2195" s="100"/>
      <c r="AO2195" s="100"/>
      <c r="AP2195" s="100"/>
      <c r="AQ2195" s="100"/>
      <c r="AR2195" s="100"/>
      <c r="AS2195" s="100"/>
      <c r="AT2195" s="100"/>
      <c r="AU2195" s="100"/>
      <c r="AV2195" s="100"/>
      <c r="AW2195" s="100"/>
      <c r="AX2195" s="100"/>
      <c r="AY2195" s="100"/>
    </row>
    <row r="2196" spans="37:51">
      <c r="AK2196" s="100"/>
      <c r="AL2196" s="100"/>
      <c r="AM2196" s="100"/>
      <c r="AN2196" s="100"/>
      <c r="AO2196" s="100"/>
      <c r="AP2196" s="100"/>
      <c r="AQ2196" s="100"/>
      <c r="AR2196" s="100"/>
      <c r="AS2196" s="100"/>
      <c r="AT2196" s="100"/>
      <c r="AU2196" s="100"/>
      <c r="AV2196" s="100"/>
      <c r="AW2196" s="100"/>
      <c r="AX2196" s="100"/>
      <c r="AY2196" s="100"/>
    </row>
    <row r="2197" spans="37:51">
      <c r="AK2197" s="100"/>
      <c r="AL2197" s="100"/>
      <c r="AM2197" s="100"/>
      <c r="AN2197" s="100"/>
      <c r="AO2197" s="100"/>
      <c r="AP2197" s="100"/>
      <c r="AQ2197" s="100"/>
      <c r="AR2197" s="100"/>
      <c r="AS2197" s="100"/>
      <c r="AT2197" s="100"/>
      <c r="AU2197" s="100"/>
      <c r="AV2197" s="100"/>
      <c r="AW2197" s="100"/>
      <c r="AX2197" s="100"/>
      <c r="AY2197" s="100"/>
    </row>
    <row r="2198" spans="37:51">
      <c r="AK2198" s="100"/>
      <c r="AL2198" s="100"/>
      <c r="AM2198" s="100"/>
      <c r="AN2198" s="100"/>
      <c r="AO2198" s="100"/>
      <c r="AP2198" s="100"/>
      <c r="AQ2198" s="100"/>
      <c r="AR2198" s="100"/>
      <c r="AS2198" s="100"/>
      <c r="AT2198" s="100"/>
      <c r="AU2198" s="100"/>
      <c r="AV2198" s="100"/>
      <c r="AW2198" s="100"/>
      <c r="AX2198" s="100"/>
      <c r="AY2198" s="100"/>
    </row>
    <row r="2199" spans="37:51">
      <c r="AK2199" s="100"/>
      <c r="AL2199" s="100"/>
      <c r="AM2199" s="100"/>
      <c r="AN2199" s="100"/>
      <c r="AO2199" s="100"/>
      <c r="AP2199" s="100"/>
      <c r="AQ2199" s="100"/>
      <c r="AR2199" s="100"/>
      <c r="AS2199" s="100"/>
      <c r="AT2199" s="100"/>
      <c r="AU2199" s="100"/>
      <c r="AV2199" s="100"/>
      <c r="AW2199" s="100"/>
      <c r="AX2199" s="100"/>
      <c r="AY2199" s="100"/>
    </row>
    <row r="2200" spans="37:51">
      <c r="AK2200" s="100"/>
      <c r="AL2200" s="100"/>
      <c r="AM2200" s="100"/>
      <c r="AN2200" s="100"/>
      <c r="AO2200" s="100"/>
      <c r="AP2200" s="100"/>
      <c r="AQ2200" s="100"/>
      <c r="AR2200" s="100"/>
      <c r="AS2200" s="100"/>
      <c r="AT2200" s="100"/>
      <c r="AU2200" s="100"/>
      <c r="AV2200" s="100"/>
      <c r="AW2200" s="100"/>
      <c r="AX2200" s="100"/>
      <c r="AY2200" s="100"/>
    </row>
    <row r="2201" spans="37:51">
      <c r="AK2201" s="100"/>
      <c r="AL2201" s="100"/>
      <c r="AM2201" s="100"/>
      <c r="AN2201" s="100"/>
      <c r="AO2201" s="100"/>
      <c r="AP2201" s="100"/>
      <c r="AQ2201" s="100"/>
      <c r="AR2201" s="100"/>
      <c r="AS2201" s="100"/>
      <c r="AT2201" s="100"/>
      <c r="AU2201" s="100"/>
      <c r="AV2201" s="100"/>
      <c r="AW2201" s="100"/>
      <c r="AX2201" s="100"/>
      <c r="AY2201" s="100"/>
    </row>
    <row r="2202" spans="37:51">
      <c r="AK2202" s="100"/>
      <c r="AL2202" s="100"/>
      <c r="AM2202" s="100"/>
      <c r="AN2202" s="100"/>
      <c r="AO2202" s="100"/>
      <c r="AP2202" s="100"/>
      <c r="AQ2202" s="100"/>
      <c r="AR2202" s="100"/>
      <c r="AS2202" s="100"/>
      <c r="AT2202" s="100"/>
      <c r="AU2202" s="100"/>
      <c r="AV2202" s="100"/>
      <c r="AW2202" s="100"/>
      <c r="AX2202" s="100"/>
      <c r="AY2202" s="100"/>
    </row>
    <row r="2203" spans="37:51">
      <c r="AK2203" s="100"/>
      <c r="AL2203" s="100"/>
      <c r="AM2203" s="100"/>
      <c r="AN2203" s="100"/>
      <c r="AO2203" s="100"/>
      <c r="AP2203" s="100"/>
      <c r="AQ2203" s="100"/>
      <c r="AR2203" s="100"/>
      <c r="AS2203" s="100"/>
      <c r="AT2203" s="100"/>
      <c r="AU2203" s="100"/>
      <c r="AV2203" s="100"/>
      <c r="AW2203" s="100"/>
      <c r="AX2203" s="100"/>
      <c r="AY2203" s="100"/>
    </row>
    <row r="2204" spans="37:51">
      <c r="AK2204" s="100"/>
      <c r="AL2204" s="100"/>
      <c r="AM2204" s="100"/>
      <c r="AN2204" s="100"/>
      <c r="AO2204" s="100"/>
      <c r="AP2204" s="100"/>
      <c r="AQ2204" s="100"/>
      <c r="AR2204" s="100"/>
      <c r="AS2204" s="100"/>
      <c r="AT2204" s="100"/>
      <c r="AU2204" s="100"/>
      <c r="AV2204" s="100"/>
      <c r="AW2204" s="100"/>
      <c r="AX2204" s="100"/>
      <c r="AY2204" s="100"/>
    </row>
    <row r="2205" spans="37:51">
      <c r="AK2205" s="100"/>
      <c r="AL2205" s="100"/>
      <c r="AM2205" s="100"/>
      <c r="AN2205" s="100"/>
      <c r="AO2205" s="100"/>
      <c r="AP2205" s="100"/>
      <c r="AQ2205" s="100"/>
      <c r="AR2205" s="100"/>
      <c r="AS2205" s="100"/>
      <c r="AT2205" s="100"/>
      <c r="AU2205" s="100"/>
      <c r="AV2205" s="100"/>
      <c r="AW2205" s="100"/>
      <c r="AX2205" s="100"/>
      <c r="AY2205" s="100"/>
    </row>
    <row r="2206" spans="37:51">
      <c r="AK2206" s="100"/>
      <c r="AL2206" s="100"/>
      <c r="AM2206" s="100"/>
      <c r="AN2206" s="100"/>
      <c r="AO2206" s="100"/>
      <c r="AP2206" s="100"/>
      <c r="AQ2206" s="100"/>
      <c r="AR2206" s="100"/>
      <c r="AS2206" s="100"/>
      <c r="AT2206" s="100"/>
      <c r="AU2206" s="100"/>
      <c r="AV2206" s="100"/>
      <c r="AW2206" s="100"/>
      <c r="AX2206" s="100"/>
      <c r="AY2206" s="100"/>
    </row>
    <row r="2207" spans="37:51">
      <c r="AK2207" s="100"/>
      <c r="AL2207" s="100"/>
      <c r="AM2207" s="100"/>
      <c r="AN2207" s="100"/>
      <c r="AO2207" s="100"/>
      <c r="AP2207" s="100"/>
      <c r="AQ2207" s="100"/>
      <c r="AR2207" s="100"/>
      <c r="AS2207" s="100"/>
      <c r="AT2207" s="100"/>
      <c r="AU2207" s="100"/>
      <c r="AV2207" s="100"/>
      <c r="AW2207" s="100"/>
      <c r="AX2207" s="100"/>
      <c r="AY2207" s="100"/>
    </row>
    <row r="2208" spans="37:51">
      <c r="AK2208" s="100"/>
      <c r="AL2208" s="100"/>
      <c r="AM2208" s="100"/>
      <c r="AN2208" s="100"/>
      <c r="AO2208" s="100"/>
      <c r="AP2208" s="100"/>
      <c r="AQ2208" s="100"/>
      <c r="AR2208" s="100"/>
      <c r="AS2208" s="100"/>
      <c r="AT2208" s="100"/>
      <c r="AU2208" s="100"/>
      <c r="AV2208" s="100"/>
      <c r="AW2208" s="100"/>
      <c r="AX2208" s="100"/>
      <c r="AY2208" s="100"/>
    </row>
    <row r="2209" spans="37:51">
      <c r="AK2209" s="100"/>
      <c r="AL2209" s="100"/>
      <c r="AM2209" s="100"/>
      <c r="AN2209" s="100"/>
      <c r="AO2209" s="100"/>
      <c r="AP2209" s="100"/>
      <c r="AQ2209" s="100"/>
      <c r="AR2209" s="100"/>
      <c r="AS2209" s="100"/>
      <c r="AT2209" s="100"/>
      <c r="AU2209" s="100"/>
      <c r="AV2209" s="100"/>
      <c r="AW2209" s="100"/>
      <c r="AX2209" s="100"/>
      <c r="AY2209" s="100"/>
    </row>
    <row r="2210" spans="37:51">
      <c r="AK2210" s="100"/>
      <c r="AL2210" s="100"/>
      <c r="AM2210" s="100"/>
      <c r="AN2210" s="100"/>
      <c r="AO2210" s="100"/>
      <c r="AP2210" s="100"/>
      <c r="AQ2210" s="100"/>
      <c r="AR2210" s="100"/>
      <c r="AS2210" s="100"/>
      <c r="AT2210" s="100"/>
      <c r="AU2210" s="100"/>
      <c r="AV2210" s="100"/>
      <c r="AW2210" s="100"/>
      <c r="AX2210" s="100"/>
      <c r="AY2210" s="100"/>
    </row>
    <row r="2211" spans="37:51">
      <c r="AK2211" s="100"/>
      <c r="AL2211" s="100"/>
      <c r="AM2211" s="100"/>
      <c r="AN2211" s="100"/>
      <c r="AO2211" s="100"/>
      <c r="AP2211" s="100"/>
      <c r="AQ2211" s="100"/>
      <c r="AR2211" s="100"/>
      <c r="AS2211" s="100"/>
      <c r="AT2211" s="100"/>
      <c r="AU2211" s="100"/>
      <c r="AV2211" s="100"/>
      <c r="AW2211" s="100"/>
      <c r="AX2211" s="100"/>
      <c r="AY2211" s="100"/>
    </row>
    <row r="2212" spans="37:51">
      <c r="AK2212" s="100"/>
      <c r="AL2212" s="100"/>
      <c r="AM2212" s="100"/>
      <c r="AN2212" s="100"/>
      <c r="AO2212" s="100"/>
      <c r="AP2212" s="100"/>
      <c r="AQ2212" s="100"/>
      <c r="AR2212" s="100"/>
      <c r="AS2212" s="100"/>
      <c r="AT2212" s="100"/>
      <c r="AU2212" s="100"/>
      <c r="AV2212" s="100"/>
      <c r="AW2212" s="100"/>
      <c r="AX2212" s="100"/>
      <c r="AY2212" s="100"/>
    </row>
    <row r="2213" spans="37:51">
      <c r="AK2213" s="100"/>
      <c r="AL2213" s="100"/>
      <c r="AM2213" s="100"/>
      <c r="AN2213" s="100"/>
      <c r="AO2213" s="100"/>
      <c r="AP2213" s="100"/>
      <c r="AQ2213" s="100"/>
      <c r="AR2213" s="100"/>
      <c r="AS2213" s="100"/>
      <c r="AT2213" s="100"/>
      <c r="AU2213" s="100"/>
      <c r="AV2213" s="100"/>
      <c r="AW2213" s="100"/>
      <c r="AX2213" s="100"/>
      <c r="AY2213" s="100"/>
    </row>
    <row r="2214" spans="37:51">
      <c r="AK2214" s="100"/>
      <c r="AL2214" s="100"/>
      <c r="AM2214" s="100"/>
      <c r="AN2214" s="100"/>
      <c r="AO2214" s="100"/>
      <c r="AP2214" s="100"/>
      <c r="AQ2214" s="100"/>
      <c r="AR2214" s="100"/>
      <c r="AS2214" s="100"/>
      <c r="AT2214" s="100"/>
      <c r="AU2214" s="100"/>
      <c r="AV2214" s="100"/>
      <c r="AW2214" s="100"/>
      <c r="AX2214" s="100"/>
      <c r="AY2214" s="100"/>
    </row>
    <row r="2215" spans="37:51">
      <c r="AK2215" s="100"/>
      <c r="AL2215" s="100"/>
      <c r="AM2215" s="100"/>
      <c r="AN2215" s="100"/>
      <c r="AO2215" s="100"/>
      <c r="AP2215" s="100"/>
      <c r="AQ2215" s="100"/>
      <c r="AR2215" s="100"/>
      <c r="AS2215" s="100"/>
      <c r="AT2215" s="100"/>
      <c r="AU2215" s="100"/>
      <c r="AV2215" s="100"/>
      <c r="AW2215" s="100"/>
      <c r="AX2215" s="100"/>
      <c r="AY2215" s="100"/>
    </row>
    <row r="2216" spans="37:51">
      <c r="AK2216" s="100"/>
      <c r="AL2216" s="100"/>
      <c r="AM2216" s="100"/>
      <c r="AN2216" s="100"/>
      <c r="AO2216" s="100"/>
      <c r="AP2216" s="100"/>
      <c r="AQ2216" s="100"/>
      <c r="AR2216" s="100"/>
      <c r="AS2216" s="100"/>
      <c r="AT2216" s="100"/>
      <c r="AU2216" s="100"/>
      <c r="AV2216" s="100"/>
      <c r="AW2216" s="100"/>
      <c r="AX2216" s="100"/>
      <c r="AY2216" s="100"/>
    </row>
    <row r="2217" spans="37:51">
      <c r="AK2217" s="100"/>
      <c r="AL2217" s="100"/>
      <c r="AM2217" s="100"/>
      <c r="AN2217" s="100"/>
      <c r="AO2217" s="100"/>
      <c r="AP2217" s="100"/>
      <c r="AQ2217" s="100"/>
      <c r="AR2217" s="100"/>
      <c r="AS2217" s="100"/>
      <c r="AT2217" s="100"/>
      <c r="AU2217" s="100"/>
      <c r="AV2217" s="100"/>
      <c r="AW2217" s="100"/>
      <c r="AX2217" s="100"/>
      <c r="AY2217" s="100"/>
    </row>
    <row r="2218" spans="37:51">
      <c r="AK2218" s="100"/>
      <c r="AL2218" s="100"/>
      <c r="AM2218" s="100"/>
      <c r="AN2218" s="100"/>
      <c r="AO2218" s="100"/>
      <c r="AP2218" s="100"/>
      <c r="AQ2218" s="100"/>
      <c r="AR2218" s="100"/>
      <c r="AS2218" s="100"/>
      <c r="AT2218" s="100"/>
      <c r="AU2218" s="100"/>
      <c r="AV2218" s="100"/>
      <c r="AW2218" s="100"/>
      <c r="AX2218" s="100"/>
      <c r="AY2218" s="100"/>
    </row>
    <row r="2219" spans="37:51">
      <c r="AK2219" s="100"/>
      <c r="AL2219" s="100"/>
      <c r="AM2219" s="100"/>
      <c r="AN2219" s="100"/>
      <c r="AO2219" s="100"/>
      <c r="AP2219" s="100"/>
      <c r="AQ2219" s="100"/>
      <c r="AR2219" s="100"/>
      <c r="AS2219" s="100"/>
      <c r="AT2219" s="100"/>
      <c r="AU2219" s="100"/>
      <c r="AV2219" s="100"/>
      <c r="AW2219" s="100"/>
      <c r="AX2219" s="100"/>
      <c r="AY2219" s="100"/>
    </row>
    <row r="2220" spans="37:51">
      <c r="AK2220" s="100"/>
      <c r="AL2220" s="100"/>
      <c r="AM2220" s="100"/>
      <c r="AN2220" s="100"/>
      <c r="AO2220" s="100"/>
      <c r="AP2220" s="100"/>
      <c r="AQ2220" s="100"/>
      <c r="AR2220" s="100"/>
      <c r="AS2220" s="100"/>
      <c r="AT2220" s="100"/>
      <c r="AU2220" s="100"/>
      <c r="AV2220" s="100"/>
      <c r="AW2220" s="100"/>
      <c r="AX2220" s="100"/>
      <c r="AY2220" s="100"/>
    </row>
    <row r="2221" spans="37:51">
      <c r="AK2221" s="100"/>
      <c r="AL2221" s="100"/>
      <c r="AM2221" s="100"/>
      <c r="AN2221" s="100"/>
      <c r="AO2221" s="100"/>
      <c r="AP2221" s="100"/>
      <c r="AQ2221" s="100"/>
      <c r="AR2221" s="100"/>
      <c r="AS2221" s="100"/>
      <c r="AT2221" s="100"/>
      <c r="AU2221" s="100"/>
      <c r="AV2221" s="100"/>
      <c r="AW2221" s="100"/>
      <c r="AX2221" s="100"/>
      <c r="AY2221" s="100"/>
    </row>
    <row r="2222" spans="37:51">
      <c r="AK2222" s="100"/>
      <c r="AL2222" s="100"/>
      <c r="AM2222" s="100"/>
      <c r="AN2222" s="100"/>
      <c r="AO2222" s="100"/>
      <c r="AP2222" s="100"/>
      <c r="AQ2222" s="100"/>
      <c r="AR2222" s="100"/>
      <c r="AS2222" s="100"/>
      <c r="AT2222" s="100"/>
      <c r="AU2222" s="100"/>
      <c r="AV2222" s="100"/>
      <c r="AW2222" s="100"/>
      <c r="AX2222" s="100"/>
      <c r="AY2222" s="100"/>
    </row>
    <row r="2223" spans="37:51">
      <c r="AK2223" s="100"/>
      <c r="AL2223" s="100"/>
      <c r="AM2223" s="100"/>
      <c r="AN2223" s="100"/>
      <c r="AO2223" s="100"/>
      <c r="AP2223" s="100"/>
      <c r="AQ2223" s="100"/>
      <c r="AR2223" s="100"/>
      <c r="AS2223" s="100"/>
      <c r="AT2223" s="100"/>
      <c r="AU2223" s="100"/>
      <c r="AV2223" s="100"/>
      <c r="AW2223" s="100"/>
      <c r="AX2223" s="100"/>
      <c r="AY2223" s="100"/>
    </row>
    <row r="2224" spans="37:51">
      <c r="AK2224" s="100"/>
      <c r="AL2224" s="100"/>
      <c r="AM2224" s="100"/>
      <c r="AN2224" s="100"/>
      <c r="AO2224" s="100"/>
      <c r="AP2224" s="100"/>
      <c r="AQ2224" s="100"/>
      <c r="AR2224" s="100"/>
      <c r="AS2224" s="100"/>
      <c r="AT2224" s="100"/>
      <c r="AU2224" s="100"/>
      <c r="AV2224" s="100"/>
      <c r="AW2224" s="100"/>
      <c r="AX2224" s="100"/>
      <c r="AY2224" s="100"/>
    </row>
    <row r="2225" spans="37:51">
      <c r="AK2225" s="100"/>
      <c r="AL2225" s="100"/>
      <c r="AM2225" s="100"/>
      <c r="AN2225" s="100"/>
      <c r="AO2225" s="100"/>
      <c r="AP2225" s="100"/>
      <c r="AQ2225" s="100"/>
      <c r="AR2225" s="100"/>
      <c r="AS2225" s="100"/>
      <c r="AT2225" s="100"/>
      <c r="AU2225" s="100"/>
      <c r="AV2225" s="100"/>
      <c r="AW2225" s="100"/>
      <c r="AX2225" s="100"/>
      <c r="AY2225" s="100"/>
    </row>
    <row r="2226" spans="37:51">
      <c r="AK2226" s="100"/>
      <c r="AL2226" s="100"/>
      <c r="AM2226" s="100"/>
      <c r="AN2226" s="100"/>
      <c r="AO2226" s="100"/>
      <c r="AP2226" s="100"/>
      <c r="AQ2226" s="100"/>
      <c r="AR2226" s="100"/>
      <c r="AS2226" s="100"/>
      <c r="AT2226" s="100"/>
      <c r="AU2226" s="100"/>
      <c r="AV2226" s="100"/>
      <c r="AW2226" s="100"/>
      <c r="AX2226" s="100"/>
      <c r="AY2226" s="100"/>
    </row>
    <row r="2227" spans="37:51">
      <c r="AK2227" s="100"/>
      <c r="AL2227" s="100"/>
      <c r="AM2227" s="100"/>
      <c r="AN2227" s="100"/>
      <c r="AO2227" s="100"/>
      <c r="AP2227" s="100"/>
      <c r="AQ2227" s="100"/>
      <c r="AR2227" s="100"/>
      <c r="AS2227" s="100"/>
      <c r="AT2227" s="100"/>
      <c r="AU2227" s="100"/>
      <c r="AV2227" s="100"/>
      <c r="AW2227" s="100"/>
      <c r="AX2227" s="100"/>
      <c r="AY2227" s="100"/>
    </row>
    <row r="2228" spans="37:51">
      <c r="AK2228" s="100"/>
      <c r="AL2228" s="100"/>
      <c r="AM2228" s="100"/>
      <c r="AN2228" s="100"/>
      <c r="AO2228" s="100"/>
      <c r="AP2228" s="100"/>
      <c r="AQ2228" s="100"/>
      <c r="AR2228" s="100"/>
      <c r="AS2228" s="100"/>
      <c r="AT2228" s="100"/>
      <c r="AU2228" s="100"/>
      <c r="AV2228" s="100"/>
      <c r="AW2228" s="100"/>
      <c r="AX2228" s="100"/>
      <c r="AY2228" s="100"/>
    </row>
    <row r="2229" spans="37:51">
      <c r="AK2229" s="100"/>
      <c r="AL2229" s="100"/>
      <c r="AM2229" s="100"/>
      <c r="AN2229" s="100"/>
      <c r="AO2229" s="100"/>
      <c r="AP2229" s="100"/>
      <c r="AQ2229" s="100"/>
      <c r="AR2229" s="100"/>
      <c r="AS2229" s="100"/>
      <c r="AT2229" s="100"/>
      <c r="AU2229" s="100"/>
      <c r="AV2229" s="100"/>
      <c r="AW2229" s="100"/>
      <c r="AX2229" s="100"/>
      <c r="AY2229" s="100"/>
    </row>
    <row r="2230" spans="37:51">
      <c r="AK2230" s="100"/>
      <c r="AL2230" s="100"/>
      <c r="AM2230" s="100"/>
      <c r="AN2230" s="100"/>
      <c r="AO2230" s="100"/>
      <c r="AP2230" s="100"/>
      <c r="AQ2230" s="100"/>
      <c r="AR2230" s="100"/>
      <c r="AS2230" s="100"/>
      <c r="AT2230" s="100"/>
      <c r="AU2230" s="100"/>
      <c r="AV2230" s="100"/>
      <c r="AW2230" s="100"/>
      <c r="AX2230" s="100"/>
      <c r="AY2230" s="100"/>
    </row>
    <row r="2231" spans="37:51">
      <c r="AK2231" s="100"/>
      <c r="AL2231" s="100"/>
      <c r="AM2231" s="100"/>
      <c r="AN2231" s="100"/>
      <c r="AO2231" s="100"/>
      <c r="AP2231" s="100"/>
      <c r="AQ2231" s="100"/>
      <c r="AR2231" s="100"/>
      <c r="AS2231" s="100"/>
      <c r="AT2231" s="100"/>
      <c r="AU2231" s="100"/>
      <c r="AV2231" s="100"/>
      <c r="AW2231" s="100"/>
      <c r="AX2231" s="100"/>
      <c r="AY2231" s="100"/>
    </row>
    <row r="2232" spans="37:51">
      <c r="AK2232" s="100"/>
      <c r="AL2232" s="100"/>
      <c r="AM2232" s="100"/>
      <c r="AN2232" s="100"/>
      <c r="AO2232" s="100"/>
      <c r="AP2232" s="100"/>
      <c r="AQ2232" s="100"/>
      <c r="AR2232" s="100"/>
      <c r="AS2232" s="100"/>
      <c r="AT2232" s="100"/>
      <c r="AU2232" s="100"/>
      <c r="AV2232" s="100"/>
      <c r="AW2232" s="100"/>
      <c r="AX2232" s="100"/>
      <c r="AY2232" s="100"/>
    </row>
    <row r="2233" spans="37:51">
      <c r="AK2233" s="100"/>
      <c r="AL2233" s="100"/>
      <c r="AM2233" s="100"/>
      <c r="AN2233" s="100"/>
      <c r="AO2233" s="100"/>
      <c r="AP2233" s="100"/>
      <c r="AQ2233" s="100"/>
      <c r="AR2233" s="100"/>
      <c r="AS2233" s="100"/>
      <c r="AT2233" s="100"/>
      <c r="AU2233" s="100"/>
      <c r="AV2233" s="100"/>
      <c r="AW2233" s="100"/>
      <c r="AX2233" s="100"/>
      <c r="AY2233" s="100"/>
    </row>
    <row r="2234" spans="37:51">
      <c r="AK2234" s="100"/>
      <c r="AL2234" s="100"/>
      <c r="AM2234" s="100"/>
      <c r="AN2234" s="100"/>
      <c r="AO2234" s="100"/>
      <c r="AP2234" s="100"/>
      <c r="AQ2234" s="100"/>
      <c r="AR2234" s="100"/>
      <c r="AS2234" s="100"/>
      <c r="AT2234" s="100"/>
      <c r="AU2234" s="100"/>
      <c r="AV2234" s="100"/>
      <c r="AW2234" s="100"/>
      <c r="AX2234" s="100"/>
      <c r="AY2234" s="100"/>
    </row>
    <row r="2235" spans="37:51">
      <c r="AK2235" s="100"/>
      <c r="AL2235" s="100"/>
      <c r="AM2235" s="100"/>
      <c r="AN2235" s="100"/>
      <c r="AO2235" s="100"/>
      <c r="AP2235" s="100"/>
      <c r="AQ2235" s="100"/>
      <c r="AR2235" s="100"/>
      <c r="AS2235" s="100"/>
      <c r="AT2235" s="100"/>
      <c r="AU2235" s="100"/>
      <c r="AV2235" s="100"/>
      <c r="AW2235" s="100"/>
      <c r="AX2235" s="100"/>
      <c r="AY2235" s="100"/>
    </row>
    <row r="2236" spans="37:51">
      <c r="AK2236" s="100"/>
      <c r="AL2236" s="100"/>
      <c r="AM2236" s="100"/>
      <c r="AN2236" s="100"/>
      <c r="AO2236" s="100"/>
      <c r="AP2236" s="100"/>
      <c r="AQ2236" s="100"/>
      <c r="AR2236" s="100"/>
      <c r="AS2236" s="100"/>
      <c r="AT2236" s="100"/>
      <c r="AU2236" s="100"/>
      <c r="AV2236" s="100"/>
      <c r="AW2236" s="100"/>
      <c r="AX2236" s="100"/>
      <c r="AY2236" s="100"/>
    </row>
    <row r="2237" spans="37:51">
      <c r="AK2237" s="100"/>
      <c r="AL2237" s="100"/>
      <c r="AM2237" s="100"/>
      <c r="AN2237" s="100"/>
      <c r="AO2237" s="100"/>
      <c r="AP2237" s="100"/>
      <c r="AQ2237" s="100"/>
      <c r="AR2237" s="100"/>
      <c r="AS2237" s="100"/>
      <c r="AT2237" s="100"/>
      <c r="AU2237" s="100"/>
      <c r="AV2237" s="100"/>
      <c r="AW2237" s="100"/>
      <c r="AX2237" s="100"/>
      <c r="AY2237" s="100"/>
    </row>
    <row r="2238" spans="37:51">
      <c r="AK2238" s="100"/>
      <c r="AL2238" s="100"/>
      <c r="AM2238" s="100"/>
      <c r="AN2238" s="100"/>
      <c r="AO2238" s="100"/>
      <c r="AP2238" s="100"/>
      <c r="AQ2238" s="100"/>
      <c r="AR2238" s="100"/>
      <c r="AS2238" s="100"/>
      <c r="AT2238" s="100"/>
      <c r="AU2238" s="100"/>
      <c r="AV2238" s="100"/>
      <c r="AW2238" s="100"/>
      <c r="AX2238" s="100"/>
      <c r="AY2238" s="100"/>
    </row>
    <row r="2239" spans="37:51">
      <c r="AK2239" s="100"/>
      <c r="AL2239" s="100"/>
      <c r="AM2239" s="100"/>
      <c r="AN2239" s="100"/>
      <c r="AO2239" s="100"/>
      <c r="AP2239" s="100"/>
      <c r="AQ2239" s="100"/>
      <c r="AR2239" s="100"/>
      <c r="AS2239" s="100"/>
      <c r="AT2239" s="100"/>
      <c r="AU2239" s="100"/>
      <c r="AV2239" s="100"/>
      <c r="AW2239" s="100"/>
      <c r="AX2239" s="100"/>
      <c r="AY2239" s="100"/>
    </row>
    <row r="2240" spans="37:51">
      <c r="AK2240" s="100"/>
      <c r="AL2240" s="100"/>
      <c r="AM2240" s="100"/>
      <c r="AN2240" s="100"/>
      <c r="AO2240" s="100"/>
      <c r="AP2240" s="100"/>
      <c r="AQ2240" s="100"/>
      <c r="AR2240" s="100"/>
      <c r="AS2240" s="100"/>
      <c r="AT2240" s="100"/>
      <c r="AU2240" s="100"/>
      <c r="AV2240" s="100"/>
      <c r="AW2240" s="100"/>
      <c r="AX2240" s="100"/>
      <c r="AY2240" s="100"/>
    </row>
    <row r="2241" spans="37:51">
      <c r="AK2241" s="100"/>
      <c r="AL2241" s="100"/>
      <c r="AM2241" s="100"/>
      <c r="AN2241" s="100"/>
      <c r="AO2241" s="100"/>
      <c r="AP2241" s="100"/>
      <c r="AQ2241" s="100"/>
      <c r="AR2241" s="100"/>
      <c r="AS2241" s="100"/>
      <c r="AT2241" s="100"/>
      <c r="AU2241" s="100"/>
      <c r="AV2241" s="100"/>
      <c r="AW2241" s="100"/>
      <c r="AX2241" s="100"/>
      <c r="AY2241" s="100"/>
    </row>
    <row r="2242" spans="37:51">
      <c r="AK2242" s="100"/>
      <c r="AL2242" s="100"/>
      <c r="AM2242" s="100"/>
      <c r="AN2242" s="100"/>
      <c r="AO2242" s="100"/>
      <c r="AP2242" s="100"/>
      <c r="AQ2242" s="100"/>
      <c r="AR2242" s="100"/>
      <c r="AS2242" s="100"/>
      <c r="AT2242" s="100"/>
      <c r="AU2242" s="100"/>
      <c r="AV2242" s="100"/>
      <c r="AW2242" s="100"/>
      <c r="AX2242" s="100"/>
      <c r="AY2242" s="100"/>
    </row>
    <row r="2243" spans="37:51">
      <c r="AK2243" s="100"/>
      <c r="AL2243" s="100"/>
      <c r="AM2243" s="100"/>
      <c r="AN2243" s="100"/>
      <c r="AO2243" s="100"/>
      <c r="AP2243" s="100"/>
      <c r="AQ2243" s="100"/>
      <c r="AR2243" s="100"/>
      <c r="AS2243" s="100"/>
      <c r="AT2243" s="100"/>
      <c r="AU2243" s="100"/>
      <c r="AV2243" s="100"/>
      <c r="AW2243" s="100"/>
      <c r="AX2243" s="100"/>
      <c r="AY2243" s="100"/>
    </row>
    <row r="2244" spans="37:51">
      <c r="AK2244" s="100"/>
      <c r="AL2244" s="100"/>
      <c r="AM2244" s="100"/>
      <c r="AN2244" s="100"/>
      <c r="AO2244" s="100"/>
      <c r="AP2244" s="100"/>
      <c r="AQ2244" s="100"/>
      <c r="AR2244" s="100"/>
      <c r="AS2244" s="100"/>
      <c r="AT2244" s="100"/>
      <c r="AU2244" s="100"/>
      <c r="AV2244" s="100"/>
      <c r="AW2244" s="100"/>
      <c r="AX2244" s="100"/>
      <c r="AY2244" s="100"/>
    </row>
    <row r="2245" spans="37:51">
      <c r="AK2245" s="100"/>
      <c r="AL2245" s="100"/>
      <c r="AM2245" s="100"/>
      <c r="AN2245" s="100"/>
      <c r="AO2245" s="100"/>
      <c r="AP2245" s="100"/>
      <c r="AQ2245" s="100"/>
      <c r="AR2245" s="100"/>
      <c r="AS2245" s="100"/>
      <c r="AT2245" s="100"/>
      <c r="AU2245" s="100"/>
      <c r="AV2245" s="100"/>
      <c r="AW2245" s="100"/>
      <c r="AX2245" s="100"/>
      <c r="AY2245" s="100"/>
    </row>
    <row r="2246" spans="37:51">
      <c r="AK2246" s="100"/>
      <c r="AL2246" s="100"/>
      <c r="AM2246" s="100"/>
      <c r="AN2246" s="100"/>
      <c r="AO2246" s="100"/>
      <c r="AP2246" s="100"/>
      <c r="AQ2246" s="100"/>
      <c r="AR2246" s="100"/>
      <c r="AS2246" s="100"/>
      <c r="AT2246" s="100"/>
      <c r="AU2246" s="100"/>
      <c r="AV2246" s="100"/>
      <c r="AW2246" s="100"/>
      <c r="AX2246" s="100"/>
      <c r="AY2246" s="100"/>
    </row>
    <row r="2247" spans="37:51">
      <c r="AK2247" s="100"/>
      <c r="AL2247" s="100"/>
      <c r="AM2247" s="100"/>
      <c r="AN2247" s="100"/>
      <c r="AO2247" s="100"/>
      <c r="AP2247" s="100"/>
      <c r="AQ2247" s="100"/>
      <c r="AR2247" s="100"/>
      <c r="AS2247" s="100"/>
      <c r="AT2247" s="100"/>
      <c r="AU2247" s="100"/>
      <c r="AV2247" s="100"/>
      <c r="AW2247" s="100"/>
      <c r="AX2247" s="100"/>
      <c r="AY2247" s="100"/>
    </row>
    <row r="2248" spans="37:51">
      <c r="AK2248" s="100"/>
      <c r="AL2248" s="100"/>
      <c r="AM2248" s="100"/>
      <c r="AN2248" s="100"/>
      <c r="AO2248" s="100"/>
      <c r="AP2248" s="100"/>
      <c r="AQ2248" s="100"/>
      <c r="AR2248" s="100"/>
      <c r="AS2248" s="100"/>
      <c r="AT2248" s="100"/>
      <c r="AU2248" s="100"/>
      <c r="AV2248" s="100"/>
      <c r="AW2248" s="100"/>
      <c r="AX2248" s="100"/>
      <c r="AY2248" s="100"/>
    </row>
    <row r="2249" spans="37:51">
      <c r="AK2249" s="100"/>
      <c r="AL2249" s="100"/>
      <c r="AM2249" s="100"/>
      <c r="AN2249" s="100"/>
      <c r="AO2249" s="100"/>
      <c r="AP2249" s="100"/>
      <c r="AQ2249" s="100"/>
      <c r="AR2249" s="100"/>
      <c r="AS2249" s="100"/>
      <c r="AT2249" s="100"/>
      <c r="AU2249" s="100"/>
      <c r="AV2249" s="100"/>
      <c r="AW2249" s="100"/>
      <c r="AX2249" s="100"/>
      <c r="AY2249" s="100"/>
    </row>
    <row r="2250" spans="37:51">
      <c r="AK2250" s="100"/>
      <c r="AL2250" s="100"/>
      <c r="AM2250" s="100"/>
      <c r="AN2250" s="100"/>
      <c r="AO2250" s="100"/>
      <c r="AP2250" s="100"/>
      <c r="AQ2250" s="100"/>
      <c r="AR2250" s="100"/>
      <c r="AS2250" s="100"/>
      <c r="AT2250" s="100"/>
      <c r="AU2250" s="100"/>
      <c r="AV2250" s="100"/>
      <c r="AW2250" s="100"/>
      <c r="AX2250" s="100"/>
      <c r="AY2250" s="100"/>
    </row>
    <row r="2251" spans="37:51">
      <c r="AK2251" s="100"/>
      <c r="AL2251" s="100"/>
      <c r="AM2251" s="100"/>
      <c r="AN2251" s="100"/>
      <c r="AO2251" s="100"/>
      <c r="AP2251" s="100"/>
      <c r="AQ2251" s="100"/>
      <c r="AR2251" s="100"/>
      <c r="AS2251" s="100"/>
      <c r="AT2251" s="100"/>
      <c r="AU2251" s="100"/>
      <c r="AV2251" s="100"/>
      <c r="AW2251" s="100"/>
      <c r="AX2251" s="100"/>
      <c r="AY2251" s="100"/>
    </row>
    <row r="2252" spans="37:51">
      <c r="AK2252" s="100"/>
      <c r="AL2252" s="100"/>
      <c r="AM2252" s="100"/>
      <c r="AN2252" s="100"/>
      <c r="AO2252" s="100"/>
      <c r="AP2252" s="100"/>
      <c r="AQ2252" s="100"/>
      <c r="AR2252" s="100"/>
      <c r="AS2252" s="100"/>
      <c r="AT2252" s="100"/>
      <c r="AU2252" s="100"/>
      <c r="AV2252" s="100"/>
      <c r="AW2252" s="100"/>
      <c r="AX2252" s="100"/>
      <c r="AY2252" s="100"/>
    </row>
    <row r="2253" spans="37:51">
      <c r="AK2253" s="100"/>
      <c r="AL2253" s="100"/>
      <c r="AM2253" s="100"/>
      <c r="AN2253" s="100"/>
      <c r="AO2253" s="100"/>
      <c r="AP2253" s="100"/>
      <c r="AQ2253" s="100"/>
      <c r="AR2253" s="100"/>
      <c r="AS2253" s="100"/>
      <c r="AT2253" s="100"/>
      <c r="AU2253" s="100"/>
      <c r="AV2253" s="100"/>
      <c r="AW2253" s="100"/>
      <c r="AX2253" s="100"/>
      <c r="AY2253" s="100"/>
    </row>
    <row r="2254" spans="37:51">
      <c r="AK2254" s="100"/>
      <c r="AL2254" s="100"/>
      <c r="AM2254" s="100"/>
      <c r="AN2254" s="100"/>
      <c r="AO2254" s="100"/>
      <c r="AP2254" s="100"/>
      <c r="AQ2254" s="100"/>
      <c r="AR2254" s="100"/>
      <c r="AS2254" s="100"/>
      <c r="AT2254" s="100"/>
      <c r="AU2254" s="100"/>
      <c r="AV2254" s="100"/>
      <c r="AW2254" s="100"/>
      <c r="AX2254" s="100"/>
      <c r="AY2254" s="100"/>
    </row>
    <row r="2255" spans="37:51">
      <c r="AK2255" s="100"/>
      <c r="AL2255" s="100"/>
      <c r="AM2255" s="100"/>
      <c r="AN2255" s="100"/>
      <c r="AO2255" s="100"/>
      <c r="AP2255" s="100"/>
      <c r="AQ2255" s="100"/>
      <c r="AR2255" s="100"/>
      <c r="AS2255" s="100"/>
      <c r="AT2255" s="100"/>
      <c r="AU2255" s="100"/>
      <c r="AV2255" s="100"/>
      <c r="AW2255" s="100"/>
      <c r="AX2255" s="100"/>
      <c r="AY2255" s="100"/>
    </row>
    <row r="2256" spans="37:51">
      <c r="AK2256" s="100"/>
      <c r="AL2256" s="100"/>
      <c r="AM2256" s="100"/>
      <c r="AN2256" s="100"/>
      <c r="AO2256" s="100"/>
      <c r="AP2256" s="100"/>
      <c r="AQ2256" s="100"/>
      <c r="AR2256" s="100"/>
      <c r="AS2256" s="100"/>
      <c r="AT2256" s="100"/>
      <c r="AU2256" s="100"/>
      <c r="AV2256" s="100"/>
      <c r="AW2256" s="100"/>
      <c r="AX2256" s="100"/>
      <c r="AY2256" s="100"/>
    </row>
    <row r="2257" spans="37:51">
      <c r="AK2257" s="100"/>
      <c r="AL2257" s="100"/>
      <c r="AM2257" s="100"/>
      <c r="AN2257" s="100"/>
      <c r="AO2257" s="100"/>
      <c r="AP2257" s="100"/>
      <c r="AQ2257" s="100"/>
      <c r="AR2257" s="100"/>
      <c r="AS2257" s="100"/>
      <c r="AT2257" s="100"/>
      <c r="AU2257" s="100"/>
      <c r="AV2257" s="100"/>
      <c r="AW2257" s="100"/>
      <c r="AX2257" s="100"/>
      <c r="AY2257" s="100"/>
    </row>
    <row r="2258" spans="37:51">
      <c r="AK2258" s="100"/>
      <c r="AL2258" s="100"/>
      <c r="AM2258" s="100"/>
      <c r="AN2258" s="100"/>
      <c r="AO2258" s="100"/>
      <c r="AP2258" s="100"/>
      <c r="AQ2258" s="100"/>
      <c r="AR2258" s="100"/>
      <c r="AS2258" s="100"/>
      <c r="AT2258" s="100"/>
      <c r="AU2258" s="100"/>
      <c r="AV2258" s="100"/>
      <c r="AW2258" s="100"/>
      <c r="AX2258" s="100"/>
      <c r="AY2258" s="100"/>
    </row>
    <row r="2259" spans="37:51">
      <c r="AK2259" s="100"/>
      <c r="AL2259" s="100"/>
      <c r="AM2259" s="100"/>
      <c r="AN2259" s="100"/>
      <c r="AO2259" s="100"/>
      <c r="AP2259" s="100"/>
      <c r="AQ2259" s="100"/>
      <c r="AR2259" s="100"/>
      <c r="AS2259" s="100"/>
      <c r="AT2259" s="100"/>
      <c r="AU2259" s="100"/>
      <c r="AV2259" s="100"/>
      <c r="AW2259" s="100"/>
      <c r="AX2259" s="100"/>
      <c r="AY2259" s="100"/>
    </row>
    <row r="2260" spans="37:51">
      <c r="AK2260" s="100"/>
      <c r="AL2260" s="100"/>
      <c r="AM2260" s="100"/>
      <c r="AN2260" s="100"/>
      <c r="AO2260" s="100"/>
      <c r="AP2260" s="100"/>
      <c r="AQ2260" s="100"/>
      <c r="AR2260" s="100"/>
      <c r="AS2260" s="100"/>
      <c r="AT2260" s="100"/>
      <c r="AU2260" s="100"/>
      <c r="AV2260" s="100"/>
      <c r="AW2260" s="100"/>
      <c r="AX2260" s="100"/>
      <c r="AY2260" s="100"/>
    </row>
    <row r="2261" spans="37:51">
      <c r="AK2261" s="100"/>
      <c r="AL2261" s="100"/>
      <c r="AM2261" s="100"/>
      <c r="AN2261" s="100"/>
      <c r="AO2261" s="100"/>
      <c r="AP2261" s="100"/>
      <c r="AQ2261" s="100"/>
      <c r="AR2261" s="100"/>
      <c r="AS2261" s="100"/>
      <c r="AT2261" s="100"/>
      <c r="AU2261" s="100"/>
      <c r="AV2261" s="100"/>
      <c r="AW2261" s="100"/>
      <c r="AX2261" s="100"/>
      <c r="AY2261" s="100"/>
    </row>
    <row r="2262" spans="37:51">
      <c r="AK2262" s="100"/>
      <c r="AL2262" s="100"/>
      <c r="AM2262" s="100"/>
      <c r="AN2262" s="100"/>
      <c r="AO2262" s="100"/>
      <c r="AP2262" s="100"/>
      <c r="AQ2262" s="100"/>
      <c r="AR2262" s="100"/>
      <c r="AS2262" s="100"/>
      <c r="AT2262" s="100"/>
      <c r="AU2262" s="100"/>
      <c r="AV2262" s="100"/>
      <c r="AW2262" s="100"/>
      <c r="AX2262" s="100"/>
      <c r="AY2262" s="100"/>
    </row>
    <row r="2263" spans="37:51">
      <c r="AK2263" s="100"/>
      <c r="AL2263" s="100"/>
      <c r="AM2263" s="100"/>
      <c r="AN2263" s="100"/>
      <c r="AO2263" s="100"/>
      <c r="AP2263" s="100"/>
      <c r="AQ2263" s="100"/>
      <c r="AR2263" s="100"/>
      <c r="AS2263" s="100"/>
      <c r="AT2263" s="100"/>
      <c r="AU2263" s="100"/>
      <c r="AV2263" s="100"/>
      <c r="AW2263" s="100"/>
      <c r="AX2263" s="100"/>
      <c r="AY2263" s="100"/>
    </row>
    <row r="2264" spans="37:51">
      <c r="AK2264" s="100"/>
      <c r="AL2264" s="100"/>
      <c r="AM2264" s="100"/>
      <c r="AN2264" s="100"/>
      <c r="AO2264" s="100"/>
      <c r="AP2264" s="100"/>
      <c r="AQ2264" s="100"/>
      <c r="AR2264" s="100"/>
      <c r="AS2264" s="100"/>
      <c r="AT2264" s="100"/>
      <c r="AU2264" s="100"/>
      <c r="AV2264" s="100"/>
      <c r="AW2264" s="100"/>
      <c r="AX2264" s="100"/>
      <c r="AY2264" s="100"/>
    </row>
    <row r="2265" spans="37:51">
      <c r="AK2265" s="100"/>
      <c r="AL2265" s="100"/>
      <c r="AM2265" s="100"/>
      <c r="AN2265" s="100"/>
      <c r="AO2265" s="100"/>
      <c r="AP2265" s="100"/>
      <c r="AQ2265" s="100"/>
      <c r="AR2265" s="100"/>
      <c r="AS2265" s="100"/>
      <c r="AT2265" s="100"/>
      <c r="AU2265" s="100"/>
      <c r="AV2265" s="100"/>
      <c r="AW2265" s="100"/>
      <c r="AX2265" s="100"/>
      <c r="AY2265" s="100"/>
    </row>
    <row r="2266" spans="37:51">
      <c r="AK2266" s="100"/>
      <c r="AL2266" s="100"/>
      <c r="AM2266" s="100"/>
      <c r="AN2266" s="100"/>
      <c r="AO2266" s="100"/>
      <c r="AP2266" s="100"/>
      <c r="AQ2266" s="100"/>
      <c r="AR2266" s="100"/>
      <c r="AS2266" s="100"/>
      <c r="AT2266" s="100"/>
      <c r="AU2266" s="100"/>
      <c r="AV2266" s="100"/>
      <c r="AW2266" s="100"/>
      <c r="AX2266" s="100"/>
      <c r="AY2266" s="100"/>
    </row>
    <row r="2267" spans="37:51">
      <c r="AK2267" s="100"/>
      <c r="AL2267" s="100"/>
      <c r="AM2267" s="100"/>
      <c r="AN2267" s="100"/>
      <c r="AO2267" s="100"/>
      <c r="AP2267" s="100"/>
      <c r="AQ2267" s="100"/>
      <c r="AR2267" s="100"/>
      <c r="AS2267" s="100"/>
      <c r="AT2267" s="100"/>
      <c r="AU2267" s="100"/>
      <c r="AV2267" s="100"/>
      <c r="AW2267" s="100"/>
      <c r="AX2267" s="100"/>
      <c r="AY2267" s="100"/>
    </row>
    <row r="2268" spans="37:51">
      <c r="AK2268" s="100"/>
      <c r="AL2268" s="100"/>
      <c r="AM2268" s="100"/>
      <c r="AN2268" s="100"/>
      <c r="AO2268" s="100"/>
      <c r="AP2268" s="100"/>
      <c r="AQ2268" s="100"/>
      <c r="AR2268" s="100"/>
      <c r="AS2268" s="100"/>
      <c r="AT2268" s="100"/>
      <c r="AU2268" s="100"/>
      <c r="AV2268" s="100"/>
      <c r="AW2268" s="100"/>
      <c r="AX2268" s="100"/>
      <c r="AY2268" s="100"/>
    </row>
    <row r="2269" spans="37:51">
      <c r="AK2269" s="100"/>
      <c r="AL2269" s="100"/>
      <c r="AM2269" s="100"/>
      <c r="AN2269" s="100"/>
      <c r="AO2269" s="100"/>
      <c r="AP2269" s="100"/>
      <c r="AQ2269" s="100"/>
      <c r="AR2269" s="100"/>
      <c r="AS2269" s="100"/>
      <c r="AT2269" s="100"/>
      <c r="AU2269" s="100"/>
      <c r="AV2269" s="100"/>
      <c r="AW2269" s="100"/>
      <c r="AX2269" s="100"/>
      <c r="AY2269" s="100"/>
    </row>
    <row r="2270" spans="37:51">
      <c r="AK2270" s="100"/>
      <c r="AL2270" s="100"/>
      <c r="AM2270" s="100"/>
      <c r="AN2270" s="100"/>
      <c r="AO2270" s="100"/>
      <c r="AP2270" s="100"/>
      <c r="AQ2270" s="100"/>
      <c r="AR2270" s="100"/>
      <c r="AS2270" s="100"/>
      <c r="AT2270" s="100"/>
      <c r="AU2270" s="100"/>
      <c r="AV2270" s="100"/>
      <c r="AW2270" s="100"/>
      <c r="AX2270" s="100"/>
      <c r="AY2270" s="100"/>
    </row>
    <row r="2271" spans="37:51">
      <c r="AK2271" s="100"/>
      <c r="AL2271" s="100"/>
      <c r="AM2271" s="100"/>
      <c r="AN2271" s="100"/>
      <c r="AO2271" s="100"/>
      <c r="AP2271" s="100"/>
      <c r="AQ2271" s="100"/>
      <c r="AR2271" s="100"/>
      <c r="AS2271" s="100"/>
      <c r="AT2271" s="100"/>
      <c r="AU2271" s="100"/>
      <c r="AV2271" s="100"/>
      <c r="AW2271" s="100"/>
      <c r="AX2271" s="100"/>
      <c r="AY2271" s="100"/>
    </row>
    <row r="2272" spans="37:51">
      <c r="AK2272" s="100"/>
      <c r="AL2272" s="100"/>
      <c r="AM2272" s="100"/>
      <c r="AN2272" s="100"/>
      <c r="AO2272" s="100"/>
      <c r="AP2272" s="100"/>
      <c r="AQ2272" s="100"/>
      <c r="AR2272" s="100"/>
      <c r="AS2272" s="100"/>
      <c r="AT2272" s="100"/>
      <c r="AU2272" s="100"/>
      <c r="AV2272" s="100"/>
      <c r="AW2272" s="100"/>
      <c r="AX2272" s="100"/>
      <c r="AY2272" s="100"/>
    </row>
    <row r="2273" spans="37:51">
      <c r="AK2273" s="100"/>
      <c r="AL2273" s="100"/>
      <c r="AM2273" s="100"/>
      <c r="AN2273" s="100"/>
      <c r="AO2273" s="100"/>
      <c r="AP2273" s="100"/>
      <c r="AQ2273" s="100"/>
      <c r="AR2273" s="100"/>
      <c r="AS2273" s="100"/>
      <c r="AT2273" s="100"/>
      <c r="AU2273" s="100"/>
      <c r="AV2273" s="100"/>
      <c r="AW2273" s="100"/>
      <c r="AX2273" s="100"/>
      <c r="AY2273" s="100"/>
    </row>
    <row r="2274" spans="37:51">
      <c r="AK2274" s="100"/>
      <c r="AL2274" s="100"/>
      <c r="AM2274" s="100"/>
      <c r="AN2274" s="100"/>
      <c r="AO2274" s="100"/>
      <c r="AP2274" s="100"/>
      <c r="AQ2274" s="100"/>
      <c r="AR2274" s="100"/>
      <c r="AS2274" s="100"/>
      <c r="AT2274" s="100"/>
      <c r="AU2274" s="100"/>
      <c r="AV2274" s="100"/>
      <c r="AW2274" s="100"/>
      <c r="AX2274" s="100"/>
      <c r="AY2274" s="100"/>
    </row>
    <row r="2275" spans="37:51">
      <c r="AK2275" s="100"/>
      <c r="AL2275" s="100"/>
      <c r="AM2275" s="100"/>
      <c r="AN2275" s="100"/>
      <c r="AO2275" s="100"/>
      <c r="AP2275" s="100"/>
      <c r="AQ2275" s="100"/>
      <c r="AR2275" s="100"/>
      <c r="AS2275" s="100"/>
      <c r="AT2275" s="100"/>
      <c r="AU2275" s="100"/>
      <c r="AV2275" s="100"/>
      <c r="AW2275" s="100"/>
      <c r="AX2275" s="100"/>
      <c r="AY2275" s="100"/>
    </row>
    <row r="2276" spans="37:51">
      <c r="AK2276" s="100"/>
      <c r="AL2276" s="100"/>
      <c r="AM2276" s="100"/>
      <c r="AN2276" s="100"/>
      <c r="AO2276" s="100"/>
      <c r="AP2276" s="100"/>
      <c r="AQ2276" s="100"/>
      <c r="AR2276" s="100"/>
      <c r="AS2276" s="100"/>
      <c r="AT2276" s="100"/>
      <c r="AU2276" s="100"/>
      <c r="AV2276" s="100"/>
      <c r="AW2276" s="100"/>
      <c r="AX2276" s="100"/>
      <c r="AY2276" s="100"/>
    </row>
    <row r="2277" spans="37:51">
      <c r="AK2277" s="100"/>
      <c r="AL2277" s="100"/>
      <c r="AM2277" s="100"/>
      <c r="AN2277" s="100"/>
      <c r="AO2277" s="100"/>
      <c r="AP2277" s="100"/>
      <c r="AQ2277" s="100"/>
      <c r="AR2277" s="100"/>
      <c r="AS2277" s="100"/>
      <c r="AT2277" s="100"/>
      <c r="AU2277" s="100"/>
      <c r="AV2277" s="100"/>
      <c r="AW2277" s="100"/>
      <c r="AX2277" s="100"/>
      <c r="AY2277" s="100"/>
    </row>
    <row r="2278" spans="37:51">
      <c r="AK2278" s="100"/>
      <c r="AL2278" s="100"/>
      <c r="AM2278" s="100"/>
      <c r="AN2278" s="100"/>
      <c r="AO2278" s="100"/>
      <c r="AP2278" s="100"/>
      <c r="AQ2278" s="100"/>
      <c r="AR2278" s="100"/>
      <c r="AS2278" s="100"/>
      <c r="AT2278" s="100"/>
      <c r="AU2278" s="100"/>
      <c r="AV2278" s="100"/>
      <c r="AW2278" s="100"/>
      <c r="AX2278" s="100"/>
      <c r="AY2278" s="100"/>
    </row>
    <row r="2279" spans="37:51">
      <c r="AK2279" s="100"/>
      <c r="AL2279" s="100"/>
      <c r="AM2279" s="100"/>
      <c r="AN2279" s="100"/>
      <c r="AO2279" s="100"/>
      <c r="AP2279" s="100"/>
      <c r="AQ2279" s="100"/>
      <c r="AR2279" s="100"/>
      <c r="AS2279" s="100"/>
      <c r="AT2279" s="100"/>
      <c r="AU2279" s="100"/>
      <c r="AV2279" s="100"/>
      <c r="AW2279" s="100"/>
      <c r="AX2279" s="100"/>
      <c r="AY2279" s="100"/>
    </row>
    <row r="2280" spans="37:51">
      <c r="AK2280" s="100"/>
      <c r="AL2280" s="100"/>
      <c r="AM2280" s="100"/>
      <c r="AN2280" s="100"/>
      <c r="AO2280" s="100"/>
      <c r="AP2280" s="100"/>
      <c r="AQ2280" s="100"/>
      <c r="AR2280" s="100"/>
      <c r="AS2280" s="100"/>
      <c r="AT2280" s="100"/>
      <c r="AU2280" s="100"/>
      <c r="AV2280" s="100"/>
      <c r="AW2280" s="100"/>
      <c r="AX2280" s="100"/>
      <c r="AY2280" s="100"/>
    </row>
    <row r="2281" spans="37:51">
      <c r="AK2281" s="100"/>
      <c r="AL2281" s="100"/>
      <c r="AM2281" s="100"/>
      <c r="AN2281" s="100"/>
      <c r="AO2281" s="100"/>
      <c r="AP2281" s="100"/>
      <c r="AQ2281" s="100"/>
      <c r="AR2281" s="100"/>
      <c r="AS2281" s="100"/>
      <c r="AT2281" s="100"/>
      <c r="AU2281" s="100"/>
      <c r="AV2281" s="100"/>
      <c r="AW2281" s="100"/>
      <c r="AX2281" s="100"/>
      <c r="AY2281" s="100"/>
    </row>
    <row r="2282" spans="37:51">
      <c r="AK2282" s="100"/>
      <c r="AL2282" s="100"/>
      <c r="AM2282" s="100"/>
      <c r="AN2282" s="100"/>
      <c r="AO2282" s="100"/>
      <c r="AP2282" s="100"/>
      <c r="AQ2282" s="100"/>
      <c r="AR2282" s="100"/>
      <c r="AS2282" s="100"/>
      <c r="AT2282" s="100"/>
      <c r="AU2282" s="100"/>
      <c r="AV2282" s="100"/>
      <c r="AW2282" s="100"/>
      <c r="AX2282" s="100"/>
      <c r="AY2282" s="100"/>
    </row>
    <row r="2283" spans="37:51">
      <c r="AK2283" s="100"/>
      <c r="AL2283" s="100"/>
      <c r="AM2283" s="100"/>
      <c r="AN2283" s="100"/>
      <c r="AO2283" s="100"/>
      <c r="AP2283" s="100"/>
      <c r="AQ2283" s="100"/>
      <c r="AR2283" s="100"/>
      <c r="AS2283" s="100"/>
      <c r="AT2283" s="100"/>
      <c r="AU2283" s="100"/>
      <c r="AV2283" s="100"/>
      <c r="AW2283" s="100"/>
      <c r="AX2283" s="100"/>
      <c r="AY2283" s="100"/>
    </row>
    <row r="2284" spans="37:51">
      <c r="AK2284" s="100"/>
      <c r="AL2284" s="100"/>
      <c r="AM2284" s="100"/>
      <c r="AN2284" s="100"/>
      <c r="AO2284" s="100"/>
      <c r="AP2284" s="100"/>
      <c r="AQ2284" s="100"/>
      <c r="AR2284" s="100"/>
      <c r="AS2284" s="100"/>
      <c r="AT2284" s="100"/>
      <c r="AU2284" s="100"/>
      <c r="AV2284" s="100"/>
      <c r="AW2284" s="100"/>
      <c r="AX2284" s="100"/>
      <c r="AY2284" s="100"/>
    </row>
    <row r="2285" spans="37:51">
      <c r="AK2285" s="100"/>
      <c r="AL2285" s="100"/>
      <c r="AM2285" s="100"/>
      <c r="AN2285" s="100"/>
      <c r="AO2285" s="100"/>
      <c r="AP2285" s="100"/>
      <c r="AQ2285" s="100"/>
      <c r="AR2285" s="100"/>
      <c r="AS2285" s="100"/>
      <c r="AT2285" s="100"/>
      <c r="AU2285" s="100"/>
      <c r="AV2285" s="100"/>
      <c r="AW2285" s="100"/>
      <c r="AX2285" s="100"/>
      <c r="AY2285" s="100"/>
    </row>
    <row r="2286" spans="37:51">
      <c r="AK2286" s="100"/>
      <c r="AL2286" s="100"/>
      <c r="AM2286" s="100"/>
      <c r="AN2286" s="100"/>
      <c r="AO2286" s="100"/>
      <c r="AP2286" s="100"/>
      <c r="AQ2286" s="100"/>
      <c r="AR2286" s="100"/>
      <c r="AS2286" s="100"/>
      <c r="AT2286" s="100"/>
      <c r="AU2286" s="100"/>
      <c r="AV2286" s="100"/>
      <c r="AW2286" s="100"/>
      <c r="AX2286" s="100"/>
      <c r="AY2286" s="100"/>
    </row>
    <row r="2287" spans="37:51">
      <c r="AK2287" s="100"/>
      <c r="AL2287" s="100"/>
      <c r="AM2287" s="100"/>
      <c r="AN2287" s="100"/>
      <c r="AO2287" s="100"/>
      <c r="AP2287" s="100"/>
      <c r="AQ2287" s="100"/>
      <c r="AR2287" s="100"/>
      <c r="AS2287" s="100"/>
      <c r="AT2287" s="100"/>
      <c r="AU2287" s="100"/>
      <c r="AV2287" s="100"/>
      <c r="AW2287" s="100"/>
      <c r="AX2287" s="100"/>
      <c r="AY2287" s="100"/>
    </row>
    <row r="2288" spans="37:51">
      <c r="AK2288" s="100"/>
      <c r="AL2288" s="100"/>
      <c r="AM2288" s="100"/>
      <c r="AN2288" s="100"/>
      <c r="AO2288" s="100"/>
      <c r="AP2288" s="100"/>
      <c r="AQ2288" s="100"/>
      <c r="AR2288" s="100"/>
      <c r="AS2288" s="100"/>
      <c r="AT2288" s="100"/>
      <c r="AU2288" s="100"/>
      <c r="AV2288" s="100"/>
      <c r="AW2288" s="100"/>
      <c r="AX2288" s="100"/>
      <c r="AY2288" s="100"/>
    </row>
    <row r="2289" spans="37:51">
      <c r="AK2289" s="100"/>
      <c r="AL2289" s="100"/>
      <c r="AM2289" s="100"/>
      <c r="AN2289" s="100"/>
      <c r="AO2289" s="100"/>
      <c r="AP2289" s="100"/>
      <c r="AQ2289" s="100"/>
      <c r="AR2289" s="100"/>
      <c r="AS2289" s="100"/>
      <c r="AT2289" s="100"/>
      <c r="AU2289" s="100"/>
      <c r="AV2289" s="100"/>
      <c r="AW2289" s="100"/>
      <c r="AX2289" s="100"/>
      <c r="AY2289" s="100"/>
    </row>
    <row r="2290" spans="37:51">
      <c r="AK2290" s="100"/>
      <c r="AL2290" s="100"/>
      <c r="AM2290" s="100"/>
      <c r="AN2290" s="100"/>
      <c r="AO2290" s="100"/>
      <c r="AP2290" s="100"/>
      <c r="AQ2290" s="100"/>
      <c r="AR2290" s="100"/>
      <c r="AS2290" s="100"/>
      <c r="AT2290" s="100"/>
      <c r="AU2290" s="100"/>
      <c r="AV2290" s="100"/>
      <c r="AW2290" s="100"/>
      <c r="AX2290" s="100"/>
      <c r="AY2290" s="100"/>
    </row>
    <row r="2291" spans="37:51">
      <c r="AK2291" s="100"/>
      <c r="AL2291" s="100"/>
      <c r="AM2291" s="100"/>
      <c r="AN2291" s="100"/>
      <c r="AO2291" s="100"/>
      <c r="AP2291" s="100"/>
      <c r="AQ2291" s="100"/>
      <c r="AR2291" s="100"/>
      <c r="AS2291" s="100"/>
      <c r="AT2291" s="100"/>
      <c r="AU2291" s="100"/>
      <c r="AV2291" s="100"/>
      <c r="AW2291" s="100"/>
      <c r="AX2291" s="100"/>
      <c r="AY2291" s="100"/>
    </row>
    <row r="2292" spans="37:51">
      <c r="AK2292" s="100"/>
      <c r="AL2292" s="100"/>
      <c r="AM2292" s="100"/>
      <c r="AN2292" s="100"/>
      <c r="AO2292" s="100"/>
      <c r="AP2292" s="100"/>
      <c r="AQ2292" s="100"/>
      <c r="AR2292" s="100"/>
      <c r="AS2292" s="100"/>
      <c r="AT2292" s="100"/>
      <c r="AU2292" s="100"/>
      <c r="AV2292" s="100"/>
      <c r="AW2292" s="100"/>
      <c r="AX2292" s="100"/>
      <c r="AY2292" s="100"/>
    </row>
    <row r="2293" spans="37:51">
      <c r="AK2293" s="100"/>
      <c r="AL2293" s="100"/>
      <c r="AM2293" s="100"/>
      <c r="AN2293" s="100"/>
      <c r="AO2293" s="100"/>
      <c r="AP2293" s="100"/>
      <c r="AQ2293" s="100"/>
      <c r="AR2293" s="100"/>
      <c r="AS2293" s="100"/>
      <c r="AT2293" s="100"/>
      <c r="AU2293" s="100"/>
      <c r="AV2293" s="100"/>
      <c r="AW2293" s="100"/>
      <c r="AX2293" s="100"/>
      <c r="AY2293" s="100"/>
    </row>
    <row r="2294" spans="37:51">
      <c r="AK2294" s="100"/>
      <c r="AL2294" s="100"/>
      <c r="AM2294" s="100"/>
      <c r="AN2294" s="100"/>
      <c r="AO2294" s="100"/>
      <c r="AP2294" s="100"/>
      <c r="AQ2294" s="100"/>
      <c r="AR2294" s="100"/>
      <c r="AS2294" s="100"/>
      <c r="AT2294" s="100"/>
      <c r="AU2294" s="100"/>
      <c r="AV2294" s="100"/>
      <c r="AW2294" s="100"/>
      <c r="AX2294" s="100"/>
      <c r="AY2294" s="100"/>
    </row>
    <row r="2295" spans="37:51">
      <c r="AK2295" s="100"/>
      <c r="AL2295" s="100"/>
      <c r="AM2295" s="100"/>
      <c r="AN2295" s="100"/>
      <c r="AO2295" s="100"/>
      <c r="AP2295" s="100"/>
      <c r="AQ2295" s="100"/>
      <c r="AR2295" s="100"/>
      <c r="AS2295" s="100"/>
      <c r="AT2295" s="100"/>
      <c r="AU2295" s="100"/>
      <c r="AV2295" s="100"/>
      <c r="AW2295" s="100"/>
      <c r="AX2295" s="100"/>
      <c r="AY2295" s="100"/>
    </row>
    <row r="2296" spans="37:51">
      <c r="AK2296" s="100"/>
      <c r="AL2296" s="100"/>
      <c r="AM2296" s="100"/>
      <c r="AN2296" s="100"/>
      <c r="AO2296" s="100"/>
      <c r="AP2296" s="100"/>
      <c r="AQ2296" s="100"/>
      <c r="AR2296" s="100"/>
      <c r="AS2296" s="100"/>
      <c r="AT2296" s="100"/>
      <c r="AU2296" s="100"/>
      <c r="AV2296" s="100"/>
      <c r="AW2296" s="100"/>
      <c r="AX2296" s="100"/>
      <c r="AY2296" s="100"/>
    </row>
    <row r="2297" spans="37:51">
      <c r="AK2297" s="100"/>
      <c r="AL2297" s="100"/>
      <c r="AM2297" s="100"/>
      <c r="AN2297" s="100"/>
      <c r="AO2297" s="100"/>
      <c r="AP2297" s="100"/>
      <c r="AQ2297" s="100"/>
      <c r="AR2297" s="100"/>
      <c r="AS2297" s="100"/>
      <c r="AT2297" s="100"/>
      <c r="AU2297" s="100"/>
      <c r="AV2297" s="100"/>
      <c r="AW2297" s="100"/>
      <c r="AX2297" s="100"/>
      <c r="AY2297" s="100"/>
    </row>
    <row r="2298" spans="37:51">
      <c r="AK2298" s="100"/>
      <c r="AL2298" s="100"/>
      <c r="AM2298" s="100"/>
      <c r="AN2298" s="100"/>
      <c r="AO2298" s="100"/>
      <c r="AP2298" s="100"/>
      <c r="AQ2298" s="100"/>
      <c r="AR2298" s="100"/>
      <c r="AS2298" s="100"/>
      <c r="AT2298" s="100"/>
      <c r="AU2298" s="100"/>
      <c r="AV2298" s="100"/>
      <c r="AW2298" s="100"/>
      <c r="AX2298" s="100"/>
      <c r="AY2298" s="100"/>
    </row>
    <row r="2299" spans="37:51">
      <c r="AK2299" s="100"/>
      <c r="AL2299" s="100"/>
      <c r="AM2299" s="100"/>
      <c r="AN2299" s="100"/>
      <c r="AO2299" s="100"/>
      <c r="AP2299" s="100"/>
      <c r="AQ2299" s="100"/>
      <c r="AR2299" s="100"/>
      <c r="AS2299" s="100"/>
      <c r="AT2299" s="100"/>
      <c r="AU2299" s="100"/>
      <c r="AV2299" s="100"/>
      <c r="AW2299" s="100"/>
      <c r="AX2299" s="100"/>
      <c r="AY2299" s="100"/>
    </row>
    <row r="2300" spans="37:51">
      <c r="AK2300" s="100"/>
      <c r="AL2300" s="100"/>
      <c r="AM2300" s="100"/>
      <c r="AN2300" s="100"/>
      <c r="AO2300" s="100"/>
      <c r="AP2300" s="100"/>
      <c r="AQ2300" s="100"/>
      <c r="AR2300" s="100"/>
      <c r="AS2300" s="100"/>
      <c r="AT2300" s="100"/>
      <c r="AU2300" s="100"/>
      <c r="AV2300" s="100"/>
      <c r="AW2300" s="100"/>
      <c r="AX2300" s="100"/>
      <c r="AY2300" s="100"/>
    </row>
    <row r="2301" spans="37:51">
      <c r="AK2301" s="100"/>
      <c r="AL2301" s="100"/>
      <c r="AM2301" s="100"/>
      <c r="AN2301" s="100"/>
      <c r="AO2301" s="100"/>
      <c r="AP2301" s="100"/>
      <c r="AQ2301" s="100"/>
      <c r="AR2301" s="100"/>
      <c r="AS2301" s="100"/>
      <c r="AT2301" s="100"/>
      <c r="AU2301" s="100"/>
      <c r="AV2301" s="100"/>
      <c r="AW2301" s="100"/>
      <c r="AX2301" s="100"/>
      <c r="AY2301" s="100"/>
    </row>
    <row r="2302" spans="37:51">
      <c r="AK2302" s="100"/>
      <c r="AL2302" s="100"/>
      <c r="AM2302" s="100"/>
      <c r="AN2302" s="100"/>
      <c r="AO2302" s="100"/>
      <c r="AP2302" s="100"/>
      <c r="AQ2302" s="100"/>
      <c r="AR2302" s="100"/>
      <c r="AS2302" s="100"/>
      <c r="AT2302" s="100"/>
      <c r="AU2302" s="100"/>
      <c r="AV2302" s="100"/>
      <c r="AW2302" s="100"/>
      <c r="AX2302" s="100"/>
      <c r="AY2302" s="100"/>
    </row>
    <row r="2303" spans="37:51">
      <c r="AK2303" s="100"/>
      <c r="AL2303" s="100"/>
      <c r="AM2303" s="100"/>
      <c r="AN2303" s="100"/>
      <c r="AO2303" s="100"/>
      <c r="AP2303" s="100"/>
      <c r="AQ2303" s="100"/>
      <c r="AR2303" s="100"/>
      <c r="AS2303" s="100"/>
      <c r="AT2303" s="100"/>
      <c r="AU2303" s="100"/>
      <c r="AV2303" s="100"/>
      <c r="AW2303" s="100"/>
      <c r="AX2303" s="100"/>
      <c r="AY2303" s="100"/>
    </row>
    <row r="2304" spans="37:51">
      <c r="AK2304" s="100"/>
      <c r="AL2304" s="100"/>
      <c r="AM2304" s="100"/>
      <c r="AN2304" s="100"/>
      <c r="AO2304" s="100"/>
      <c r="AP2304" s="100"/>
      <c r="AQ2304" s="100"/>
      <c r="AR2304" s="100"/>
      <c r="AS2304" s="100"/>
      <c r="AT2304" s="100"/>
      <c r="AU2304" s="100"/>
      <c r="AV2304" s="100"/>
      <c r="AW2304" s="100"/>
      <c r="AX2304" s="100"/>
      <c r="AY2304" s="100"/>
    </row>
    <row r="2305" spans="37:51">
      <c r="AK2305" s="100"/>
      <c r="AL2305" s="100"/>
      <c r="AM2305" s="100"/>
      <c r="AN2305" s="100"/>
      <c r="AO2305" s="100"/>
      <c r="AP2305" s="100"/>
      <c r="AQ2305" s="100"/>
      <c r="AR2305" s="100"/>
      <c r="AS2305" s="100"/>
      <c r="AT2305" s="100"/>
      <c r="AU2305" s="100"/>
      <c r="AV2305" s="100"/>
      <c r="AW2305" s="100"/>
      <c r="AX2305" s="100"/>
      <c r="AY2305" s="100"/>
    </row>
    <row r="2306" spans="37:51">
      <c r="AK2306" s="100"/>
      <c r="AL2306" s="100"/>
      <c r="AM2306" s="100"/>
      <c r="AN2306" s="100"/>
      <c r="AO2306" s="100"/>
      <c r="AP2306" s="100"/>
      <c r="AQ2306" s="100"/>
      <c r="AR2306" s="100"/>
      <c r="AS2306" s="100"/>
      <c r="AT2306" s="100"/>
      <c r="AU2306" s="100"/>
      <c r="AV2306" s="100"/>
      <c r="AW2306" s="100"/>
      <c r="AX2306" s="100"/>
      <c r="AY2306" s="100"/>
    </row>
    <row r="2307" spans="37:51">
      <c r="AK2307" s="100"/>
      <c r="AL2307" s="100"/>
      <c r="AM2307" s="100"/>
      <c r="AN2307" s="100"/>
      <c r="AO2307" s="100"/>
      <c r="AP2307" s="100"/>
      <c r="AQ2307" s="100"/>
      <c r="AR2307" s="100"/>
      <c r="AS2307" s="100"/>
      <c r="AT2307" s="100"/>
      <c r="AU2307" s="100"/>
      <c r="AV2307" s="100"/>
      <c r="AW2307" s="100"/>
      <c r="AX2307" s="100"/>
      <c r="AY2307" s="100"/>
    </row>
    <row r="2308" spans="37:51">
      <c r="AK2308" s="100"/>
      <c r="AL2308" s="100"/>
      <c r="AM2308" s="100"/>
      <c r="AN2308" s="100"/>
      <c r="AO2308" s="100"/>
      <c r="AP2308" s="100"/>
      <c r="AQ2308" s="100"/>
      <c r="AR2308" s="100"/>
      <c r="AS2308" s="100"/>
      <c r="AT2308" s="100"/>
      <c r="AU2308" s="100"/>
      <c r="AV2308" s="100"/>
      <c r="AW2308" s="100"/>
      <c r="AX2308" s="100"/>
      <c r="AY2308" s="100"/>
    </row>
    <row r="2309" spans="37:51">
      <c r="AK2309" s="100"/>
      <c r="AL2309" s="100"/>
      <c r="AM2309" s="100"/>
      <c r="AN2309" s="100"/>
      <c r="AO2309" s="100"/>
      <c r="AP2309" s="100"/>
      <c r="AQ2309" s="100"/>
      <c r="AR2309" s="100"/>
      <c r="AS2309" s="100"/>
      <c r="AT2309" s="100"/>
      <c r="AU2309" s="100"/>
      <c r="AV2309" s="100"/>
      <c r="AW2309" s="100"/>
      <c r="AX2309" s="100"/>
      <c r="AY2309" s="100"/>
    </row>
    <row r="2310" spans="37:51">
      <c r="AK2310" s="100"/>
      <c r="AL2310" s="100"/>
      <c r="AM2310" s="100"/>
      <c r="AN2310" s="100"/>
      <c r="AO2310" s="100"/>
      <c r="AP2310" s="100"/>
      <c r="AQ2310" s="100"/>
      <c r="AR2310" s="100"/>
      <c r="AS2310" s="100"/>
      <c r="AT2310" s="100"/>
      <c r="AU2310" s="100"/>
      <c r="AV2310" s="100"/>
      <c r="AW2310" s="100"/>
      <c r="AX2310" s="100"/>
      <c r="AY2310" s="100"/>
    </row>
    <row r="2311" spans="37:51">
      <c r="AK2311" s="100"/>
      <c r="AL2311" s="100"/>
      <c r="AM2311" s="100"/>
      <c r="AN2311" s="100"/>
      <c r="AO2311" s="100"/>
      <c r="AP2311" s="100"/>
      <c r="AQ2311" s="100"/>
      <c r="AR2311" s="100"/>
      <c r="AS2311" s="100"/>
      <c r="AT2311" s="100"/>
      <c r="AU2311" s="100"/>
      <c r="AV2311" s="100"/>
      <c r="AW2311" s="100"/>
      <c r="AX2311" s="100"/>
      <c r="AY2311" s="100"/>
    </row>
    <row r="2312" spans="37:51">
      <c r="AK2312" s="100"/>
      <c r="AL2312" s="100"/>
      <c r="AM2312" s="100"/>
      <c r="AN2312" s="100"/>
      <c r="AO2312" s="100"/>
      <c r="AP2312" s="100"/>
      <c r="AQ2312" s="100"/>
      <c r="AR2312" s="100"/>
      <c r="AS2312" s="100"/>
      <c r="AT2312" s="100"/>
      <c r="AU2312" s="100"/>
      <c r="AV2312" s="100"/>
      <c r="AW2312" s="100"/>
      <c r="AX2312" s="100"/>
      <c r="AY2312" s="100"/>
    </row>
    <row r="2313" spans="37:51">
      <c r="AK2313" s="100"/>
      <c r="AL2313" s="100"/>
      <c r="AM2313" s="100"/>
      <c r="AN2313" s="100"/>
      <c r="AO2313" s="100"/>
      <c r="AP2313" s="100"/>
      <c r="AQ2313" s="100"/>
      <c r="AR2313" s="100"/>
      <c r="AS2313" s="100"/>
      <c r="AT2313" s="100"/>
      <c r="AU2313" s="100"/>
      <c r="AV2313" s="100"/>
      <c r="AW2313" s="100"/>
      <c r="AX2313" s="100"/>
      <c r="AY2313" s="100"/>
    </row>
    <row r="2314" spans="37:51">
      <c r="AK2314" s="100"/>
      <c r="AL2314" s="100"/>
      <c r="AM2314" s="100"/>
      <c r="AN2314" s="100"/>
      <c r="AO2314" s="100"/>
      <c r="AP2314" s="100"/>
      <c r="AQ2314" s="100"/>
      <c r="AR2314" s="100"/>
      <c r="AS2314" s="100"/>
      <c r="AT2314" s="100"/>
      <c r="AU2314" s="100"/>
      <c r="AV2314" s="100"/>
      <c r="AW2314" s="100"/>
      <c r="AX2314" s="100"/>
      <c r="AY2314" s="100"/>
    </row>
    <row r="2315" spans="37:51">
      <c r="AK2315" s="100"/>
      <c r="AL2315" s="100"/>
      <c r="AM2315" s="100"/>
      <c r="AN2315" s="100"/>
      <c r="AO2315" s="100"/>
      <c r="AP2315" s="100"/>
      <c r="AQ2315" s="100"/>
      <c r="AR2315" s="100"/>
      <c r="AS2315" s="100"/>
      <c r="AT2315" s="100"/>
      <c r="AU2315" s="100"/>
      <c r="AV2315" s="100"/>
      <c r="AW2315" s="100"/>
      <c r="AX2315" s="100"/>
      <c r="AY2315" s="100"/>
    </row>
    <row r="2316" spans="37:51">
      <c r="AK2316" s="100"/>
      <c r="AL2316" s="100"/>
      <c r="AM2316" s="100"/>
      <c r="AN2316" s="100"/>
      <c r="AO2316" s="100"/>
      <c r="AP2316" s="100"/>
      <c r="AQ2316" s="100"/>
      <c r="AR2316" s="100"/>
      <c r="AS2316" s="100"/>
      <c r="AT2316" s="100"/>
      <c r="AU2316" s="100"/>
      <c r="AV2316" s="100"/>
      <c r="AW2316" s="100"/>
      <c r="AX2316" s="100"/>
      <c r="AY2316" s="100"/>
    </row>
    <row r="2317" spans="37:51">
      <c r="AK2317" s="100"/>
      <c r="AL2317" s="100"/>
      <c r="AM2317" s="100"/>
      <c r="AN2317" s="100"/>
      <c r="AO2317" s="100"/>
      <c r="AP2317" s="100"/>
      <c r="AQ2317" s="100"/>
      <c r="AR2317" s="100"/>
      <c r="AS2317" s="100"/>
      <c r="AT2317" s="100"/>
      <c r="AU2317" s="100"/>
      <c r="AV2317" s="100"/>
      <c r="AW2317" s="100"/>
      <c r="AX2317" s="100"/>
      <c r="AY2317" s="100"/>
    </row>
    <row r="2318" spans="37:51">
      <c r="AK2318" s="100"/>
      <c r="AL2318" s="100"/>
      <c r="AM2318" s="100"/>
      <c r="AN2318" s="100"/>
      <c r="AO2318" s="100"/>
      <c r="AP2318" s="100"/>
      <c r="AQ2318" s="100"/>
      <c r="AR2318" s="100"/>
      <c r="AS2318" s="100"/>
      <c r="AT2318" s="100"/>
      <c r="AU2318" s="100"/>
      <c r="AV2318" s="100"/>
      <c r="AW2318" s="100"/>
      <c r="AX2318" s="100"/>
      <c r="AY2318" s="100"/>
    </row>
    <row r="2319" spans="37:51">
      <c r="AK2319" s="100"/>
      <c r="AL2319" s="100"/>
      <c r="AM2319" s="100"/>
      <c r="AN2319" s="100"/>
      <c r="AO2319" s="100"/>
      <c r="AP2319" s="100"/>
      <c r="AQ2319" s="100"/>
      <c r="AR2319" s="100"/>
      <c r="AS2319" s="100"/>
      <c r="AT2319" s="100"/>
      <c r="AU2319" s="100"/>
      <c r="AV2319" s="100"/>
      <c r="AW2319" s="100"/>
      <c r="AX2319" s="100"/>
      <c r="AY2319" s="100"/>
    </row>
    <row r="2320" spans="37:51">
      <c r="AK2320" s="100"/>
      <c r="AL2320" s="100"/>
      <c r="AM2320" s="100"/>
      <c r="AN2320" s="100"/>
      <c r="AO2320" s="100"/>
      <c r="AP2320" s="100"/>
      <c r="AQ2320" s="100"/>
      <c r="AR2320" s="100"/>
      <c r="AS2320" s="100"/>
      <c r="AT2320" s="100"/>
      <c r="AU2320" s="100"/>
      <c r="AV2320" s="100"/>
      <c r="AW2320" s="100"/>
      <c r="AX2320" s="100"/>
      <c r="AY2320" s="100"/>
    </row>
    <row r="2321" spans="37:51">
      <c r="AK2321" s="100"/>
      <c r="AL2321" s="100"/>
      <c r="AM2321" s="100"/>
      <c r="AN2321" s="100"/>
      <c r="AO2321" s="100"/>
      <c r="AP2321" s="100"/>
      <c r="AQ2321" s="100"/>
      <c r="AR2321" s="100"/>
      <c r="AS2321" s="100"/>
      <c r="AT2321" s="100"/>
      <c r="AU2321" s="100"/>
      <c r="AV2321" s="100"/>
      <c r="AW2321" s="100"/>
      <c r="AX2321" s="100"/>
      <c r="AY2321" s="100"/>
    </row>
    <row r="2322" spans="37:51">
      <c r="AK2322" s="100"/>
      <c r="AL2322" s="100"/>
      <c r="AM2322" s="100"/>
      <c r="AN2322" s="100"/>
      <c r="AO2322" s="100"/>
      <c r="AP2322" s="100"/>
      <c r="AQ2322" s="100"/>
      <c r="AR2322" s="100"/>
      <c r="AS2322" s="100"/>
      <c r="AT2322" s="100"/>
      <c r="AU2322" s="100"/>
      <c r="AV2322" s="100"/>
      <c r="AW2322" s="100"/>
      <c r="AX2322" s="100"/>
      <c r="AY2322" s="100"/>
    </row>
    <row r="2323" spans="37:51">
      <c r="AK2323" s="100"/>
      <c r="AL2323" s="100"/>
      <c r="AM2323" s="100"/>
      <c r="AN2323" s="100"/>
      <c r="AO2323" s="100"/>
      <c r="AP2323" s="100"/>
      <c r="AQ2323" s="100"/>
      <c r="AR2323" s="100"/>
      <c r="AS2323" s="100"/>
      <c r="AT2323" s="100"/>
      <c r="AU2323" s="100"/>
      <c r="AV2323" s="100"/>
      <c r="AW2323" s="100"/>
      <c r="AX2323" s="100"/>
      <c r="AY2323" s="100"/>
    </row>
    <row r="2324" spans="37:51">
      <c r="AK2324" s="100"/>
      <c r="AL2324" s="100"/>
      <c r="AM2324" s="100"/>
      <c r="AN2324" s="100"/>
      <c r="AO2324" s="100"/>
      <c r="AP2324" s="100"/>
      <c r="AQ2324" s="100"/>
      <c r="AR2324" s="100"/>
      <c r="AS2324" s="100"/>
      <c r="AT2324" s="100"/>
      <c r="AU2324" s="100"/>
      <c r="AV2324" s="100"/>
      <c r="AW2324" s="100"/>
      <c r="AX2324" s="100"/>
      <c r="AY2324" s="100"/>
    </row>
    <row r="2325" spans="37:51">
      <c r="AK2325" s="100"/>
      <c r="AL2325" s="100"/>
      <c r="AM2325" s="100"/>
      <c r="AN2325" s="100"/>
      <c r="AO2325" s="100"/>
      <c r="AP2325" s="100"/>
      <c r="AQ2325" s="100"/>
      <c r="AR2325" s="100"/>
      <c r="AS2325" s="100"/>
      <c r="AT2325" s="100"/>
      <c r="AU2325" s="100"/>
      <c r="AV2325" s="100"/>
      <c r="AW2325" s="100"/>
      <c r="AX2325" s="100"/>
      <c r="AY2325" s="100"/>
    </row>
    <row r="2326" spans="37:51">
      <c r="AK2326" s="100"/>
      <c r="AL2326" s="100"/>
      <c r="AM2326" s="100"/>
      <c r="AN2326" s="100"/>
      <c r="AO2326" s="100"/>
      <c r="AP2326" s="100"/>
      <c r="AQ2326" s="100"/>
      <c r="AR2326" s="100"/>
      <c r="AS2326" s="100"/>
      <c r="AT2326" s="100"/>
      <c r="AU2326" s="100"/>
      <c r="AV2326" s="100"/>
      <c r="AW2326" s="100"/>
      <c r="AX2326" s="100"/>
      <c r="AY2326" s="100"/>
    </row>
    <row r="2327" spans="37:51">
      <c r="AK2327" s="100"/>
      <c r="AL2327" s="100"/>
      <c r="AM2327" s="100"/>
      <c r="AN2327" s="100"/>
      <c r="AO2327" s="100"/>
      <c r="AP2327" s="100"/>
      <c r="AQ2327" s="100"/>
      <c r="AR2327" s="100"/>
      <c r="AS2327" s="100"/>
      <c r="AT2327" s="100"/>
      <c r="AU2327" s="100"/>
      <c r="AV2327" s="100"/>
      <c r="AW2327" s="100"/>
      <c r="AX2327" s="100"/>
      <c r="AY2327" s="100"/>
    </row>
    <row r="2328" spans="37:51">
      <c r="AK2328" s="100"/>
      <c r="AL2328" s="100"/>
      <c r="AM2328" s="100"/>
      <c r="AN2328" s="100"/>
      <c r="AO2328" s="100"/>
      <c r="AP2328" s="100"/>
      <c r="AQ2328" s="100"/>
      <c r="AR2328" s="100"/>
      <c r="AS2328" s="100"/>
      <c r="AT2328" s="100"/>
      <c r="AU2328" s="100"/>
      <c r="AV2328" s="100"/>
      <c r="AW2328" s="100"/>
      <c r="AX2328" s="100"/>
      <c r="AY2328" s="100"/>
    </row>
    <row r="2329" spans="37:51">
      <c r="AK2329" s="100"/>
      <c r="AL2329" s="100"/>
      <c r="AM2329" s="100"/>
      <c r="AN2329" s="100"/>
      <c r="AO2329" s="100"/>
      <c r="AP2329" s="100"/>
      <c r="AQ2329" s="100"/>
      <c r="AR2329" s="100"/>
      <c r="AS2329" s="100"/>
      <c r="AT2329" s="100"/>
      <c r="AU2329" s="100"/>
      <c r="AV2329" s="100"/>
      <c r="AW2329" s="100"/>
      <c r="AX2329" s="100"/>
      <c r="AY2329" s="100"/>
    </row>
    <row r="2330" spans="37:51">
      <c r="AK2330" s="100"/>
      <c r="AL2330" s="100"/>
      <c r="AM2330" s="100"/>
      <c r="AN2330" s="100"/>
      <c r="AO2330" s="100"/>
      <c r="AP2330" s="100"/>
      <c r="AQ2330" s="100"/>
      <c r="AR2330" s="100"/>
      <c r="AS2330" s="100"/>
      <c r="AT2330" s="100"/>
      <c r="AU2330" s="100"/>
      <c r="AV2330" s="100"/>
      <c r="AW2330" s="100"/>
      <c r="AX2330" s="100"/>
      <c r="AY2330" s="100"/>
    </row>
    <row r="2331" spans="37:51">
      <c r="AK2331" s="100"/>
      <c r="AL2331" s="100"/>
      <c r="AM2331" s="100"/>
      <c r="AN2331" s="100"/>
      <c r="AO2331" s="100"/>
      <c r="AP2331" s="100"/>
      <c r="AQ2331" s="100"/>
      <c r="AR2331" s="100"/>
      <c r="AS2331" s="100"/>
      <c r="AT2331" s="100"/>
      <c r="AU2331" s="100"/>
      <c r="AV2331" s="100"/>
      <c r="AW2331" s="100"/>
      <c r="AX2331" s="100"/>
      <c r="AY2331" s="100"/>
    </row>
    <row r="2332" spans="37:51">
      <c r="AK2332" s="100"/>
      <c r="AL2332" s="100"/>
      <c r="AM2332" s="100"/>
      <c r="AN2332" s="100"/>
      <c r="AO2332" s="100"/>
      <c r="AP2332" s="100"/>
      <c r="AQ2332" s="100"/>
      <c r="AR2332" s="100"/>
      <c r="AS2332" s="100"/>
      <c r="AT2332" s="100"/>
      <c r="AU2332" s="100"/>
      <c r="AV2332" s="100"/>
      <c r="AW2332" s="100"/>
      <c r="AX2332" s="100"/>
      <c r="AY2332" s="100"/>
    </row>
    <row r="2333" spans="37:51">
      <c r="AK2333" s="100"/>
      <c r="AL2333" s="100"/>
      <c r="AM2333" s="100"/>
      <c r="AN2333" s="100"/>
      <c r="AO2333" s="100"/>
      <c r="AP2333" s="100"/>
      <c r="AQ2333" s="100"/>
      <c r="AR2333" s="100"/>
      <c r="AS2333" s="100"/>
      <c r="AT2333" s="100"/>
      <c r="AU2333" s="100"/>
      <c r="AV2333" s="100"/>
      <c r="AW2333" s="100"/>
      <c r="AX2333" s="100"/>
      <c r="AY2333" s="100"/>
    </row>
    <row r="2334" spans="37:51">
      <c r="AK2334" s="100"/>
      <c r="AL2334" s="100"/>
      <c r="AM2334" s="100"/>
      <c r="AN2334" s="100"/>
      <c r="AO2334" s="100"/>
      <c r="AP2334" s="100"/>
      <c r="AQ2334" s="100"/>
      <c r="AR2334" s="100"/>
      <c r="AS2334" s="100"/>
      <c r="AT2334" s="100"/>
      <c r="AU2334" s="100"/>
      <c r="AV2334" s="100"/>
      <c r="AW2334" s="100"/>
      <c r="AX2334" s="100"/>
      <c r="AY2334" s="100"/>
    </row>
    <row r="2335" spans="37:51">
      <c r="AK2335" s="100"/>
      <c r="AL2335" s="100"/>
      <c r="AM2335" s="100"/>
      <c r="AN2335" s="100"/>
      <c r="AO2335" s="100"/>
      <c r="AP2335" s="100"/>
      <c r="AQ2335" s="100"/>
      <c r="AR2335" s="100"/>
      <c r="AS2335" s="100"/>
      <c r="AT2335" s="100"/>
      <c r="AU2335" s="100"/>
      <c r="AV2335" s="100"/>
      <c r="AW2335" s="100"/>
      <c r="AX2335" s="100"/>
      <c r="AY2335" s="100"/>
    </row>
    <row r="2336" spans="37:51">
      <c r="AK2336" s="100"/>
      <c r="AL2336" s="100"/>
      <c r="AM2336" s="100"/>
      <c r="AN2336" s="100"/>
      <c r="AO2336" s="100"/>
      <c r="AP2336" s="100"/>
      <c r="AQ2336" s="100"/>
      <c r="AR2336" s="100"/>
      <c r="AS2336" s="100"/>
      <c r="AT2336" s="100"/>
      <c r="AU2336" s="100"/>
      <c r="AV2336" s="100"/>
      <c r="AW2336" s="100"/>
      <c r="AX2336" s="100"/>
      <c r="AY2336" s="100"/>
    </row>
    <row r="2337" spans="37:51">
      <c r="AK2337" s="100"/>
      <c r="AL2337" s="100"/>
      <c r="AM2337" s="100"/>
      <c r="AN2337" s="100"/>
      <c r="AO2337" s="100"/>
      <c r="AP2337" s="100"/>
      <c r="AQ2337" s="100"/>
      <c r="AR2337" s="100"/>
      <c r="AS2337" s="100"/>
      <c r="AT2337" s="100"/>
      <c r="AU2337" s="100"/>
      <c r="AV2337" s="100"/>
      <c r="AW2337" s="100"/>
      <c r="AX2337" s="100"/>
      <c r="AY2337" s="100"/>
    </row>
    <row r="2338" spans="37:51">
      <c r="AK2338" s="100"/>
      <c r="AL2338" s="100"/>
      <c r="AM2338" s="100"/>
      <c r="AN2338" s="100"/>
      <c r="AO2338" s="100"/>
      <c r="AP2338" s="100"/>
      <c r="AQ2338" s="100"/>
      <c r="AR2338" s="100"/>
      <c r="AS2338" s="100"/>
      <c r="AT2338" s="100"/>
      <c r="AU2338" s="100"/>
      <c r="AV2338" s="100"/>
      <c r="AW2338" s="100"/>
      <c r="AX2338" s="100"/>
      <c r="AY2338" s="100"/>
    </row>
    <row r="2339" spans="37:51">
      <c r="AK2339" s="100"/>
      <c r="AL2339" s="100"/>
      <c r="AM2339" s="100"/>
      <c r="AN2339" s="100"/>
      <c r="AO2339" s="100"/>
      <c r="AP2339" s="100"/>
      <c r="AQ2339" s="100"/>
      <c r="AR2339" s="100"/>
      <c r="AS2339" s="100"/>
      <c r="AT2339" s="100"/>
      <c r="AU2339" s="100"/>
      <c r="AV2339" s="100"/>
      <c r="AW2339" s="100"/>
      <c r="AX2339" s="100"/>
      <c r="AY2339" s="100"/>
    </row>
    <row r="2340" spans="37:51">
      <c r="AK2340" s="100"/>
      <c r="AL2340" s="100"/>
      <c r="AM2340" s="100"/>
      <c r="AN2340" s="100"/>
      <c r="AO2340" s="100"/>
      <c r="AP2340" s="100"/>
      <c r="AQ2340" s="100"/>
      <c r="AR2340" s="100"/>
      <c r="AS2340" s="100"/>
      <c r="AT2340" s="100"/>
      <c r="AU2340" s="100"/>
      <c r="AV2340" s="100"/>
      <c r="AW2340" s="100"/>
      <c r="AX2340" s="100"/>
      <c r="AY2340" s="100"/>
    </row>
    <row r="2341" spans="37:51">
      <c r="AK2341" s="100"/>
      <c r="AL2341" s="100"/>
      <c r="AM2341" s="100"/>
      <c r="AN2341" s="100"/>
      <c r="AO2341" s="100"/>
      <c r="AP2341" s="100"/>
      <c r="AQ2341" s="100"/>
      <c r="AR2341" s="100"/>
      <c r="AS2341" s="100"/>
      <c r="AT2341" s="100"/>
      <c r="AU2341" s="100"/>
      <c r="AV2341" s="100"/>
      <c r="AW2341" s="100"/>
      <c r="AX2341" s="100"/>
      <c r="AY2341" s="100"/>
    </row>
    <row r="2342" spans="37:51">
      <c r="AK2342" s="100"/>
      <c r="AL2342" s="100"/>
      <c r="AM2342" s="100"/>
      <c r="AN2342" s="100"/>
      <c r="AO2342" s="100"/>
      <c r="AP2342" s="100"/>
      <c r="AQ2342" s="100"/>
      <c r="AR2342" s="100"/>
      <c r="AS2342" s="100"/>
      <c r="AT2342" s="100"/>
      <c r="AU2342" s="100"/>
      <c r="AV2342" s="100"/>
      <c r="AW2342" s="100"/>
      <c r="AX2342" s="100"/>
      <c r="AY2342" s="100"/>
    </row>
    <row r="2343" spans="37:51">
      <c r="AK2343" s="100"/>
      <c r="AL2343" s="100"/>
      <c r="AM2343" s="100"/>
      <c r="AN2343" s="100"/>
      <c r="AO2343" s="100"/>
      <c r="AP2343" s="100"/>
      <c r="AQ2343" s="100"/>
      <c r="AR2343" s="100"/>
      <c r="AS2343" s="100"/>
      <c r="AT2343" s="100"/>
      <c r="AU2343" s="100"/>
      <c r="AV2343" s="100"/>
      <c r="AW2343" s="100"/>
      <c r="AX2343" s="100"/>
      <c r="AY2343" s="100"/>
    </row>
    <row r="2344" spans="37:51">
      <c r="AK2344" s="100"/>
      <c r="AL2344" s="100"/>
      <c r="AM2344" s="100"/>
      <c r="AN2344" s="100"/>
      <c r="AO2344" s="100"/>
      <c r="AP2344" s="100"/>
      <c r="AQ2344" s="100"/>
      <c r="AR2344" s="100"/>
      <c r="AS2344" s="100"/>
      <c r="AT2344" s="100"/>
      <c r="AU2344" s="100"/>
      <c r="AV2344" s="100"/>
      <c r="AW2344" s="100"/>
      <c r="AX2344" s="100"/>
      <c r="AY2344" s="100"/>
    </row>
    <row r="2345" spans="37:51">
      <c r="AK2345" s="100"/>
      <c r="AL2345" s="100"/>
      <c r="AM2345" s="100"/>
      <c r="AN2345" s="100"/>
      <c r="AO2345" s="100"/>
      <c r="AP2345" s="100"/>
      <c r="AQ2345" s="100"/>
      <c r="AR2345" s="100"/>
      <c r="AS2345" s="100"/>
      <c r="AT2345" s="100"/>
      <c r="AU2345" s="100"/>
      <c r="AV2345" s="100"/>
      <c r="AW2345" s="100"/>
      <c r="AX2345" s="100"/>
      <c r="AY2345" s="100"/>
    </row>
    <row r="2346" spans="37:51">
      <c r="AK2346" s="100"/>
      <c r="AL2346" s="100"/>
      <c r="AM2346" s="100"/>
      <c r="AN2346" s="100"/>
      <c r="AO2346" s="100"/>
      <c r="AP2346" s="100"/>
      <c r="AQ2346" s="100"/>
      <c r="AR2346" s="100"/>
      <c r="AS2346" s="100"/>
      <c r="AT2346" s="100"/>
      <c r="AU2346" s="100"/>
      <c r="AV2346" s="100"/>
      <c r="AW2346" s="100"/>
      <c r="AX2346" s="100"/>
      <c r="AY2346" s="100"/>
    </row>
    <row r="2347" spans="37:51">
      <c r="AK2347" s="100"/>
      <c r="AL2347" s="100"/>
      <c r="AM2347" s="100"/>
      <c r="AN2347" s="100"/>
      <c r="AO2347" s="100"/>
      <c r="AP2347" s="100"/>
      <c r="AQ2347" s="100"/>
      <c r="AR2347" s="100"/>
      <c r="AS2347" s="100"/>
      <c r="AT2347" s="100"/>
      <c r="AU2347" s="100"/>
      <c r="AV2347" s="100"/>
      <c r="AW2347" s="100"/>
      <c r="AX2347" s="100"/>
      <c r="AY2347" s="100"/>
    </row>
    <row r="2348" spans="37:51">
      <c r="AK2348" s="100"/>
      <c r="AL2348" s="100"/>
      <c r="AM2348" s="100"/>
      <c r="AN2348" s="100"/>
      <c r="AO2348" s="100"/>
      <c r="AP2348" s="100"/>
      <c r="AQ2348" s="100"/>
      <c r="AR2348" s="100"/>
      <c r="AS2348" s="100"/>
      <c r="AT2348" s="100"/>
      <c r="AU2348" s="100"/>
      <c r="AV2348" s="100"/>
      <c r="AW2348" s="100"/>
      <c r="AX2348" s="100"/>
      <c r="AY2348" s="100"/>
    </row>
    <row r="2349" spans="37:51">
      <c r="AK2349" s="100"/>
      <c r="AL2349" s="100"/>
      <c r="AM2349" s="100"/>
      <c r="AN2349" s="100"/>
      <c r="AO2349" s="100"/>
      <c r="AP2349" s="100"/>
      <c r="AQ2349" s="100"/>
      <c r="AR2349" s="100"/>
      <c r="AS2349" s="100"/>
      <c r="AT2349" s="100"/>
      <c r="AU2349" s="100"/>
      <c r="AV2349" s="100"/>
      <c r="AW2349" s="100"/>
      <c r="AX2349" s="100"/>
      <c r="AY2349" s="100"/>
    </row>
    <row r="2350" spans="37:51">
      <c r="AK2350" s="100"/>
      <c r="AL2350" s="100"/>
      <c r="AM2350" s="100"/>
      <c r="AN2350" s="100"/>
      <c r="AO2350" s="100"/>
      <c r="AP2350" s="100"/>
      <c r="AQ2350" s="100"/>
      <c r="AR2350" s="100"/>
      <c r="AS2350" s="100"/>
      <c r="AT2350" s="100"/>
      <c r="AU2350" s="100"/>
      <c r="AV2350" s="100"/>
      <c r="AW2350" s="100"/>
      <c r="AX2350" s="100"/>
      <c r="AY2350" s="100"/>
    </row>
    <row r="2351" spans="37:51">
      <c r="AK2351" s="100"/>
      <c r="AL2351" s="100"/>
      <c r="AM2351" s="100"/>
      <c r="AN2351" s="100"/>
      <c r="AO2351" s="100"/>
      <c r="AP2351" s="100"/>
      <c r="AQ2351" s="100"/>
      <c r="AR2351" s="100"/>
      <c r="AS2351" s="100"/>
      <c r="AT2351" s="100"/>
      <c r="AU2351" s="100"/>
      <c r="AV2351" s="100"/>
      <c r="AW2351" s="100"/>
      <c r="AX2351" s="100"/>
      <c r="AY2351" s="100"/>
    </row>
    <row r="2352" spans="37:51">
      <c r="AK2352" s="100"/>
      <c r="AL2352" s="100"/>
      <c r="AM2352" s="100"/>
      <c r="AN2352" s="100"/>
      <c r="AO2352" s="100"/>
      <c r="AP2352" s="100"/>
      <c r="AQ2352" s="100"/>
      <c r="AR2352" s="100"/>
      <c r="AS2352" s="100"/>
      <c r="AT2352" s="100"/>
      <c r="AU2352" s="100"/>
      <c r="AV2352" s="100"/>
      <c r="AW2352" s="100"/>
      <c r="AX2352" s="100"/>
      <c r="AY2352" s="100"/>
    </row>
    <row r="2353" spans="37:51">
      <c r="AK2353" s="100"/>
      <c r="AL2353" s="100"/>
      <c r="AM2353" s="100"/>
      <c r="AN2353" s="100"/>
      <c r="AO2353" s="100"/>
      <c r="AP2353" s="100"/>
      <c r="AQ2353" s="100"/>
      <c r="AR2353" s="100"/>
      <c r="AS2353" s="100"/>
      <c r="AT2353" s="100"/>
      <c r="AU2353" s="100"/>
      <c r="AV2353" s="100"/>
      <c r="AW2353" s="100"/>
      <c r="AX2353" s="100"/>
      <c r="AY2353" s="100"/>
    </row>
    <row r="2354" spans="37:51">
      <c r="AK2354" s="100"/>
      <c r="AL2354" s="100"/>
      <c r="AM2354" s="100"/>
      <c r="AN2354" s="100"/>
      <c r="AO2354" s="100"/>
      <c r="AP2354" s="100"/>
      <c r="AQ2354" s="100"/>
      <c r="AR2354" s="100"/>
      <c r="AS2354" s="100"/>
      <c r="AT2354" s="100"/>
      <c r="AU2354" s="100"/>
      <c r="AV2354" s="100"/>
      <c r="AW2354" s="100"/>
      <c r="AX2354" s="100"/>
      <c r="AY2354" s="100"/>
    </row>
    <row r="2355" spans="37:51">
      <c r="AK2355" s="100"/>
      <c r="AL2355" s="100"/>
      <c r="AM2355" s="100"/>
      <c r="AN2355" s="100"/>
      <c r="AO2355" s="100"/>
      <c r="AP2355" s="100"/>
      <c r="AQ2355" s="100"/>
      <c r="AR2355" s="100"/>
      <c r="AS2355" s="100"/>
      <c r="AT2355" s="100"/>
      <c r="AU2355" s="100"/>
      <c r="AV2355" s="100"/>
      <c r="AW2355" s="100"/>
      <c r="AX2355" s="100"/>
      <c r="AY2355" s="100"/>
    </row>
    <row r="2356" spans="37:51">
      <c r="AK2356" s="100"/>
      <c r="AL2356" s="100"/>
      <c r="AM2356" s="100"/>
      <c r="AN2356" s="100"/>
      <c r="AO2356" s="100"/>
      <c r="AP2356" s="100"/>
      <c r="AQ2356" s="100"/>
      <c r="AR2356" s="100"/>
      <c r="AS2356" s="100"/>
      <c r="AT2356" s="100"/>
      <c r="AU2356" s="100"/>
      <c r="AV2356" s="100"/>
      <c r="AW2356" s="100"/>
      <c r="AX2356" s="100"/>
      <c r="AY2356" s="100"/>
    </row>
    <row r="2357" spans="37:51">
      <c r="AK2357" s="100"/>
      <c r="AL2357" s="100"/>
      <c r="AM2357" s="100"/>
      <c r="AN2357" s="100"/>
      <c r="AO2357" s="100"/>
      <c r="AP2357" s="100"/>
      <c r="AQ2357" s="100"/>
      <c r="AR2357" s="100"/>
      <c r="AS2357" s="100"/>
      <c r="AT2357" s="100"/>
      <c r="AU2357" s="100"/>
      <c r="AV2357" s="100"/>
      <c r="AW2357" s="100"/>
      <c r="AX2357" s="100"/>
      <c r="AY2357" s="100"/>
    </row>
    <row r="2358" spans="37:51">
      <c r="AK2358" s="100"/>
      <c r="AL2358" s="100"/>
      <c r="AM2358" s="100"/>
      <c r="AN2358" s="100"/>
      <c r="AO2358" s="100"/>
      <c r="AP2358" s="100"/>
      <c r="AQ2358" s="100"/>
      <c r="AR2358" s="100"/>
      <c r="AS2358" s="100"/>
      <c r="AT2358" s="100"/>
      <c r="AU2358" s="100"/>
      <c r="AV2358" s="100"/>
      <c r="AW2358" s="100"/>
      <c r="AX2358" s="100"/>
      <c r="AY2358" s="100"/>
    </row>
    <row r="2359" spans="37:51">
      <c r="AK2359" s="100"/>
      <c r="AL2359" s="100"/>
      <c r="AM2359" s="100"/>
      <c r="AN2359" s="100"/>
      <c r="AO2359" s="100"/>
      <c r="AP2359" s="100"/>
      <c r="AQ2359" s="100"/>
      <c r="AR2359" s="100"/>
      <c r="AS2359" s="100"/>
      <c r="AT2359" s="100"/>
      <c r="AU2359" s="100"/>
      <c r="AV2359" s="100"/>
      <c r="AW2359" s="100"/>
      <c r="AX2359" s="100"/>
      <c r="AY2359" s="100"/>
    </row>
    <row r="2360" spans="37:51">
      <c r="AK2360" s="100"/>
      <c r="AL2360" s="100"/>
      <c r="AM2360" s="100"/>
      <c r="AN2360" s="100"/>
      <c r="AO2360" s="100"/>
      <c r="AP2360" s="100"/>
      <c r="AQ2360" s="100"/>
      <c r="AR2360" s="100"/>
      <c r="AS2360" s="100"/>
      <c r="AT2360" s="100"/>
      <c r="AU2360" s="100"/>
      <c r="AV2360" s="100"/>
      <c r="AW2360" s="100"/>
      <c r="AX2360" s="100"/>
      <c r="AY2360" s="100"/>
    </row>
    <row r="2361" spans="37:51">
      <c r="AK2361" s="100"/>
      <c r="AL2361" s="100"/>
      <c r="AM2361" s="100"/>
      <c r="AN2361" s="100"/>
      <c r="AO2361" s="100"/>
      <c r="AP2361" s="100"/>
      <c r="AQ2361" s="100"/>
      <c r="AR2361" s="100"/>
      <c r="AS2361" s="100"/>
      <c r="AT2361" s="100"/>
      <c r="AU2361" s="100"/>
      <c r="AV2361" s="100"/>
      <c r="AW2361" s="100"/>
      <c r="AX2361" s="100"/>
      <c r="AY2361" s="100"/>
    </row>
    <row r="2362" spans="37:51">
      <c r="AK2362" s="100"/>
      <c r="AL2362" s="100"/>
      <c r="AM2362" s="100"/>
      <c r="AN2362" s="100"/>
      <c r="AO2362" s="100"/>
      <c r="AP2362" s="100"/>
      <c r="AQ2362" s="100"/>
      <c r="AR2362" s="100"/>
      <c r="AS2362" s="100"/>
      <c r="AT2362" s="100"/>
      <c r="AU2362" s="100"/>
      <c r="AV2362" s="100"/>
      <c r="AW2362" s="100"/>
      <c r="AX2362" s="100"/>
      <c r="AY2362" s="100"/>
    </row>
    <row r="2363" spans="37:51">
      <c r="AK2363" s="100"/>
      <c r="AL2363" s="100"/>
      <c r="AM2363" s="100"/>
      <c r="AN2363" s="100"/>
      <c r="AO2363" s="100"/>
      <c r="AP2363" s="100"/>
      <c r="AQ2363" s="100"/>
      <c r="AR2363" s="100"/>
      <c r="AS2363" s="100"/>
      <c r="AT2363" s="100"/>
      <c r="AU2363" s="100"/>
      <c r="AV2363" s="100"/>
      <c r="AW2363" s="100"/>
      <c r="AX2363" s="100"/>
      <c r="AY2363" s="100"/>
    </row>
    <row r="2364" spans="37:51">
      <c r="AK2364" s="100"/>
      <c r="AL2364" s="100"/>
      <c r="AM2364" s="100"/>
      <c r="AN2364" s="100"/>
      <c r="AO2364" s="100"/>
      <c r="AP2364" s="100"/>
      <c r="AQ2364" s="100"/>
      <c r="AR2364" s="100"/>
      <c r="AS2364" s="100"/>
      <c r="AT2364" s="100"/>
      <c r="AU2364" s="100"/>
      <c r="AV2364" s="100"/>
      <c r="AW2364" s="100"/>
      <c r="AX2364" s="100"/>
      <c r="AY2364" s="100"/>
    </row>
    <row r="2365" spans="37:51">
      <c r="AK2365" s="100"/>
      <c r="AL2365" s="100"/>
      <c r="AM2365" s="100"/>
      <c r="AN2365" s="100"/>
      <c r="AO2365" s="100"/>
      <c r="AP2365" s="100"/>
      <c r="AQ2365" s="100"/>
      <c r="AR2365" s="100"/>
      <c r="AS2365" s="100"/>
      <c r="AT2365" s="100"/>
      <c r="AU2365" s="100"/>
      <c r="AV2365" s="100"/>
      <c r="AW2365" s="100"/>
      <c r="AX2365" s="100"/>
      <c r="AY2365" s="100"/>
    </row>
    <row r="2366" spans="37:51">
      <c r="AK2366" s="100"/>
      <c r="AL2366" s="100"/>
      <c r="AM2366" s="100"/>
      <c r="AN2366" s="100"/>
      <c r="AO2366" s="100"/>
      <c r="AP2366" s="100"/>
      <c r="AQ2366" s="100"/>
      <c r="AR2366" s="100"/>
      <c r="AS2366" s="100"/>
      <c r="AT2366" s="100"/>
      <c r="AU2366" s="100"/>
      <c r="AV2366" s="100"/>
      <c r="AW2366" s="100"/>
      <c r="AX2366" s="100"/>
      <c r="AY2366" s="100"/>
    </row>
    <row r="2367" spans="37:51">
      <c r="AK2367" s="100"/>
      <c r="AL2367" s="100"/>
      <c r="AM2367" s="100"/>
      <c r="AN2367" s="100"/>
      <c r="AO2367" s="100"/>
      <c r="AP2367" s="100"/>
      <c r="AQ2367" s="100"/>
      <c r="AR2367" s="100"/>
      <c r="AS2367" s="100"/>
      <c r="AT2367" s="100"/>
      <c r="AU2367" s="100"/>
      <c r="AV2367" s="100"/>
      <c r="AW2367" s="100"/>
      <c r="AX2367" s="100"/>
      <c r="AY2367" s="100"/>
    </row>
    <row r="2368" spans="37:51">
      <c r="AK2368" s="100"/>
      <c r="AL2368" s="100"/>
      <c r="AM2368" s="100"/>
      <c r="AN2368" s="100"/>
      <c r="AO2368" s="100"/>
      <c r="AP2368" s="100"/>
      <c r="AQ2368" s="100"/>
      <c r="AR2368" s="100"/>
      <c r="AS2368" s="100"/>
      <c r="AT2368" s="100"/>
      <c r="AU2368" s="100"/>
      <c r="AV2368" s="100"/>
      <c r="AW2368" s="100"/>
      <c r="AX2368" s="100"/>
      <c r="AY2368" s="100"/>
    </row>
    <row r="2369" spans="37:51">
      <c r="AK2369" s="100"/>
      <c r="AL2369" s="100"/>
      <c r="AM2369" s="100"/>
      <c r="AN2369" s="100"/>
      <c r="AO2369" s="100"/>
      <c r="AP2369" s="100"/>
      <c r="AQ2369" s="100"/>
      <c r="AR2369" s="100"/>
      <c r="AS2369" s="100"/>
      <c r="AT2369" s="100"/>
      <c r="AU2369" s="100"/>
      <c r="AV2369" s="100"/>
      <c r="AW2369" s="100"/>
      <c r="AX2369" s="100"/>
      <c r="AY2369" s="100"/>
    </row>
    <row r="2370" spans="37:51">
      <c r="AK2370" s="100"/>
      <c r="AL2370" s="100"/>
      <c r="AM2370" s="100"/>
      <c r="AN2370" s="100"/>
      <c r="AO2370" s="100"/>
      <c r="AP2370" s="100"/>
      <c r="AQ2370" s="100"/>
      <c r="AR2370" s="100"/>
      <c r="AS2370" s="100"/>
      <c r="AT2370" s="100"/>
      <c r="AU2370" s="100"/>
      <c r="AV2370" s="100"/>
      <c r="AW2370" s="100"/>
      <c r="AX2370" s="100"/>
      <c r="AY2370" s="100"/>
    </row>
    <row r="2371" spans="37:51">
      <c r="AK2371" s="100"/>
      <c r="AL2371" s="100"/>
      <c r="AM2371" s="100"/>
      <c r="AN2371" s="100"/>
      <c r="AO2371" s="100"/>
      <c r="AP2371" s="100"/>
      <c r="AQ2371" s="100"/>
      <c r="AR2371" s="100"/>
      <c r="AS2371" s="100"/>
      <c r="AT2371" s="100"/>
      <c r="AU2371" s="100"/>
      <c r="AV2371" s="100"/>
      <c r="AW2371" s="100"/>
      <c r="AX2371" s="100"/>
      <c r="AY2371" s="100"/>
    </row>
    <row r="2372" spans="37:51">
      <c r="AK2372" s="100"/>
      <c r="AL2372" s="100"/>
      <c r="AM2372" s="100"/>
      <c r="AN2372" s="100"/>
      <c r="AO2372" s="100"/>
      <c r="AP2372" s="100"/>
      <c r="AQ2372" s="100"/>
      <c r="AR2372" s="100"/>
      <c r="AS2372" s="100"/>
      <c r="AT2372" s="100"/>
      <c r="AU2372" s="100"/>
      <c r="AV2372" s="100"/>
      <c r="AW2372" s="100"/>
      <c r="AX2372" s="100"/>
      <c r="AY2372" s="100"/>
    </row>
    <row r="2373" spans="37:51">
      <c r="AK2373" s="100"/>
      <c r="AL2373" s="100"/>
      <c r="AM2373" s="100"/>
      <c r="AN2373" s="100"/>
      <c r="AO2373" s="100"/>
      <c r="AP2373" s="100"/>
      <c r="AQ2373" s="100"/>
      <c r="AR2373" s="100"/>
      <c r="AS2373" s="100"/>
      <c r="AT2373" s="100"/>
      <c r="AU2373" s="100"/>
      <c r="AV2373" s="100"/>
      <c r="AW2373" s="100"/>
      <c r="AX2373" s="100"/>
      <c r="AY2373" s="100"/>
    </row>
    <row r="2374" spans="37:51">
      <c r="AK2374" s="100"/>
      <c r="AL2374" s="100"/>
      <c r="AM2374" s="100"/>
      <c r="AN2374" s="100"/>
      <c r="AO2374" s="100"/>
      <c r="AP2374" s="100"/>
      <c r="AQ2374" s="100"/>
      <c r="AR2374" s="100"/>
      <c r="AS2374" s="100"/>
      <c r="AT2374" s="100"/>
      <c r="AU2374" s="100"/>
      <c r="AV2374" s="100"/>
      <c r="AW2374" s="100"/>
      <c r="AX2374" s="100"/>
      <c r="AY2374" s="100"/>
    </row>
    <row r="2375" spans="37:51">
      <c r="AK2375" s="100"/>
      <c r="AL2375" s="100"/>
      <c r="AM2375" s="100"/>
      <c r="AN2375" s="100"/>
      <c r="AO2375" s="100"/>
      <c r="AP2375" s="100"/>
      <c r="AQ2375" s="100"/>
      <c r="AR2375" s="100"/>
      <c r="AS2375" s="100"/>
      <c r="AT2375" s="100"/>
      <c r="AU2375" s="100"/>
      <c r="AV2375" s="100"/>
      <c r="AW2375" s="100"/>
      <c r="AX2375" s="100"/>
      <c r="AY2375" s="100"/>
    </row>
    <row r="2376" spans="37:51">
      <c r="AK2376" s="100"/>
      <c r="AL2376" s="100"/>
      <c r="AM2376" s="100"/>
      <c r="AN2376" s="100"/>
      <c r="AO2376" s="100"/>
      <c r="AP2376" s="100"/>
      <c r="AQ2376" s="100"/>
      <c r="AR2376" s="100"/>
      <c r="AS2376" s="100"/>
      <c r="AT2376" s="100"/>
      <c r="AU2376" s="100"/>
      <c r="AV2376" s="100"/>
      <c r="AW2376" s="100"/>
      <c r="AX2376" s="100"/>
      <c r="AY2376" s="100"/>
    </row>
    <row r="2377" spans="37:51">
      <c r="AK2377" s="100"/>
      <c r="AL2377" s="100"/>
      <c r="AM2377" s="100"/>
      <c r="AN2377" s="100"/>
      <c r="AO2377" s="100"/>
      <c r="AP2377" s="100"/>
      <c r="AQ2377" s="100"/>
      <c r="AR2377" s="100"/>
      <c r="AS2377" s="100"/>
      <c r="AT2377" s="100"/>
      <c r="AU2377" s="100"/>
      <c r="AV2377" s="100"/>
      <c r="AW2377" s="100"/>
      <c r="AX2377" s="100"/>
      <c r="AY2377" s="100"/>
    </row>
    <row r="2378" spans="37:51">
      <c r="AK2378" s="100"/>
      <c r="AL2378" s="100"/>
      <c r="AM2378" s="100"/>
      <c r="AN2378" s="100"/>
      <c r="AO2378" s="100"/>
      <c r="AP2378" s="100"/>
      <c r="AQ2378" s="100"/>
      <c r="AR2378" s="100"/>
      <c r="AS2378" s="100"/>
      <c r="AT2378" s="100"/>
      <c r="AU2378" s="100"/>
      <c r="AV2378" s="100"/>
      <c r="AW2378" s="100"/>
      <c r="AX2378" s="100"/>
      <c r="AY2378" s="100"/>
    </row>
    <row r="2379" spans="37:51">
      <c r="AK2379" s="100"/>
      <c r="AL2379" s="100"/>
      <c r="AM2379" s="100"/>
      <c r="AN2379" s="100"/>
      <c r="AO2379" s="100"/>
      <c r="AP2379" s="100"/>
      <c r="AQ2379" s="100"/>
      <c r="AR2379" s="100"/>
      <c r="AS2379" s="100"/>
      <c r="AT2379" s="100"/>
      <c r="AU2379" s="100"/>
      <c r="AV2379" s="100"/>
      <c r="AW2379" s="100"/>
      <c r="AX2379" s="100"/>
      <c r="AY2379" s="100"/>
    </row>
    <row r="2380" spans="37:51">
      <c r="AK2380" s="100"/>
      <c r="AL2380" s="100"/>
      <c r="AM2380" s="100"/>
      <c r="AN2380" s="100"/>
      <c r="AO2380" s="100"/>
      <c r="AP2380" s="100"/>
      <c r="AQ2380" s="100"/>
      <c r="AR2380" s="100"/>
      <c r="AS2380" s="100"/>
      <c r="AT2380" s="100"/>
      <c r="AU2380" s="100"/>
      <c r="AV2380" s="100"/>
      <c r="AW2380" s="100"/>
      <c r="AX2380" s="100"/>
      <c r="AY2380" s="100"/>
    </row>
    <row r="2381" spans="37:51">
      <c r="AK2381" s="100"/>
      <c r="AL2381" s="100"/>
      <c r="AM2381" s="100"/>
      <c r="AN2381" s="100"/>
      <c r="AO2381" s="100"/>
      <c r="AP2381" s="100"/>
      <c r="AQ2381" s="100"/>
      <c r="AR2381" s="100"/>
      <c r="AS2381" s="100"/>
      <c r="AT2381" s="100"/>
      <c r="AU2381" s="100"/>
      <c r="AV2381" s="100"/>
      <c r="AW2381" s="100"/>
      <c r="AX2381" s="100"/>
      <c r="AY2381" s="100"/>
    </row>
    <row r="2382" spans="37:51">
      <c r="AK2382" s="100"/>
      <c r="AL2382" s="100"/>
      <c r="AM2382" s="100"/>
      <c r="AN2382" s="100"/>
      <c r="AO2382" s="100"/>
      <c r="AP2382" s="100"/>
      <c r="AQ2382" s="100"/>
      <c r="AR2382" s="100"/>
      <c r="AS2382" s="100"/>
      <c r="AT2382" s="100"/>
      <c r="AU2382" s="100"/>
      <c r="AV2382" s="100"/>
      <c r="AW2382" s="100"/>
      <c r="AX2382" s="100"/>
      <c r="AY2382" s="100"/>
    </row>
    <row r="2383" spans="37:51">
      <c r="AK2383" s="100"/>
      <c r="AL2383" s="100"/>
      <c r="AM2383" s="100"/>
      <c r="AN2383" s="100"/>
      <c r="AO2383" s="100"/>
      <c r="AP2383" s="100"/>
      <c r="AQ2383" s="100"/>
      <c r="AR2383" s="100"/>
      <c r="AS2383" s="100"/>
      <c r="AT2383" s="100"/>
      <c r="AU2383" s="100"/>
      <c r="AV2383" s="100"/>
      <c r="AW2383" s="100"/>
      <c r="AX2383" s="100"/>
      <c r="AY2383" s="100"/>
    </row>
    <row r="2384" spans="37:51">
      <c r="AK2384" s="100"/>
      <c r="AL2384" s="100"/>
      <c r="AM2384" s="100"/>
      <c r="AN2384" s="100"/>
      <c r="AO2384" s="100"/>
      <c r="AP2384" s="100"/>
      <c r="AQ2384" s="100"/>
      <c r="AR2384" s="100"/>
      <c r="AS2384" s="100"/>
      <c r="AT2384" s="100"/>
      <c r="AU2384" s="100"/>
      <c r="AV2384" s="100"/>
      <c r="AW2384" s="100"/>
      <c r="AX2384" s="100"/>
      <c r="AY2384" s="100"/>
    </row>
    <row r="2385" spans="37:51">
      <c r="AK2385" s="100"/>
      <c r="AL2385" s="100"/>
      <c r="AM2385" s="100"/>
      <c r="AN2385" s="100"/>
      <c r="AO2385" s="100"/>
      <c r="AP2385" s="100"/>
      <c r="AQ2385" s="100"/>
      <c r="AR2385" s="100"/>
      <c r="AS2385" s="100"/>
      <c r="AT2385" s="100"/>
      <c r="AU2385" s="100"/>
      <c r="AV2385" s="100"/>
      <c r="AW2385" s="100"/>
      <c r="AX2385" s="100"/>
      <c r="AY2385" s="100"/>
    </row>
    <row r="2386" spans="37:51">
      <c r="AK2386" s="100"/>
      <c r="AL2386" s="100"/>
      <c r="AM2386" s="100"/>
      <c r="AN2386" s="100"/>
      <c r="AO2386" s="100"/>
      <c r="AP2386" s="100"/>
      <c r="AQ2386" s="100"/>
      <c r="AR2386" s="100"/>
      <c r="AS2386" s="100"/>
      <c r="AT2386" s="100"/>
      <c r="AU2386" s="100"/>
      <c r="AV2386" s="100"/>
      <c r="AW2386" s="100"/>
      <c r="AX2386" s="100"/>
      <c r="AY2386" s="100"/>
    </row>
    <row r="2387" spans="37:51">
      <c r="AK2387" s="100"/>
      <c r="AL2387" s="100"/>
      <c r="AM2387" s="100"/>
      <c r="AN2387" s="100"/>
      <c r="AO2387" s="100"/>
      <c r="AP2387" s="100"/>
      <c r="AQ2387" s="100"/>
      <c r="AR2387" s="100"/>
      <c r="AS2387" s="100"/>
      <c r="AT2387" s="100"/>
      <c r="AU2387" s="100"/>
      <c r="AV2387" s="100"/>
      <c r="AW2387" s="100"/>
      <c r="AX2387" s="100"/>
      <c r="AY2387" s="100"/>
    </row>
    <row r="2388" spans="37:51">
      <c r="AK2388" s="100"/>
      <c r="AL2388" s="100"/>
      <c r="AM2388" s="100"/>
      <c r="AN2388" s="100"/>
      <c r="AO2388" s="100"/>
      <c r="AP2388" s="100"/>
      <c r="AQ2388" s="100"/>
      <c r="AR2388" s="100"/>
      <c r="AS2388" s="100"/>
      <c r="AT2388" s="100"/>
      <c r="AU2388" s="100"/>
      <c r="AV2388" s="100"/>
      <c r="AW2388" s="100"/>
      <c r="AX2388" s="100"/>
      <c r="AY2388" s="100"/>
    </row>
    <row r="2389" spans="37:51">
      <c r="AK2389" s="100"/>
      <c r="AL2389" s="100"/>
      <c r="AM2389" s="100"/>
      <c r="AN2389" s="100"/>
      <c r="AO2389" s="100"/>
      <c r="AP2389" s="100"/>
      <c r="AQ2389" s="100"/>
      <c r="AR2389" s="100"/>
      <c r="AS2389" s="100"/>
      <c r="AT2389" s="100"/>
      <c r="AU2389" s="100"/>
      <c r="AV2389" s="100"/>
      <c r="AW2389" s="100"/>
      <c r="AX2389" s="100"/>
      <c r="AY2389" s="100"/>
    </row>
    <row r="2390" spans="37:51">
      <c r="AK2390" s="100"/>
      <c r="AL2390" s="100"/>
      <c r="AM2390" s="100"/>
      <c r="AN2390" s="100"/>
      <c r="AO2390" s="100"/>
      <c r="AP2390" s="100"/>
      <c r="AQ2390" s="100"/>
      <c r="AR2390" s="100"/>
      <c r="AS2390" s="100"/>
      <c r="AT2390" s="100"/>
      <c r="AU2390" s="100"/>
      <c r="AV2390" s="100"/>
      <c r="AW2390" s="100"/>
      <c r="AX2390" s="100"/>
      <c r="AY2390" s="100"/>
    </row>
    <row r="2391" spans="37:51">
      <c r="AK2391" s="100"/>
      <c r="AL2391" s="100"/>
      <c r="AM2391" s="100"/>
      <c r="AN2391" s="100"/>
      <c r="AO2391" s="100"/>
      <c r="AP2391" s="100"/>
      <c r="AQ2391" s="100"/>
      <c r="AR2391" s="100"/>
      <c r="AS2391" s="100"/>
      <c r="AT2391" s="100"/>
      <c r="AU2391" s="100"/>
      <c r="AV2391" s="100"/>
      <c r="AW2391" s="100"/>
      <c r="AX2391" s="100"/>
      <c r="AY2391" s="100"/>
    </row>
    <row r="2392" spans="37:51">
      <c r="AK2392" s="100"/>
      <c r="AL2392" s="100"/>
      <c r="AM2392" s="100"/>
      <c r="AN2392" s="100"/>
      <c r="AO2392" s="100"/>
      <c r="AP2392" s="100"/>
      <c r="AQ2392" s="100"/>
      <c r="AR2392" s="100"/>
      <c r="AS2392" s="100"/>
      <c r="AT2392" s="100"/>
      <c r="AU2392" s="100"/>
      <c r="AV2392" s="100"/>
      <c r="AW2392" s="100"/>
      <c r="AX2392" s="100"/>
      <c r="AY2392" s="100"/>
    </row>
    <row r="2393" spans="37:51">
      <c r="AK2393" s="100"/>
      <c r="AL2393" s="100"/>
      <c r="AM2393" s="100"/>
      <c r="AN2393" s="100"/>
      <c r="AO2393" s="100"/>
      <c r="AP2393" s="100"/>
      <c r="AQ2393" s="100"/>
      <c r="AR2393" s="100"/>
      <c r="AS2393" s="100"/>
      <c r="AT2393" s="100"/>
      <c r="AU2393" s="100"/>
      <c r="AV2393" s="100"/>
      <c r="AW2393" s="100"/>
      <c r="AX2393" s="100"/>
      <c r="AY2393" s="100"/>
    </row>
    <row r="2394" spans="37:51">
      <c r="AK2394" s="100"/>
      <c r="AL2394" s="100"/>
      <c r="AM2394" s="100"/>
      <c r="AN2394" s="100"/>
      <c r="AO2394" s="100"/>
      <c r="AP2394" s="100"/>
      <c r="AQ2394" s="100"/>
      <c r="AR2394" s="100"/>
      <c r="AS2394" s="100"/>
      <c r="AT2394" s="100"/>
      <c r="AU2394" s="100"/>
      <c r="AV2394" s="100"/>
      <c r="AW2394" s="100"/>
      <c r="AX2394" s="100"/>
      <c r="AY2394" s="100"/>
    </row>
    <row r="2395" spans="37:51">
      <c r="AK2395" s="100"/>
      <c r="AL2395" s="100"/>
      <c r="AM2395" s="100"/>
      <c r="AN2395" s="100"/>
      <c r="AO2395" s="100"/>
      <c r="AP2395" s="100"/>
      <c r="AQ2395" s="100"/>
      <c r="AR2395" s="100"/>
      <c r="AS2395" s="100"/>
      <c r="AT2395" s="100"/>
      <c r="AU2395" s="100"/>
      <c r="AV2395" s="100"/>
      <c r="AW2395" s="100"/>
      <c r="AX2395" s="100"/>
      <c r="AY2395" s="100"/>
    </row>
    <row r="2396" spans="37:51">
      <c r="AK2396" s="100"/>
      <c r="AL2396" s="100"/>
      <c r="AM2396" s="100"/>
      <c r="AN2396" s="100"/>
      <c r="AO2396" s="100"/>
      <c r="AP2396" s="100"/>
      <c r="AQ2396" s="100"/>
      <c r="AR2396" s="100"/>
      <c r="AS2396" s="100"/>
      <c r="AT2396" s="100"/>
      <c r="AU2396" s="100"/>
      <c r="AV2396" s="100"/>
      <c r="AW2396" s="100"/>
      <c r="AX2396" s="100"/>
      <c r="AY2396" s="100"/>
    </row>
    <row r="2397" spans="37:51">
      <c r="AK2397" s="100"/>
      <c r="AL2397" s="100"/>
      <c r="AM2397" s="100"/>
      <c r="AN2397" s="100"/>
      <c r="AO2397" s="100"/>
      <c r="AP2397" s="100"/>
      <c r="AQ2397" s="100"/>
      <c r="AR2397" s="100"/>
      <c r="AS2397" s="100"/>
      <c r="AT2397" s="100"/>
      <c r="AU2397" s="100"/>
      <c r="AV2397" s="100"/>
      <c r="AW2397" s="100"/>
      <c r="AX2397" s="100"/>
      <c r="AY2397" s="100"/>
    </row>
    <row r="2398" spans="37:51">
      <c r="AK2398" s="100"/>
      <c r="AL2398" s="100"/>
      <c r="AM2398" s="100"/>
      <c r="AN2398" s="100"/>
      <c r="AO2398" s="100"/>
      <c r="AP2398" s="100"/>
      <c r="AQ2398" s="100"/>
      <c r="AR2398" s="100"/>
      <c r="AS2398" s="100"/>
      <c r="AT2398" s="100"/>
      <c r="AU2398" s="100"/>
      <c r="AV2398" s="100"/>
      <c r="AW2398" s="100"/>
      <c r="AX2398" s="100"/>
      <c r="AY2398" s="100"/>
    </row>
    <row r="2399" spans="37:51">
      <c r="AK2399" s="100"/>
      <c r="AL2399" s="100"/>
      <c r="AM2399" s="100"/>
      <c r="AN2399" s="100"/>
      <c r="AO2399" s="100"/>
      <c r="AP2399" s="100"/>
      <c r="AQ2399" s="100"/>
      <c r="AR2399" s="100"/>
      <c r="AS2399" s="100"/>
      <c r="AT2399" s="100"/>
      <c r="AU2399" s="100"/>
      <c r="AV2399" s="100"/>
      <c r="AW2399" s="100"/>
      <c r="AX2399" s="100"/>
      <c r="AY2399" s="100"/>
    </row>
    <row r="2400" spans="37:51">
      <c r="AK2400" s="100"/>
      <c r="AL2400" s="100"/>
      <c r="AM2400" s="100"/>
      <c r="AN2400" s="100"/>
      <c r="AO2400" s="100"/>
      <c r="AP2400" s="100"/>
      <c r="AQ2400" s="100"/>
      <c r="AR2400" s="100"/>
      <c r="AS2400" s="100"/>
      <c r="AT2400" s="100"/>
      <c r="AU2400" s="100"/>
      <c r="AV2400" s="100"/>
      <c r="AW2400" s="100"/>
      <c r="AX2400" s="100"/>
      <c r="AY2400" s="100"/>
    </row>
    <row r="2401" spans="37:51">
      <c r="AK2401" s="100"/>
      <c r="AL2401" s="100"/>
      <c r="AM2401" s="100"/>
      <c r="AN2401" s="100"/>
      <c r="AO2401" s="100"/>
      <c r="AP2401" s="100"/>
      <c r="AQ2401" s="100"/>
      <c r="AR2401" s="100"/>
      <c r="AS2401" s="100"/>
      <c r="AT2401" s="100"/>
      <c r="AU2401" s="100"/>
      <c r="AV2401" s="100"/>
      <c r="AW2401" s="100"/>
      <c r="AX2401" s="100"/>
      <c r="AY2401" s="100"/>
    </row>
    <row r="2402" spans="37:51">
      <c r="AK2402" s="100"/>
      <c r="AL2402" s="100"/>
      <c r="AM2402" s="100"/>
      <c r="AN2402" s="100"/>
      <c r="AO2402" s="100"/>
      <c r="AP2402" s="100"/>
      <c r="AQ2402" s="100"/>
      <c r="AR2402" s="100"/>
      <c r="AS2402" s="100"/>
      <c r="AT2402" s="100"/>
      <c r="AU2402" s="100"/>
      <c r="AV2402" s="100"/>
      <c r="AW2402" s="100"/>
      <c r="AX2402" s="100"/>
      <c r="AY2402" s="100"/>
    </row>
    <row r="2403" spans="37:51">
      <c r="AK2403" s="100"/>
      <c r="AL2403" s="100"/>
      <c r="AM2403" s="100"/>
      <c r="AN2403" s="100"/>
      <c r="AO2403" s="100"/>
      <c r="AP2403" s="100"/>
      <c r="AQ2403" s="100"/>
      <c r="AR2403" s="100"/>
      <c r="AS2403" s="100"/>
      <c r="AT2403" s="100"/>
      <c r="AU2403" s="100"/>
      <c r="AV2403" s="100"/>
      <c r="AW2403" s="100"/>
      <c r="AX2403" s="100"/>
      <c r="AY2403" s="100"/>
    </row>
    <row r="2404" spans="37:51">
      <c r="AK2404" s="100"/>
      <c r="AL2404" s="100"/>
      <c r="AM2404" s="100"/>
      <c r="AN2404" s="100"/>
      <c r="AO2404" s="100"/>
      <c r="AP2404" s="100"/>
      <c r="AQ2404" s="100"/>
      <c r="AR2404" s="100"/>
      <c r="AS2404" s="100"/>
      <c r="AT2404" s="100"/>
      <c r="AU2404" s="100"/>
      <c r="AV2404" s="100"/>
      <c r="AW2404" s="100"/>
      <c r="AX2404" s="100"/>
      <c r="AY2404" s="100"/>
    </row>
    <row r="2405" spans="37:51">
      <c r="AK2405" s="100"/>
      <c r="AL2405" s="100"/>
      <c r="AM2405" s="100"/>
      <c r="AN2405" s="100"/>
      <c r="AO2405" s="100"/>
      <c r="AP2405" s="100"/>
      <c r="AQ2405" s="100"/>
      <c r="AR2405" s="100"/>
      <c r="AS2405" s="100"/>
      <c r="AT2405" s="100"/>
      <c r="AU2405" s="100"/>
      <c r="AV2405" s="100"/>
      <c r="AW2405" s="100"/>
      <c r="AX2405" s="100"/>
      <c r="AY2405" s="100"/>
    </row>
    <row r="2406" spans="37:51">
      <c r="AK2406" s="100"/>
      <c r="AL2406" s="100"/>
      <c r="AM2406" s="100"/>
      <c r="AN2406" s="100"/>
      <c r="AO2406" s="100"/>
      <c r="AP2406" s="100"/>
      <c r="AQ2406" s="100"/>
      <c r="AR2406" s="100"/>
      <c r="AS2406" s="100"/>
      <c r="AT2406" s="100"/>
      <c r="AU2406" s="100"/>
      <c r="AV2406" s="100"/>
      <c r="AW2406" s="100"/>
      <c r="AX2406" s="100"/>
      <c r="AY2406" s="100"/>
    </row>
    <row r="2407" spans="37:51">
      <c r="AK2407" s="100"/>
      <c r="AL2407" s="100"/>
      <c r="AM2407" s="100"/>
      <c r="AN2407" s="100"/>
      <c r="AO2407" s="100"/>
      <c r="AP2407" s="100"/>
      <c r="AQ2407" s="100"/>
      <c r="AR2407" s="100"/>
      <c r="AS2407" s="100"/>
      <c r="AT2407" s="100"/>
      <c r="AU2407" s="100"/>
      <c r="AV2407" s="100"/>
      <c r="AW2407" s="100"/>
      <c r="AX2407" s="100"/>
      <c r="AY2407" s="100"/>
    </row>
    <row r="2408" spans="37:51">
      <c r="AK2408" s="100"/>
      <c r="AL2408" s="100"/>
      <c r="AM2408" s="100"/>
      <c r="AN2408" s="100"/>
      <c r="AO2408" s="100"/>
      <c r="AP2408" s="100"/>
      <c r="AQ2408" s="100"/>
      <c r="AR2408" s="100"/>
      <c r="AS2408" s="100"/>
      <c r="AT2408" s="100"/>
      <c r="AU2408" s="100"/>
      <c r="AV2408" s="100"/>
      <c r="AW2408" s="100"/>
      <c r="AX2408" s="100"/>
      <c r="AY2408" s="100"/>
    </row>
    <row r="2409" spans="37:51">
      <c r="AK2409" s="100"/>
      <c r="AL2409" s="100"/>
      <c r="AM2409" s="100"/>
      <c r="AN2409" s="100"/>
      <c r="AO2409" s="100"/>
      <c r="AP2409" s="100"/>
      <c r="AQ2409" s="100"/>
      <c r="AR2409" s="100"/>
      <c r="AS2409" s="100"/>
      <c r="AT2409" s="100"/>
      <c r="AU2409" s="100"/>
      <c r="AV2409" s="100"/>
      <c r="AW2409" s="100"/>
      <c r="AX2409" s="100"/>
      <c r="AY2409" s="100"/>
    </row>
    <row r="2410" spans="37:51">
      <c r="AK2410" s="100"/>
      <c r="AL2410" s="100"/>
      <c r="AM2410" s="100"/>
      <c r="AN2410" s="100"/>
      <c r="AO2410" s="100"/>
      <c r="AP2410" s="100"/>
      <c r="AQ2410" s="100"/>
      <c r="AR2410" s="100"/>
      <c r="AS2410" s="100"/>
      <c r="AT2410" s="100"/>
      <c r="AU2410" s="100"/>
      <c r="AV2410" s="100"/>
      <c r="AW2410" s="100"/>
      <c r="AX2410" s="100"/>
      <c r="AY2410" s="100"/>
    </row>
    <row r="2411" spans="37:51">
      <c r="AK2411" s="100"/>
      <c r="AL2411" s="100"/>
      <c r="AM2411" s="100"/>
      <c r="AN2411" s="100"/>
      <c r="AO2411" s="100"/>
      <c r="AP2411" s="100"/>
      <c r="AQ2411" s="100"/>
      <c r="AR2411" s="100"/>
      <c r="AS2411" s="100"/>
      <c r="AT2411" s="100"/>
      <c r="AU2411" s="100"/>
      <c r="AV2411" s="100"/>
      <c r="AW2411" s="100"/>
      <c r="AX2411" s="100"/>
      <c r="AY2411" s="100"/>
    </row>
    <row r="2412" spans="37:51">
      <c r="AK2412" s="100"/>
      <c r="AL2412" s="100"/>
      <c r="AM2412" s="100"/>
      <c r="AN2412" s="100"/>
      <c r="AO2412" s="100"/>
      <c r="AP2412" s="100"/>
      <c r="AQ2412" s="100"/>
      <c r="AR2412" s="100"/>
      <c r="AS2412" s="100"/>
      <c r="AT2412" s="100"/>
      <c r="AU2412" s="100"/>
      <c r="AV2412" s="100"/>
      <c r="AW2412" s="100"/>
      <c r="AX2412" s="100"/>
      <c r="AY2412" s="100"/>
    </row>
    <row r="2413" spans="37:51">
      <c r="AK2413" s="100"/>
      <c r="AL2413" s="100"/>
      <c r="AM2413" s="100"/>
      <c r="AN2413" s="100"/>
      <c r="AO2413" s="100"/>
      <c r="AP2413" s="100"/>
      <c r="AQ2413" s="100"/>
      <c r="AR2413" s="100"/>
      <c r="AS2413" s="100"/>
      <c r="AT2413" s="100"/>
      <c r="AU2413" s="100"/>
      <c r="AV2413" s="100"/>
      <c r="AW2413" s="100"/>
      <c r="AX2413" s="100"/>
      <c r="AY2413" s="100"/>
    </row>
    <row r="2414" spans="37:51">
      <c r="AK2414" s="100"/>
      <c r="AL2414" s="100"/>
      <c r="AM2414" s="100"/>
      <c r="AN2414" s="100"/>
      <c r="AO2414" s="100"/>
      <c r="AP2414" s="100"/>
      <c r="AQ2414" s="100"/>
      <c r="AR2414" s="100"/>
      <c r="AS2414" s="100"/>
      <c r="AT2414" s="100"/>
      <c r="AU2414" s="100"/>
      <c r="AV2414" s="100"/>
      <c r="AW2414" s="100"/>
      <c r="AX2414" s="100"/>
      <c r="AY2414" s="100"/>
    </row>
    <row r="2415" spans="37:51">
      <c r="AK2415" s="100"/>
      <c r="AL2415" s="100"/>
      <c r="AM2415" s="100"/>
      <c r="AN2415" s="100"/>
      <c r="AO2415" s="100"/>
      <c r="AP2415" s="100"/>
      <c r="AQ2415" s="100"/>
      <c r="AR2415" s="100"/>
      <c r="AS2415" s="100"/>
      <c r="AT2415" s="100"/>
      <c r="AU2415" s="100"/>
      <c r="AV2415" s="100"/>
      <c r="AW2415" s="100"/>
      <c r="AX2415" s="100"/>
      <c r="AY2415" s="100"/>
    </row>
    <row r="2416" spans="37:51">
      <c r="AK2416" s="100"/>
      <c r="AL2416" s="100"/>
      <c r="AM2416" s="100"/>
      <c r="AN2416" s="100"/>
      <c r="AO2416" s="100"/>
      <c r="AP2416" s="100"/>
      <c r="AQ2416" s="100"/>
      <c r="AR2416" s="100"/>
      <c r="AS2416" s="100"/>
      <c r="AT2416" s="100"/>
      <c r="AU2416" s="100"/>
      <c r="AV2416" s="100"/>
      <c r="AW2416" s="100"/>
      <c r="AX2416" s="100"/>
      <c r="AY2416" s="100"/>
    </row>
    <row r="2417" spans="37:51">
      <c r="AK2417" s="100"/>
      <c r="AL2417" s="100"/>
      <c r="AM2417" s="100"/>
      <c r="AN2417" s="100"/>
      <c r="AO2417" s="100"/>
      <c r="AP2417" s="100"/>
      <c r="AQ2417" s="100"/>
      <c r="AR2417" s="100"/>
      <c r="AS2417" s="100"/>
      <c r="AT2417" s="100"/>
      <c r="AU2417" s="100"/>
      <c r="AV2417" s="100"/>
      <c r="AW2417" s="100"/>
      <c r="AX2417" s="100"/>
      <c r="AY2417" s="100"/>
    </row>
    <row r="2418" spans="37:51">
      <c r="AK2418" s="100"/>
      <c r="AL2418" s="100"/>
      <c r="AM2418" s="100"/>
      <c r="AN2418" s="100"/>
      <c r="AO2418" s="100"/>
      <c r="AP2418" s="100"/>
      <c r="AQ2418" s="100"/>
      <c r="AR2418" s="100"/>
      <c r="AS2418" s="100"/>
      <c r="AT2418" s="100"/>
      <c r="AU2418" s="100"/>
      <c r="AV2418" s="100"/>
      <c r="AW2418" s="100"/>
      <c r="AX2418" s="100"/>
      <c r="AY2418" s="100"/>
    </row>
    <row r="2419" spans="37:51">
      <c r="AK2419" s="100"/>
      <c r="AL2419" s="100"/>
      <c r="AM2419" s="100"/>
      <c r="AN2419" s="100"/>
      <c r="AO2419" s="100"/>
      <c r="AP2419" s="100"/>
      <c r="AQ2419" s="100"/>
      <c r="AR2419" s="100"/>
      <c r="AS2419" s="100"/>
      <c r="AT2419" s="100"/>
      <c r="AU2419" s="100"/>
      <c r="AV2419" s="100"/>
      <c r="AW2419" s="100"/>
      <c r="AX2419" s="100"/>
      <c r="AY2419" s="100"/>
    </row>
    <row r="2420" spans="37:51">
      <c r="AK2420" s="100"/>
      <c r="AL2420" s="100"/>
      <c r="AM2420" s="100"/>
      <c r="AN2420" s="100"/>
      <c r="AO2420" s="100"/>
      <c r="AP2420" s="100"/>
      <c r="AQ2420" s="100"/>
      <c r="AR2420" s="100"/>
      <c r="AS2420" s="100"/>
      <c r="AT2420" s="100"/>
      <c r="AU2420" s="100"/>
      <c r="AV2420" s="100"/>
      <c r="AW2420" s="100"/>
      <c r="AX2420" s="100"/>
      <c r="AY2420" s="100"/>
    </row>
    <row r="2421" spans="37:51">
      <c r="AK2421" s="100"/>
      <c r="AL2421" s="100"/>
      <c r="AM2421" s="100"/>
      <c r="AN2421" s="100"/>
      <c r="AO2421" s="100"/>
      <c r="AP2421" s="100"/>
      <c r="AQ2421" s="100"/>
      <c r="AR2421" s="100"/>
      <c r="AS2421" s="100"/>
      <c r="AT2421" s="100"/>
      <c r="AU2421" s="100"/>
      <c r="AV2421" s="100"/>
      <c r="AW2421" s="100"/>
      <c r="AX2421" s="100"/>
      <c r="AY2421" s="100"/>
    </row>
    <row r="2422" spans="37:51">
      <c r="AK2422" s="100"/>
      <c r="AL2422" s="100"/>
      <c r="AM2422" s="100"/>
      <c r="AN2422" s="100"/>
      <c r="AO2422" s="100"/>
      <c r="AP2422" s="100"/>
      <c r="AQ2422" s="100"/>
      <c r="AR2422" s="100"/>
      <c r="AS2422" s="100"/>
      <c r="AT2422" s="100"/>
      <c r="AU2422" s="100"/>
      <c r="AV2422" s="100"/>
      <c r="AW2422" s="100"/>
      <c r="AX2422" s="100"/>
      <c r="AY2422" s="100"/>
    </row>
    <row r="2423" spans="37:51">
      <c r="AK2423" s="100"/>
      <c r="AL2423" s="100"/>
      <c r="AM2423" s="100"/>
      <c r="AN2423" s="100"/>
      <c r="AO2423" s="100"/>
      <c r="AP2423" s="100"/>
      <c r="AQ2423" s="100"/>
      <c r="AR2423" s="100"/>
      <c r="AS2423" s="100"/>
      <c r="AT2423" s="100"/>
      <c r="AU2423" s="100"/>
      <c r="AV2423" s="100"/>
      <c r="AW2423" s="100"/>
      <c r="AX2423" s="100"/>
      <c r="AY2423" s="100"/>
    </row>
    <row r="2424" spans="37:51">
      <c r="AK2424" s="100"/>
      <c r="AL2424" s="100"/>
      <c r="AM2424" s="100"/>
      <c r="AN2424" s="100"/>
      <c r="AO2424" s="100"/>
      <c r="AP2424" s="100"/>
      <c r="AQ2424" s="100"/>
      <c r="AR2424" s="100"/>
      <c r="AS2424" s="100"/>
      <c r="AT2424" s="100"/>
      <c r="AU2424" s="100"/>
      <c r="AV2424" s="100"/>
      <c r="AW2424" s="100"/>
      <c r="AX2424" s="100"/>
      <c r="AY2424" s="100"/>
    </row>
    <row r="2425" spans="37:51">
      <c r="AK2425" s="100"/>
      <c r="AL2425" s="100"/>
      <c r="AM2425" s="100"/>
      <c r="AN2425" s="100"/>
      <c r="AO2425" s="100"/>
      <c r="AP2425" s="100"/>
      <c r="AQ2425" s="100"/>
      <c r="AR2425" s="100"/>
      <c r="AS2425" s="100"/>
      <c r="AT2425" s="100"/>
      <c r="AU2425" s="100"/>
      <c r="AV2425" s="100"/>
      <c r="AW2425" s="100"/>
      <c r="AX2425" s="100"/>
      <c r="AY2425" s="100"/>
    </row>
    <row r="2426" spans="37:51">
      <c r="AK2426" s="100"/>
      <c r="AL2426" s="100"/>
      <c r="AM2426" s="100"/>
      <c r="AN2426" s="100"/>
      <c r="AO2426" s="100"/>
      <c r="AP2426" s="100"/>
      <c r="AQ2426" s="100"/>
      <c r="AR2426" s="100"/>
      <c r="AS2426" s="100"/>
      <c r="AT2426" s="100"/>
      <c r="AU2426" s="100"/>
      <c r="AV2426" s="100"/>
      <c r="AW2426" s="100"/>
      <c r="AX2426" s="100"/>
      <c r="AY2426" s="100"/>
    </row>
    <row r="2427" spans="37:51">
      <c r="AK2427" s="100"/>
      <c r="AL2427" s="100"/>
      <c r="AM2427" s="100"/>
      <c r="AN2427" s="100"/>
      <c r="AO2427" s="100"/>
      <c r="AP2427" s="100"/>
      <c r="AQ2427" s="100"/>
      <c r="AR2427" s="100"/>
      <c r="AS2427" s="100"/>
      <c r="AT2427" s="100"/>
      <c r="AU2427" s="100"/>
      <c r="AV2427" s="100"/>
      <c r="AW2427" s="100"/>
      <c r="AX2427" s="100"/>
      <c r="AY2427" s="100"/>
    </row>
    <row r="2428" spans="37:51">
      <c r="AK2428" s="100"/>
      <c r="AL2428" s="100"/>
      <c r="AM2428" s="100"/>
      <c r="AN2428" s="100"/>
      <c r="AO2428" s="100"/>
      <c r="AP2428" s="100"/>
      <c r="AQ2428" s="100"/>
      <c r="AR2428" s="100"/>
      <c r="AS2428" s="100"/>
      <c r="AT2428" s="100"/>
      <c r="AU2428" s="100"/>
      <c r="AV2428" s="100"/>
      <c r="AW2428" s="100"/>
      <c r="AX2428" s="100"/>
      <c r="AY2428" s="100"/>
    </row>
    <row r="2429" spans="37:51">
      <c r="AK2429" s="100"/>
      <c r="AL2429" s="100"/>
      <c r="AM2429" s="100"/>
      <c r="AN2429" s="100"/>
      <c r="AO2429" s="100"/>
      <c r="AP2429" s="100"/>
      <c r="AQ2429" s="100"/>
      <c r="AR2429" s="100"/>
      <c r="AS2429" s="100"/>
      <c r="AT2429" s="100"/>
      <c r="AU2429" s="100"/>
      <c r="AV2429" s="100"/>
      <c r="AW2429" s="100"/>
      <c r="AX2429" s="100"/>
      <c r="AY2429" s="100"/>
    </row>
    <row r="2430" spans="37:51">
      <c r="AK2430" s="100"/>
      <c r="AL2430" s="100"/>
      <c r="AM2430" s="100"/>
      <c r="AN2430" s="100"/>
      <c r="AO2430" s="100"/>
      <c r="AP2430" s="100"/>
      <c r="AQ2430" s="100"/>
      <c r="AR2430" s="100"/>
      <c r="AS2430" s="100"/>
      <c r="AT2430" s="100"/>
      <c r="AU2430" s="100"/>
      <c r="AV2430" s="100"/>
      <c r="AW2430" s="100"/>
      <c r="AX2430" s="100"/>
      <c r="AY2430" s="100"/>
    </row>
    <row r="2431" spans="37:51">
      <c r="AK2431" s="100"/>
      <c r="AL2431" s="100"/>
      <c r="AM2431" s="100"/>
      <c r="AN2431" s="100"/>
      <c r="AO2431" s="100"/>
      <c r="AP2431" s="100"/>
      <c r="AQ2431" s="100"/>
      <c r="AR2431" s="100"/>
      <c r="AS2431" s="100"/>
      <c r="AT2431" s="100"/>
      <c r="AU2431" s="100"/>
      <c r="AV2431" s="100"/>
      <c r="AW2431" s="100"/>
      <c r="AX2431" s="100"/>
      <c r="AY2431" s="100"/>
    </row>
    <row r="2432" spans="37:51">
      <c r="AK2432" s="100"/>
      <c r="AL2432" s="100"/>
      <c r="AM2432" s="100"/>
      <c r="AN2432" s="100"/>
      <c r="AO2432" s="100"/>
      <c r="AP2432" s="100"/>
      <c r="AQ2432" s="100"/>
      <c r="AR2432" s="100"/>
      <c r="AS2432" s="100"/>
      <c r="AT2432" s="100"/>
      <c r="AU2432" s="100"/>
      <c r="AV2432" s="100"/>
      <c r="AW2432" s="100"/>
      <c r="AX2432" s="100"/>
      <c r="AY2432" s="100"/>
    </row>
    <row r="2433" spans="37:51">
      <c r="AK2433" s="100"/>
      <c r="AL2433" s="100"/>
      <c r="AM2433" s="100"/>
      <c r="AN2433" s="100"/>
      <c r="AO2433" s="100"/>
      <c r="AP2433" s="100"/>
      <c r="AQ2433" s="100"/>
      <c r="AR2433" s="100"/>
      <c r="AS2433" s="100"/>
      <c r="AT2433" s="100"/>
      <c r="AU2433" s="100"/>
      <c r="AV2433" s="100"/>
      <c r="AW2433" s="100"/>
      <c r="AX2433" s="100"/>
      <c r="AY2433" s="100"/>
    </row>
    <row r="2434" spans="37:51">
      <c r="AK2434" s="100"/>
      <c r="AL2434" s="100"/>
      <c r="AM2434" s="100"/>
      <c r="AN2434" s="100"/>
      <c r="AO2434" s="100"/>
      <c r="AP2434" s="100"/>
      <c r="AQ2434" s="100"/>
      <c r="AR2434" s="100"/>
      <c r="AS2434" s="100"/>
      <c r="AT2434" s="100"/>
      <c r="AU2434" s="100"/>
      <c r="AV2434" s="100"/>
      <c r="AW2434" s="100"/>
      <c r="AX2434" s="100"/>
      <c r="AY2434" s="100"/>
    </row>
    <row r="2435" spans="37:51">
      <c r="AK2435" s="100"/>
      <c r="AL2435" s="100"/>
      <c r="AM2435" s="100"/>
      <c r="AN2435" s="100"/>
      <c r="AO2435" s="100"/>
      <c r="AP2435" s="100"/>
      <c r="AQ2435" s="100"/>
      <c r="AR2435" s="100"/>
      <c r="AS2435" s="100"/>
      <c r="AT2435" s="100"/>
      <c r="AU2435" s="100"/>
      <c r="AV2435" s="100"/>
      <c r="AW2435" s="100"/>
      <c r="AX2435" s="100"/>
      <c r="AY2435" s="100"/>
    </row>
    <row r="2436" spans="37:51">
      <c r="AK2436" s="100"/>
      <c r="AL2436" s="100"/>
      <c r="AM2436" s="100"/>
      <c r="AN2436" s="100"/>
      <c r="AO2436" s="100"/>
      <c r="AP2436" s="100"/>
      <c r="AQ2436" s="100"/>
      <c r="AR2436" s="100"/>
      <c r="AS2436" s="100"/>
      <c r="AT2436" s="100"/>
      <c r="AU2436" s="100"/>
      <c r="AV2436" s="100"/>
      <c r="AW2436" s="100"/>
      <c r="AX2436" s="100"/>
      <c r="AY2436" s="100"/>
    </row>
    <row r="2437" spans="37:51">
      <c r="AK2437" s="100"/>
      <c r="AL2437" s="100"/>
      <c r="AM2437" s="100"/>
      <c r="AN2437" s="100"/>
      <c r="AO2437" s="100"/>
      <c r="AP2437" s="100"/>
      <c r="AQ2437" s="100"/>
      <c r="AR2437" s="100"/>
      <c r="AS2437" s="100"/>
      <c r="AT2437" s="100"/>
      <c r="AU2437" s="100"/>
      <c r="AV2437" s="100"/>
      <c r="AW2437" s="100"/>
      <c r="AX2437" s="100"/>
      <c r="AY2437" s="100"/>
    </row>
    <row r="2438" spans="37:51">
      <c r="AK2438" s="100"/>
      <c r="AL2438" s="100"/>
      <c r="AM2438" s="100"/>
      <c r="AN2438" s="100"/>
      <c r="AO2438" s="100"/>
      <c r="AP2438" s="100"/>
      <c r="AQ2438" s="100"/>
      <c r="AR2438" s="100"/>
      <c r="AS2438" s="100"/>
      <c r="AT2438" s="100"/>
      <c r="AU2438" s="100"/>
      <c r="AV2438" s="100"/>
      <c r="AW2438" s="100"/>
      <c r="AX2438" s="100"/>
      <c r="AY2438" s="100"/>
    </row>
    <row r="2439" spans="37:51">
      <c r="AK2439" s="100"/>
      <c r="AL2439" s="100"/>
      <c r="AM2439" s="100"/>
      <c r="AN2439" s="100"/>
      <c r="AO2439" s="100"/>
      <c r="AP2439" s="100"/>
      <c r="AQ2439" s="100"/>
      <c r="AR2439" s="100"/>
      <c r="AS2439" s="100"/>
      <c r="AT2439" s="100"/>
      <c r="AU2439" s="100"/>
      <c r="AV2439" s="100"/>
      <c r="AW2439" s="100"/>
      <c r="AX2439" s="100"/>
      <c r="AY2439" s="100"/>
    </row>
    <row r="2440" spans="37:51">
      <c r="AK2440" s="100"/>
      <c r="AL2440" s="100"/>
      <c r="AM2440" s="100"/>
      <c r="AN2440" s="100"/>
      <c r="AO2440" s="100"/>
      <c r="AP2440" s="100"/>
      <c r="AQ2440" s="100"/>
      <c r="AR2440" s="100"/>
      <c r="AS2440" s="100"/>
      <c r="AT2440" s="100"/>
      <c r="AU2440" s="100"/>
      <c r="AV2440" s="100"/>
      <c r="AW2440" s="100"/>
      <c r="AX2440" s="100"/>
      <c r="AY2440" s="100"/>
    </row>
    <row r="2441" spans="37:51">
      <c r="AK2441" s="100"/>
      <c r="AL2441" s="100"/>
      <c r="AM2441" s="100"/>
      <c r="AN2441" s="100"/>
      <c r="AO2441" s="100"/>
      <c r="AP2441" s="100"/>
      <c r="AQ2441" s="100"/>
      <c r="AR2441" s="100"/>
      <c r="AS2441" s="100"/>
      <c r="AT2441" s="100"/>
      <c r="AU2441" s="100"/>
      <c r="AV2441" s="100"/>
      <c r="AW2441" s="100"/>
      <c r="AX2441" s="100"/>
      <c r="AY2441" s="100"/>
    </row>
    <row r="2442" spans="37:51">
      <c r="AK2442" s="100"/>
      <c r="AL2442" s="100"/>
      <c r="AM2442" s="100"/>
      <c r="AN2442" s="100"/>
      <c r="AO2442" s="100"/>
      <c r="AP2442" s="100"/>
      <c r="AQ2442" s="100"/>
      <c r="AR2442" s="100"/>
      <c r="AS2442" s="100"/>
      <c r="AT2442" s="100"/>
      <c r="AU2442" s="100"/>
      <c r="AV2442" s="100"/>
      <c r="AW2442" s="100"/>
      <c r="AX2442" s="100"/>
      <c r="AY2442" s="100"/>
    </row>
    <row r="2443" spans="37:51">
      <c r="AK2443" s="100"/>
      <c r="AL2443" s="100"/>
      <c r="AM2443" s="100"/>
      <c r="AN2443" s="100"/>
      <c r="AO2443" s="100"/>
      <c r="AP2443" s="100"/>
      <c r="AQ2443" s="100"/>
      <c r="AR2443" s="100"/>
      <c r="AS2443" s="100"/>
      <c r="AT2443" s="100"/>
      <c r="AU2443" s="100"/>
      <c r="AV2443" s="100"/>
      <c r="AW2443" s="100"/>
      <c r="AX2443" s="100"/>
      <c r="AY2443" s="100"/>
    </row>
    <row r="2444" spans="37:51">
      <c r="AK2444" s="100"/>
      <c r="AL2444" s="100"/>
      <c r="AM2444" s="100"/>
      <c r="AN2444" s="100"/>
      <c r="AO2444" s="100"/>
      <c r="AP2444" s="100"/>
      <c r="AQ2444" s="100"/>
      <c r="AR2444" s="100"/>
      <c r="AS2444" s="100"/>
      <c r="AT2444" s="100"/>
      <c r="AU2444" s="100"/>
      <c r="AV2444" s="100"/>
      <c r="AW2444" s="100"/>
      <c r="AX2444" s="100"/>
      <c r="AY2444" s="100"/>
    </row>
    <row r="2445" spans="37:51">
      <c r="AK2445" s="100"/>
      <c r="AL2445" s="100"/>
      <c r="AM2445" s="100"/>
      <c r="AN2445" s="100"/>
      <c r="AO2445" s="100"/>
      <c r="AP2445" s="100"/>
      <c r="AQ2445" s="100"/>
      <c r="AR2445" s="100"/>
      <c r="AS2445" s="100"/>
      <c r="AT2445" s="100"/>
      <c r="AU2445" s="100"/>
      <c r="AV2445" s="100"/>
      <c r="AW2445" s="100"/>
      <c r="AX2445" s="100"/>
      <c r="AY2445" s="100"/>
    </row>
    <row r="2446" spans="37:51">
      <c r="AK2446" s="100"/>
      <c r="AL2446" s="100"/>
      <c r="AM2446" s="100"/>
      <c r="AN2446" s="100"/>
      <c r="AO2446" s="100"/>
      <c r="AP2446" s="100"/>
      <c r="AQ2446" s="100"/>
      <c r="AR2446" s="100"/>
      <c r="AS2446" s="100"/>
      <c r="AT2446" s="100"/>
      <c r="AU2446" s="100"/>
      <c r="AV2446" s="100"/>
      <c r="AW2446" s="100"/>
      <c r="AX2446" s="100"/>
      <c r="AY2446" s="100"/>
    </row>
    <row r="2447" spans="37:51">
      <c r="AK2447" s="100"/>
      <c r="AL2447" s="100"/>
      <c r="AM2447" s="100"/>
      <c r="AN2447" s="100"/>
      <c r="AO2447" s="100"/>
      <c r="AP2447" s="100"/>
      <c r="AQ2447" s="100"/>
      <c r="AR2447" s="100"/>
      <c r="AS2447" s="100"/>
      <c r="AT2447" s="100"/>
      <c r="AU2447" s="100"/>
      <c r="AV2447" s="100"/>
      <c r="AW2447" s="100"/>
      <c r="AX2447" s="100"/>
      <c r="AY2447" s="100"/>
    </row>
    <row r="2448" spans="37:51">
      <c r="AK2448" s="100"/>
      <c r="AL2448" s="100"/>
      <c r="AM2448" s="100"/>
      <c r="AN2448" s="100"/>
      <c r="AO2448" s="100"/>
      <c r="AP2448" s="100"/>
      <c r="AQ2448" s="100"/>
      <c r="AR2448" s="100"/>
      <c r="AS2448" s="100"/>
      <c r="AT2448" s="100"/>
      <c r="AU2448" s="100"/>
      <c r="AV2448" s="100"/>
      <c r="AW2448" s="100"/>
      <c r="AX2448" s="100"/>
      <c r="AY2448" s="100"/>
    </row>
    <row r="2449" spans="37:51">
      <c r="AK2449" s="100"/>
      <c r="AL2449" s="100"/>
      <c r="AM2449" s="100"/>
      <c r="AN2449" s="100"/>
      <c r="AO2449" s="100"/>
      <c r="AP2449" s="100"/>
      <c r="AQ2449" s="100"/>
      <c r="AR2449" s="100"/>
      <c r="AS2449" s="100"/>
      <c r="AT2449" s="100"/>
      <c r="AU2449" s="100"/>
      <c r="AV2449" s="100"/>
      <c r="AW2449" s="100"/>
      <c r="AX2449" s="100"/>
      <c r="AY2449" s="100"/>
    </row>
    <row r="2450" spans="37:51">
      <c r="AK2450" s="100"/>
      <c r="AL2450" s="100"/>
      <c r="AM2450" s="100"/>
      <c r="AN2450" s="100"/>
      <c r="AO2450" s="100"/>
      <c r="AP2450" s="100"/>
      <c r="AQ2450" s="100"/>
      <c r="AR2450" s="100"/>
      <c r="AS2450" s="100"/>
      <c r="AT2450" s="100"/>
      <c r="AU2450" s="100"/>
      <c r="AV2450" s="100"/>
      <c r="AW2450" s="100"/>
      <c r="AX2450" s="100"/>
      <c r="AY2450" s="100"/>
    </row>
    <row r="2451" spans="37:51">
      <c r="AK2451" s="100"/>
      <c r="AL2451" s="100"/>
      <c r="AM2451" s="100"/>
      <c r="AN2451" s="100"/>
      <c r="AO2451" s="100"/>
      <c r="AP2451" s="100"/>
      <c r="AQ2451" s="100"/>
      <c r="AR2451" s="100"/>
      <c r="AS2451" s="100"/>
      <c r="AT2451" s="100"/>
      <c r="AU2451" s="100"/>
      <c r="AV2451" s="100"/>
      <c r="AW2451" s="100"/>
      <c r="AX2451" s="100"/>
      <c r="AY2451" s="100"/>
    </row>
    <row r="2452" spans="37:51">
      <c r="AK2452" s="100"/>
      <c r="AL2452" s="100"/>
      <c r="AM2452" s="100"/>
      <c r="AN2452" s="100"/>
      <c r="AO2452" s="100"/>
      <c r="AP2452" s="100"/>
      <c r="AQ2452" s="100"/>
      <c r="AR2452" s="100"/>
      <c r="AS2452" s="100"/>
      <c r="AT2452" s="100"/>
      <c r="AU2452" s="100"/>
      <c r="AV2452" s="100"/>
      <c r="AW2452" s="100"/>
      <c r="AX2452" s="100"/>
      <c r="AY2452" s="100"/>
    </row>
    <row r="2453" spans="37:51">
      <c r="AK2453" s="100"/>
      <c r="AL2453" s="100"/>
      <c r="AM2453" s="100"/>
      <c r="AN2453" s="100"/>
      <c r="AO2453" s="100"/>
      <c r="AP2453" s="100"/>
      <c r="AQ2453" s="100"/>
      <c r="AR2453" s="100"/>
      <c r="AS2453" s="100"/>
      <c r="AT2453" s="100"/>
      <c r="AU2453" s="100"/>
      <c r="AV2453" s="100"/>
      <c r="AW2453" s="100"/>
      <c r="AX2453" s="100"/>
      <c r="AY2453" s="100"/>
    </row>
    <row r="2454" spans="37:51">
      <c r="AK2454" s="100"/>
      <c r="AL2454" s="100"/>
      <c r="AM2454" s="100"/>
      <c r="AN2454" s="100"/>
      <c r="AO2454" s="100"/>
      <c r="AP2454" s="100"/>
      <c r="AQ2454" s="100"/>
      <c r="AR2454" s="100"/>
      <c r="AS2454" s="100"/>
      <c r="AT2454" s="100"/>
      <c r="AU2454" s="100"/>
      <c r="AV2454" s="100"/>
      <c r="AW2454" s="100"/>
      <c r="AX2454" s="100"/>
      <c r="AY2454" s="100"/>
    </row>
    <row r="2455" spans="37:51">
      <c r="AK2455" s="100"/>
      <c r="AL2455" s="100"/>
      <c r="AM2455" s="100"/>
      <c r="AN2455" s="100"/>
      <c r="AO2455" s="100"/>
      <c r="AP2455" s="100"/>
      <c r="AQ2455" s="100"/>
      <c r="AR2455" s="100"/>
      <c r="AS2455" s="100"/>
      <c r="AT2455" s="100"/>
      <c r="AU2455" s="100"/>
      <c r="AV2455" s="100"/>
      <c r="AW2455" s="100"/>
      <c r="AX2455" s="100"/>
      <c r="AY2455" s="100"/>
    </row>
    <row r="2456" spans="37:51">
      <c r="AK2456" s="100"/>
      <c r="AL2456" s="100"/>
      <c r="AM2456" s="100"/>
      <c r="AN2456" s="100"/>
      <c r="AO2456" s="100"/>
      <c r="AP2456" s="100"/>
      <c r="AQ2456" s="100"/>
      <c r="AR2456" s="100"/>
      <c r="AS2456" s="100"/>
      <c r="AT2456" s="100"/>
      <c r="AU2456" s="100"/>
      <c r="AV2456" s="100"/>
      <c r="AW2456" s="100"/>
      <c r="AX2456" s="100"/>
      <c r="AY2456" s="100"/>
    </row>
    <row r="2457" spans="37:51">
      <c r="AK2457" s="100"/>
      <c r="AL2457" s="100"/>
      <c r="AM2457" s="100"/>
      <c r="AN2457" s="100"/>
      <c r="AO2457" s="100"/>
      <c r="AP2457" s="100"/>
      <c r="AQ2457" s="100"/>
      <c r="AR2457" s="100"/>
      <c r="AS2457" s="100"/>
      <c r="AT2457" s="100"/>
      <c r="AU2457" s="100"/>
      <c r="AV2457" s="100"/>
      <c r="AW2457" s="100"/>
      <c r="AX2457" s="100"/>
      <c r="AY2457" s="100"/>
    </row>
    <row r="2458" spans="37:51">
      <c r="AK2458" s="100"/>
      <c r="AL2458" s="100"/>
      <c r="AM2458" s="100"/>
      <c r="AN2458" s="100"/>
      <c r="AO2458" s="100"/>
      <c r="AP2458" s="100"/>
      <c r="AQ2458" s="100"/>
      <c r="AR2458" s="100"/>
      <c r="AS2458" s="100"/>
      <c r="AT2458" s="100"/>
      <c r="AU2458" s="100"/>
      <c r="AV2458" s="100"/>
      <c r="AW2458" s="100"/>
      <c r="AX2458" s="100"/>
      <c r="AY2458" s="100"/>
    </row>
    <row r="2459" spans="37:51">
      <c r="AK2459" s="100"/>
      <c r="AL2459" s="100"/>
      <c r="AM2459" s="100"/>
      <c r="AN2459" s="100"/>
      <c r="AO2459" s="100"/>
      <c r="AP2459" s="100"/>
      <c r="AQ2459" s="100"/>
      <c r="AR2459" s="100"/>
      <c r="AS2459" s="100"/>
      <c r="AT2459" s="100"/>
      <c r="AU2459" s="100"/>
      <c r="AV2459" s="100"/>
      <c r="AW2459" s="100"/>
      <c r="AX2459" s="100"/>
      <c r="AY2459" s="100"/>
    </row>
    <row r="2460" spans="37:51">
      <c r="AK2460" s="100"/>
      <c r="AL2460" s="100"/>
      <c r="AM2460" s="100"/>
      <c r="AN2460" s="100"/>
      <c r="AO2460" s="100"/>
      <c r="AP2460" s="100"/>
      <c r="AQ2460" s="100"/>
      <c r="AR2460" s="100"/>
      <c r="AS2460" s="100"/>
      <c r="AT2460" s="100"/>
      <c r="AU2460" s="100"/>
      <c r="AV2460" s="100"/>
      <c r="AW2460" s="100"/>
      <c r="AX2460" s="100"/>
      <c r="AY2460" s="100"/>
    </row>
    <row r="2461" spans="37:51">
      <c r="AK2461" s="100"/>
      <c r="AL2461" s="100"/>
      <c r="AM2461" s="100"/>
      <c r="AN2461" s="100"/>
      <c r="AO2461" s="100"/>
      <c r="AP2461" s="100"/>
      <c r="AQ2461" s="100"/>
      <c r="AR2461" s="100"/>
      <c r="AS2461" s="100"/>
      <c r="AT2461" s="100"/>
      <c r="AU2461" s="100"/>
      <c r="AV2461" s="100"/>
      <c r="AW2461" s="100"/>
      <c r="AX2461" s="100"/>
      <c r="AY2461" s="100"/>
    </row>
    <row r="2462" spans="37:51">
      <c r="AK2462" s="100"/>
      <c r="AL2462" s="100"/>
      <c r="AM2462" s="100"/>
      <c r="AN2462" s="100"/>
      <c r="AO2462" s="100"/>
      <c r="AP2462" s="100"/>
      <c r="AQ2462" s="100"/>
      <c r="AR2462" s="100"/>
      <c r="AS2462" s="100"/>
      <c r="AT2462" s="100"/>
      <c r="AU2462" s="100"/>
      <c r="AV2462" s="100"/>
      <c r="AW2462" s="100"/>
      <c r="AX2462" s="100"/>
      <c r="AY2462" s="100"/>
    </row>
    <row r="2463" spans="37:51">
      <c r="AK2463" s="100"/>
      <c r="AL2463" s="100"/>
      <c r="AM2463" s="100"/>
      <c r="AN2463" s="100"/>
      <c r="AO2463" s="100"/>
      <c r="AP2463" s="100"/>
      <c r="AQ2463" s="100"/>
      <c r="AR2463" s="100"/>
      <c r="AS2463" s="100"/>
      <c r="AT2463" s="100"/>
      <c r="AU2463" s="100"/>
      <c r="AV2463" s="100"/>
      <c r="AW2463" s="100"/>
      <c r="AX2463" s="100"/>
      <c r="AY2463" s="100"/>
    </row>
    <row r="2464" spans="37:51">
      <c r="AK2464" s="100"/>
      <c r="AL2464" s="100"/>
      <c r="AM2464" s="100"/>
      <c r="AN2464" s="100"/>
      <c r="AO2464" s="100"/>
      <c r="AP2464" s="100"/>
      <c r="AQ2464" s="100"/>
      <c r="AR2464" s="100"/>
      <c r="AS2464" s="100"/>
      <c r="AT2464" s="100"/>
      <c r="AU2464" s="100"/>
      <c r="AV2464" s="100"/>
      <c r="AW2464" s="100"/>
      <c r="AX2464" s="100"/>
      <c r="AY2464" s="100"/>
    </row>
    <row r="2465" spans="37:51">
      <c r="AK2465" s="100"/>
      <c r="AL2465" s="100"/>
      <c r="AM2465" s="100"/>
      <c r="AN2465" s="100"/>
      <c r="AO2465" s="100"/>
      <c r="AP2465" s="100"/>
      <c r="AQ2465" s="100"/>
      <c r="AR2465" s="100"/>
      <c r="AS2465" s="100"/>
      <c r="AT2465" s="100"/>
      <c r="AU2465" s="100"/>
      <c r="AV2465" s="100"/>
      <c r="AW2465" s="100"/>
      <c r="AX2465" s="100"/>
      <c r="AY2465" s="100"/>
    </row>
    <row r="2466" spans="37:51">
      <c r="AK2466" s="100"/>
      <c r="AL2466" s="100"/>
      <c r="AM2466" s="100"/>
      <c r="AN2466" s="100"/>
      <c r="AO2466" s="100"/>
      <c r="AP2466" s="100"/>
      <c r="AQ2466" s="100"/>
      <c r="AR2466" s="100"/>
      <c r="AS2466" s="100"/>
      <c r="AT2466" s="100"/>
      <c r="AU2466" s="100"/>
      <c r="AV2466" s="100"/>
      <c r="AW2466" s="100"/>
      <c r="AX2466" s="100"/>
      <c r="AY2466" s="100"/>
    </row>
    <row r="2467" spans="37:51">
      <c r="AK2467" s="100"/>
      <c r="AL2467" s="100"/>
      <c r="AM2467" s="100"/>
      <c r="AN2467" s="100"/>
      <c r="AO2467" s="100"/>
      <c r="AP2467" s="100"/>
      <c r="AQ2467" s="100"/>
      <c r="AR2467" s="100"/>
      <c r="AS2467" s="100"/>
      <c r="AT2467" s="100"/>
      <c r="AU2467" s="100"/>
      <c r="AV2467" s="100"/>
      <c r="AW2467" s="100"/>
      <c r="AX2467" s="100"/>
      <c r="AY2467" s="100"/>
    </row>
    <row r="2468" spans="37:51">
      <c r="AK2468" s="100"/>
      <c r="AL2468" s="100"/>
      <c r="AM2468" s="100"/>
      <c r="AN2468" s="100"/>
      <c r="AO2468" s="100"/>
      <c r="AP2468" s="100"/>
      <c r="AQ2468" s="100"/>
      <c r="AR2468" s="100"/>
      <c r="AS2468" s="100"/>
      <c r="AT2468" s="100"/>
      <c r="AU2468" s="100"/>
      <c r="AV2468" s="100"/>
      <c r="AW2468" s="100"/>
      <c r="AX2468" s="100"/>
      <c r="AY2468" s="100"/>
    </row>
    <row r="2469" spans="37:51">
      <c r="AK2469" s="100"/>
      <c r="AL2469" s="100"/>
      <c r="AM2469" s="100"/>
      <c r="AN2469" s="100"/>
      <c r="AO2469" s="100"/>
      <c r="AP2469" s="100"/>
      <c r="AQ2469" s="100"/>
      <c r="AR2469" s="100"/>
      <c r="AS2469" s="100"/>
      <c r="AT2469" s="100"/>
      <c r="AU2469" s="100"/>
      <c r="AV2469" s="100"/>
      <c r="AW2469" s="100"/>
      <c r="AX2469" s="100"/>
      <c r="AY2469" s="100"/>
    </row>
    <row r="2470" spans="37:51">
      <c r="AK2470" s="100"/>
      <c r="AL2470" s="100"/>
      <c r="AM2470" s="100"/>
      <c r="AN2470" s="100"/>
      <c r="AO2470" s="100"/>
      <c r="AP2470" s="100"/>
      <c r="AQ2470" s="100"/>
      <c r="AR2470" s="100"/>
      <c r="AS2470" s="100"/>
      <c r="AT2470" s="100"/>
      <c r="AU2470" s="100"/>
      <c r="AV2470" s="100"/>
      <c r="AW2470" s="100"/>
      <c r="AX2470" s="100"/>
      <c r="AY2470" s="100"/>
    </row>
    <row r="2471" spans="37:51">
      <c r="AK2471" s="100"/>
      <c r="AL2471" s="100"/>
      <c r="AM2471" s="100"/>
      <c r="AN2471" s="100"/>
      <c r="AO2471" s="100"/>
      <c r="AP2471" s="100"/>
      <c r="AQ2471" s="100"/>
      <c r="AR2471" s="100"/>
      <c r="AS2471" s="100"/>
      <c r="AT2471" s="100"/>
      <c r="AU2471" s="100"/>
      <c r="AV2471" s="100"/>
      <c r="AW2471" s="100"/>
      <c r="AX2471" s="100"/>
      <c r="AY2471" s="100"/>
    </row>
    <row r="2472" spans="37:51">
      <c r="AK2472" s="100"/>
      <c r="AL2472" s="100"/>
      <c r="AM2472" s="100"/>
      <c r="AN2472" s="100"/>
      <c r="AO2472" s="100"/>
      <c r="AP2472" s="100"/>
      <c r="AQ2472" s="100"/>
      <c r="AR2472" s="100"/>
      <c r="AS2472" s="100"/>
      <c r="AT2472" s="100"/>
      <c r="AU2472" s="100"/>
      <c r="AV2472" s="100"/>
      <c r="AW2472" s="100"/>
      <c r="AX2472" s="100"/>
      <c r="AY2472" s="100"/>
    </row>
    <row r="2473" spans="37:51">
      <c r="AK2473" s="100"/>
      <c r="AL2473" s="100"/>
      <c r="AM2473" s="100"/>
      <c r="AN2473" s="100"/>
      <c r="AO2473" s="100"/>
      <c r="AP2473" s="100"/>
      <c r="AQ2473" s="100"/>
      <c r="AR2473" s="100"/>
      <c r="AS2473" s="100"/>
      <c r="AT2473" s="100"/>
      <c r="AU2473" s="100"/>
      <c r="AV2473" s="100"/>
      <c r="AW2473" s="100"/>
      <c r="AX2473" s="100"/>
      <c r="AY2473" s="100"/>
    </row>
    <row r="2474" spans="37:51">
      <c r="AK2474" s="100"/>
      <c r="AL2474" s="100"/>
      <c r="AM2474" s="100"/>
      <c r="AN2474" s="100"/>
      <c r="AO2474" s="100"/>
      <c r="AP2474" s="100"/>
      <c r="AQ2474" s="100"/>
      <c r="AR2474" s="100"/>
      <c r="AS2474" s="100"/>
      <c r="AT2474" s="100"/>
      <c r="AU2474" s="100"/>
      <c r="AV2474" s="100"/>
      <c r="AW2474" s="100"/>
      <c r="AX2474" s="100"/>
      <c r="AY2474" s="100"/>
    </row>
    <row r="2475" spans="37:51">
      <c r="AK2475" s="100"/>
      <c r="AL2475" s="100"/>
      <c r="AM2475" s="100"/>
      <c r="AN2475" s="100"/>
      <c r="AO2475" s="100"/>
      <c r="AP2475" s="100"/>
      <c r="AQ2475" s="100"/>
      <c r="AR2475" s="100"/>
      <c r="AS2475" s="100"/>
      <c r="AT2475" s="100"/>
      <c r="AU2475" s="100"/>
      <c r="AV2475" s="100"/>
      <c r="AW2475" s="100"/>
      <c r="AX2475" s="100"/>
      <c r="AY2475" s="100"/>
    </row>
    <row r="2476" spans="37:51">
      <c r="AK2476" s="100"/>
      <c r="AL2476" s="100"/>
      <c r="AM2476" s="100"/>
      <c r="AN2476" s="100"/>
      <c r="AO2476" s="100"/>
      <c r="AP2476" s="100"/>
      <c r="AQ2476" s="100"/>
      <c r="AR2476" s="100"/>
      <c r="AS2476" s="100"/>
      <c r="AT2476" s="100"/>
      <c r="AU2476" s="100"/>
      <c r="AV2476" s="100"/>
      <c r="AW2476" s="100"/>
      <c r="AX2476" s="100"/>
      <c r="AY2476" s="100"/>
    </row>
    <row r="2477" spans="37:51">
      <c r="AK2477" s="100"/>
      <c r="AL2477" s="100"/>
      <c r="AM2477" s="100"/>
      <c r="AN2477" s="100"/>
      <c r="AO2477" s="100"/>
      <c r="AP2477" s="100"/>
      <c r="AQ2477" s="100"/>
      <c r="AR2477" s="100"/>
      <c r="AS2477" s="100"/>
      <c r="AT2477" s="100"/>
      <c r="AU2477" s="100"/>
      <c r="AV2477" s="100"/>
      <c r="AW2477" s="100"/>
      <c r="AX2477" s="100"/>
      <c r="AY2477" s="100"/>
    </row>
    <row r="2478" spans="37:51">
      <c r="AK2478" s="100"/>
      <c r="AL2478" s="100"/>
      <c r="AM2478" s="100"/>
      <c r="AN2478" s="100"/>
      <c r="AO2478" s="100"/>
      <c r="AP2478" s="100"/>
      <c r="AQ2478" s="100"/>
      <c r="AR2478" s="100"/>
      <c r="AS2478" s="100"/>
      <c r="AT2478" s="100"/>
      <c r="AU2478" s="100"/>
      <c r="AV2478" s="100"/>
      <c r="AW2478" s="100"/>
      <c r="AX2478" s="100"/>
      <c r="AY2478" s="100"/>
    </row>
    <row r="2479" spans="37:51">
      <c r="AK2479" s="100"/>
      <c r="AL2479" s="100"/>
      <c r="AM2479" s="100"/>
      <c r="AN2479" s="100"/>
      <c r="AO2479" s="100"/>
      <c r="AP2479" s="100"/>
      <c r="AQ2479" s="100"/>
      <c r="AR2479" s="100"/>
      <c r="AS2479" s="100"/>
      <c r="AT2479" s="100"/>
      <c r="AU2479" s="100"/>
      <c r="AV2479" s="100"/>
      <c r="AW2479" s="100"/>
      <c r="AX2479" s="100"/>
      <c r="AY2479" s="100"/>
    </row>
    <row r="2480" spans="37:51">
      <c r="AK2480" s="100"/>
      <c r="AL2480" s="100"/>
      <c r="AM2480" s="100"/>
      <c r="AN2480" s="100"/>
      <c r="AO2480" s="100"/>
      <c r="AP2480" s="100"/>
      <c r="AQ2480" s="100"/>
      <c r="AR2480" s="100"/>
      <c r="AS2480" s="100"/>
      <c r="AT2480" s="100"/>
      <c r="AU2480" s="100"/>
      <c r="AV2480" s="100"/>
      <c r="AW2480" s="100"/>
      <c r="AX2480" s="100"/>
      <c r="AY2480" s="100"/>
    </row>
    <row r="2481" spans="37:51">
      <c r="AK2481" s="100"/>
      <c r="AL2481" s="100"/>
      <c r="AM2481" s="100"/>
      <c r="AN2481" s="100"/>
      <c r="AO2481" s="100"/>
      <c r="AP2481" s="100"/>
      <c r="AQ2481" s="100"/>
      <c r="AR2481" s="100"/>
      <c r="AS2481" s="100"/>
      <c r="AT2481" s="100"/>
      <c r="AU2481" s="100"/>
      <c r="AV2481" s="100"/>
      <c r="AW2481" s="100"/>
      <c r="AX2481" s="100"/>
      <c r="AY2481" s="100"/>
    </row>
    <row r="2482" spans="37:51">
      <c r="AK2482" s="100"/>
      <c r="AL2482" s="100"/>
      <c r="AM2482" s="100"/>
      <c r="AN2482" s="100"/>
      <c r="AO2482" s="100"/>
      <c r="AP2482" s="100"/>
      <c r="AQ2482" s="100"/>
      <c r="AR2482" s="100"/>
      <c r="AS2482" s="100"/>
      <c r="AT2482" s="100"/>
      <c r="AU2482" s="100"/>
      <c r="AV2482" s="100"/>
      <c r="AW2482" s="100"/>
      <c r="AX2482" s="100"/>
      <c r="AY2482" s="100"/>
    </row>
    <row r="2483" spans="37:51">
      <c r="AK2483" s="100"/>
      <c r="AL2483" s="100"/>
      <c r="AM2483" s="100"/>
      <c r="AN2483" s="100"/>
      <c r="AO2483" s="100"/>
      <c r="AP2483" s="100"/>
      <c r="AQ2483" s="100"/>
      <c r="AR2483" s="100"/>
      <c r="AS2483" s="100"/>
      <c r="AT2483" s="100"/>
      <c r="AU2483" s="100"/>
      <c r="AV2483" s="100"/>
      <c r="AW2483" s="100"/>
      <c r="AX2483" s="100"/>
      <c r="AY2483" s="100"/>
    </row>
    <row r="2484" spans="37:51">
      <c r="AK2484" s="100"/>
      <c r="AL2484" s="100"/>
      <c r="AM2484" s="100"/>
      <c r="AN2484" s="100"/>
      <c r="AO2484" s="100"/>
      <c r="AP2484" s="100"/>
      <c r="AQ2484" s="100"/>
      <c r="AR2484" s="100"/>
      <c r="AS2484" s="100"/>
      <c r="AT2484" s="100"/>
      <c r="AU2484" s="100"/>
      <c r="AV2484" s="100"/>
      <c r="AW2484" s="100"/>
      <c r="AX2484" s="100"/>
      <c r="AY2484" s="100"/>
    </row>
    <row r="2485" spans="37:51">
      <c r="AK2485" s="100"/>
      <c r="AL2485" s="100"/>
      <c r="AM2485" s="100"/>
      <c r="AN2485" s="100"/>
      <c r="AO2485" s="100"/>
      <c r="AP2485" s="100"/>
      <c r="AQ2485" s="100"/>
      <c r="AR2485" s="100"/>
      <c r="AS2485" s="100"/>
      <c r="AT2485" s="100"/>
      <c r="AU2485" s="100"/>
      <c r="AV2485" s="100"/>
      <c r="AW2485" s="100"/>
      <c r="AX2485" s="100"/>
      <c r="AY2485" s="100"/>
    </row>
    <row r="2486" spans="37:51">
      <c r="AK2486" s="100"/>
      <c r="AL2486" s="100"/>
      <c r="AM2486" s="100"/>
      <c r="AN2486" s="100"/>
      <c r="AO2486" s="100"/>
      <c r="AP2486" s="100"/>
      <c r="AQ2486" s="100"/>
      <c r="AR2486" s="100"/>
      <c r="AS2486" s="100"/>
      <c r="AT2486" s="100"/>
      <c r="AU2486" s="100"/>
      <c r="AV2486" s="100"/>
      <c r="AW2486" s="100"/>
      <c r="AX2486" s="100"/>
      <c r="AY2486" s="100"/>
    </row>
    <row r="2487" spans="37:51">
      <c r="AK2487" s="100"/>
      <c r="AL2487" s="100"/>
      <c r="AM2487" s="100"/>
      <c r="AN2487" s="100"/>
      <c r="AO2487" s="100"/>
      <c r="AP2487" s="100"/>
      <c r="AQ2487" s="100"/>
      <c r="AR2487" s="100"/>
      <c r="AS2487" s="100"/>
      <c r="AT2487" s="100"/>
      <c r="AU2487" s="100"/>
      <c r="AV2487" s="100"/>
      <c r="AW2487" s="100"/>
      <c r="AX2487" s="100"/>
      <c r="AY2487" s="100"/>
    </row>
    <row r="2488" spans="37:51">
      <c r="AK2488" s="100"/>
      <c r="AL2488" s="100"/>
      <c r="AM2488" s="100"/>
      <c r="AN2488" s="100"/>
      <c r="AO2488" s="100"/>
      <c r="AP2488" s="100"/>
      <c r="AQ2488" s="100"/>
      <c r="AR2488" s="100"/>
      <c r="AS2488" s="100"/>
      <c r="AT2488" s="100"/>
      <c r="AU2488" s="100"/>
      <c r="AV2488" s="100"/>
      <c r="AW2488" s="100"/>
      <c r="AX2488" s="100"/>
      <c r="AY2488" s="100"/>
    </row>
    <row r="2489" spans="37:51">
      <c r="AK2489" s="100"/>
      <c r="AL2489" s="100"/>
      <c r="AM2489" s="100"/>
      <c r="AN2489" s="100"/>
      <c r="AO2489" s="100"/>
      <c r="AP2489" s="100"/>
      <c r="AQ2489" s="100"/>
      <c r="AR2489" s="100"/>
      <c r="AS2489" s="100"/>
      <c r="AT2489" s="100"/>
      <c r="AU2489" s="100"/>
      <c r="AV2489" s="100"/>
      <c r="AW2489" s="100"/>
      <c r="AX2489" s="100"/>
      <c r="AY2489" s="100"/>
    </row>
    <row r="2490" spans="37:51">
      <c r="AK2490" s="100"/>
      <c r="AL2490" s="100"/>
      <c r="AM2490" s="100"/>
      <c r="AN2490" s="100"/>
      <c r="AO2490" s="100"/>
      <c r="AP2490" s="100"/>
      <c r="AQ2490" s="100"/>
      <c r="AR2490" s="100"/>
      <c r="AS2490" s="100"/>
      <c r="AT2490" s="100"/>
      <c r="AU2490" s="100"/>
      <c r="AV2490" s="100"/>
      <c r="AW2490" s="100"/>
      <c r="AX2490" s="100"/>
      <c r="AY2490" s="100"/>
    </row>
    <row r="2491" spans="37:51">
      <c r="AK2491" s="100"/>
      <c r="AL2491" s="100"/>
      <c r="AM2491" s="100"/>
      <c r="AN2491" s="100"/>
      <c r="AO2491" s="100"/>
      <c r="AP2491" s="100"/>
      <c r="AQ2491" s="100"/>
      <c r="AR2491" s="100"/>
      <c r="AS2491" s="100"/>
      <c r="AT2491" s="100"/>
      <c r="AU2491" s="100"/>
      <c r="AV2491" s="100"/>
      <c r="AW2491" s="100"/>
      <c r="AX2491" s="100"/>
      <c r="AY2491" s="100"/>
    </row>
    <row r="2492" spans="37:51">
      <c r="AK2492" s="100"/>
      <c r="AL2492" s="100"/>
      <c r="AM2492" s="100"/>
      <c r="AN2492" s="100"/>
      <c r="AO2492" s="100"/>
      <c r="AP2492" s="100"/>
      <c r="AQ2492" s="100"/>
      <c r="AR2492" s="100"/>
      <c r="AS2492" s="100"/>
      <c r="AT2492" s="100"/>
      <c r="AU2492" s="100"/>
      <c r="AV2492" s="100"/>
      <c r="AW2492" s="100"/>
      <c r="AX2492" s="100"/>
      <c r="AY2492" s="100"/>
    </row>
    <row r="2493" spans="37:51">
      <c r="AK2493" s="100"/>
      <c r="AL2493" s="100"/>
      <c r="AM2493" s="100"/>
      <c r="AN2493" s="100"/>
      <c r="AO2493" s="100"/>
      <c r="AP2493" s="100"/>
      <c r="AQ2493" s="100"/>
      <c r="AR2493" s="100"/>
      <c r="AS2493" s="100"/>
      <c r="AT2493" s="100"/>
      <c r="AU2493" s="100"/>
      <c r="AV2493" s="100"/>
      <c r="AW2493" s="100"/>
      <c r="AX2493" s="100"/>
      <c r="AY2493" s="100"/>
    </row>
    <row r="2494" spans="37:51">
      <c r="AK2494" s="100"/>
      <c r="AL2494" s="100"/>
      <c r="AM2494" s="100"/>
      <c r="AN2494" s="100"/>
      <c r="AO2494" s="100"/>
      <c r="AP2494" s="100"/>
      <c r="AQ2494" s="100"/>
      <c r="AR2494" s="100"/>
      <c r="AS2494" s="100"/>
      <c r="AT2494" s="100"/>
      <c r="AU2494" s="100"/>
      <c r="AV2494" s="100"/>
      <c r="AW2494" s="100"/>
      <c r="AX2494" s="100"/>
      <c r="AY2494" s="100"/>
    </row>
    <row r="2495" spans="37:51">
      <c r="AK2495" s="100"/>
      <c r="AL2495" s="100"/>
      <c r="AM2495" s="100"/>
      <c r="AN2495" s="100"/>
      <c r="AO2495" s="100"/>
      <c r="AP2495" s="100"/>
      <c r="AQ2495" s="100"/>
      <c r="AR2495" s="100"/>
      <c r="AS2495" s="100"/>
      <c r="AT2495" s="100"/>
      <c r="AU2495" s="100"/>
      <c r="AV2495" s="100"/>
      <c r="AW2495" s="100"/>
      <c r="AX2495" s="100"/>
      <c r="AY2495" s="100"/>
    </row>
    <row r="2496" spans="37:51">
      <c r="AK2496" s="100"/>
      <c r="AL2496" s="100"/>
      <c r="AM2496" s="100"/>
      <c r="AN2496" s="100"/>
      <c r="AO2496" s="100"/>
      <c r="AP2496" s="100"/>
      <c r="AQ2496" s="100"/>
      <c r="AR2496" s="100"/>
      <c r="AS2496" s="100"/>
      <c r="AT2496" s="100"/>
      <c r="AU2496" s="100"/>
      <c r="AV2496" s="100"/>
      <c r="AW2496" s="100"/>
      <c r="AX2496" s="100"/>
      <c r="AY2496" s="100"/>
    </row>
    <row r="2497" spans="37:51">
      <c r="AK2497" s="100"/>
      <c r="AL2497" s="100"/>
      <c r="AM2497" s="100"/>
      <c r="AN2497" s="100"/>
      <c r="AO2497" s="100"/>
      <c r="AP2497" s="100"/>
      <c r="AQ2497" s="100"/>
      <c r="AR2497" s="100"/>
      <c r="AS2497" s="100"/>
      <c r="AT2497" s="100"/>
      <c r="AU2497" s="100"/>
      <c r="AV2497" s="100"/>
      <c r="AW2497" s="100"/>
      <c r="AX2497" s="100"/>
      <c r="AY2497" s="100"/>
    </row>
    <row r="2498" spans="37:51">
      <c r="AK2498" s="100"/>
      <c r="AL2498" s="100"/>
      <c r="AM2498" s="100"/>
      <c r="AN2498" s="100"/>
      <c r="AO2498" s="100"/>
      <c r="AP2498" s="100"/>
      <c r="AQ2498" s="100"/>
      <c r="AR2498" s="100"/>
      <c r="AS2498" s="100"/>
      <c r="AT2498" s="100"/>
      <c r="AU2498" s="100"/>
      <c r="AV2498" s="100"/>
      <c r="AW2498" s="100"/>
      <c r="AX2498" s="100"/>
      <c r="AY2498" s="100"/>
    </row>
    <row r="2499" spans="37:51">
      <c r="AK2499" s="100"/>
      <c r="AL2499" s="100"/>
      <c r="AM2499" s="100"/>
      <c r="AN2499" s="100"/>
      <c r="AO2499" s="100"/>
      <c r="AP2499" s="100"/>
      <c r="AQ2499" s="100"/>
      <c r="AR2499" s="100"/>
      <c r="AS2499" s="100"/>
      <c r="AT2499" s="100"/>
      <c r="AU2499" s="100"/>
      <c r="AV2499" s="100"/>
      <c r="AW2499" s="100"/>
      <c r="AX2499" s="100"/>
      <c r="AY2499" s="100"/>
    </row>
    <row r="2500" spans="37:51">
      <c r="AK2500" s="100"/>
      <c r="AL2500" s="100"/>
      <c r="AM2500" s="100"/>
      <c r="AN2500" s="100"/>
      <c r="AO2500" s="100"/>
      <c r="AP2500" s="100"/>
      <c r="AQ2500" s="100"/>
      <c r="AR2500" s="100"/>
      <c r="AS2500" s="100"/>
      <c r="AT2500" s="100"/>
      <c r="AU2500" s="100"/>
      <c r="AV2500" s="100"/>
      <c r="AW2500" s="100"/>
      <c r="AX2500" s="100"/>
      <c r="AY2500" s="100"/>
    </row>
    <row r="2501" spans="37:51">
      <c r="AK2501" s="100"/>
      <c r="AL2501" s="100"/>
      <c r="AM2501" s="100"/>
      <c r="AN2501" s="100"/>
      <c r="AO2501" s="100"/>
      <c r="AP2501" s="100"/>
      <c r="AQ2501" s="100"/>
      <c r="AR2501" s="100"/>
      <c r="AS2501" s="100"/>
      <c r="AT2501" s="100"/>
      <c r="AU2501" s="100"/>
      <c r="AV2501" s="100"/>
      <c r="AW2501" s="100"/>
      <c r="AX2501" s="100"/>
      <c r="AY2501" s="100"/>
    </row>
    <row r="2502" spans="37:51">
      <c r="AK2502" s="100"/>
      <c r="AL2502" s="100"/>
      <c r="AM2502" s="100"/>
      <c r="AN2502" s="100"/>
      <c r="AO2502" s="100"/>
      <c r="AP2502" s="100"/>
      <c r="AQ2502" s="100"/>
      <c r="AR2502" s="100"/>
      <c r="AS2502" s="100"/>
      <c r="AT2502" s="100"/>
      <c r="AU2502" s="100"/>
      <c r="AV2502" s="100"/>
      <c r="AW2502" s="100"/>
      <c r="AX2502" s="100"/>
      <c r="AY2502" s="100"/>
    </row>
    <row r="2503" spans="37:51">
      <c r="AK2503" s="100"/>
      <c r="AL2503" s="100"/>
      <c r="AM2503" s="100"/>
      <c r="AN2503" s="100"/>
      <c r="AO2503" s="100"/>
      <c r="AP2503" s="100"/>
      <c r="AQ2503" s="100"/>
      <c r="AR2503" s="100"/>
      <c r="AS2503" s="100"/>
      <c r="AT2503" s="100"/>
      <c r="AU2503" s="100"/>
      <c r="AV2503" s="100"/>
      <c r="AW2503" s="100"/>
      <c r="AX2503" s="100"/>
      <c r="AY2503" s="100"/>
    </row>
    <row r="2504" spans="37:51">
      <c r="AK2504" s="100"/>
      <c r="AL2504" s="100"/>
      <c r="AM2504" s="100"/>
      <c r="AN2504" s="100"/>
      <c r="AO2504" s="100"/>
      <c r="AP2504" s="100"/>
      <c r="AQ2504" s="100"/>
      <c r="AR2504" s="100"/>
      <c r="AS2504" s="100"/>
      <c r="AT2504" s="100"/>
      <c r="AU2504" s="100"/>
      <c r="AV2504" s="100"/>
      <c r="AW2504" s="100"/>
      <c r="AX2504" s="100"/>
      <c r="AY2504" s="100"/>
    </row>
    <row r="2505" spans="37:51">
      <c r="AK2505" s="100"/>
      <c r="AL2505" s="100"/>
      <c r="AM2505" s="100"/>
      <c r="AN2505" s="100"/>
      <c r="AO2505" s="100"/>
      <c r="AP2505" s="100"/>
      <c r="AQ2505" s="100"/>
      <c r="AR2505" s="100"/>
      <c r="AS2505" s="100"/>
      <c r="AT2505" s="100"/>
      <c r="AU2505" s="100"/>
      <c r="AV2505" s="100"/>
      <c r="AW2505" s="100"/>
      <c r="AX2505" s="100"/>
      <c r="AY2505" s="100"/>
    </row>
    <row r="2506" spans="37:51">
      <c r="AK2506" s="100"/>
      <c r="AL2506" s="100"/>
      <c r="AM2506" s="100"/>
      <c r="AN2506" s="100"/>
      <c r="AO2506" s="100"/>
      <c r="AP2506" s="100"/>
      <c r="AQ2506" s="100"/>
      <c r="AR2506" s="100"/>
      <c r="AS2506" s="100"/>
      <c r="AT2506" s="100"/>
      <c r="AU2506" s="100"/>
      <c r="AV2506" s="100"/>
      <c r="AW2506" s="100"/>
      <c r="AX2506" s="100"/>
      <c r="AY2506" s="100"/>
    </row>
    <row r="2507" spans="37:51">
      <c r="AK2507" s="100"/>
      <c r="AL2507" s="100"/>
      <c r="AM2507" s="100"/>
      <c r="AN2507" s="100"/>
      <c r="AO2507" s="100"/>
      <c r="AP2507" s="100"/>
      <c r="AQ2507" s="100"/>
      <c r="AR2507" s="100"/>
      <c r="AS2507" s="100"/>
      <c r="AT2507" s="100"/>
      <c r="AU2507" s="100"/>
      <c r="AV2507" s="100"/>
      <c r="AW2507" s="100"/>
      <c r="AX2507" s="100"/>
      <c r="AY2507" s="100"/>
    </row>
    <row r="2508" spans="37:51">
      <c r="AK2508" s="100"/>
      <c r="AL2508" s="100"/>
      <c r="AM2508" s="100"/>
      <c r="AN2508" s="100"/>
      <c r="AO2508" s="100"/>
      <c r="AP2508" s="100"/>
      <c r="AQ2508" s="100"/>
      <c r="AR2508" s="100"/>
      <c r="AS2508" s="100"/>
      <c r="AT2508" s="100"/>
      <c r="AU2508" s="100"/>
      <c r="AV2508" s="100"/>
      <c r="AW2508" s="100"/>
      <c r="AX2508" s="100"/>
      <c r="AY2508" s="100"/>
    </row>
    <row r="2509" spans="37:51">
      <c r="AK2509" s="100"/>
      <c r="AL2509" s="100"/>
      <c r="AM2509" s="100"/>
      <c r="AN2509" s="100"/>
      <c r="AO2509" s="100"/>
      <c r="AP2509" s="100"/>
      <c r="AQ2509" s="100"/>
      <c r="AR2509" s="100"/>
      <c r="AS2509" s="100"/>
      <c r="AT2509" s="100"/>
      <c r="AU2509" s="100"/>
      <c r="AV2509" s="100"/>
      <c r="AW2509" s="100"/>
      <c r="AX2509" s="100"/>
      <c r="AY2509" s="100"/>
    </row>
    <row r="2510" spans="37:51">
      <c r="AK2510" s="100"/>
      <c r="AL2510" s="100"/>
      <c r="AM2510" s="100"/>
      <c r="AN2510" s="100"/>
      <c r="AO2510" s="100"/>
      <c r="AP2510" s="100"/>
      <c r="AQ2510" s="100"/>
      <c r="AR2510" s="100"/>
      <c r="AS2510" s="100"/>
      <c r="AT2510" s="100"/>
      <c r="AU2510" s="100"/>
      <c r="AV2510" s="100"/>
      <c r="AW2510" s="100"/>
      <c r="AX2510" s="100"/>
      <c r="AY2510" s="100"/>
    </row>
    <row r="2511" spans="37:51">
      <c r="AK2511" s="100"/>
      <c r="AL2511" s="100"/>
      <c r="AM2511" s="100"/>
      <c r="AN2511" s="100"/>
      <c r="AO2511" s="100"/>
      <c r="AP2511" s="100"/>
      <c r="AQ2511" s="100"/>
      <c r="AR2511" s="100"/>
      <c r="AS2511" s="100"/>
      <c r="AT2511" s="100"/>
      <c r="AU2511" s="100"/>
      <c r="AV2511" s="100"/>
      <c r="AW2511" s="100"/>
      <c r="AX2511" s="100"/>
      <c r="AY2511" s="100"/>
    </row>
    <row r="2512" spans="37:51">
      <c r="AK2512" s="100"/>
      <c r="AL2512" s="100"/>
      <c r="AM2512" s="100"/>
      <c r="AN2512" s="100"/>
      <c r="AO2512" s="100"/>
      <c r="AP2512" s="100"/>
      <c r="AQ2512" s="100"/>
      <c r="AR2512" s="100"/>
      <c r="AS2512" s="100"/>
      <c r="AT2512" s="100"/>
      <c r="AU2512" s="100"/>
      <c r="AV2512" s="100"/>
      <c r="AW2512" s="100"/>
      <c r="AX2512" s="100"/>
      <c r="AY2512" s="100"/>
    </row>
    <row r="2513" spans="37:51">
      <c r="AK2513" s="100"/>
      <c r="AL2513" s="100"/>
      <c r="AM2513" s="100"/>
      <c r="AN2513" s="100"/>
      <c r="AO2513" s="100"/>
      <c r="AP2513" s="100"/>
      <c r="AQ2513" s="100"/>
      <c r="AR2513" s="100"/>
      <c r="AS2513" s="100"/>
      <c r="AT2513" s="100"/>
      <c r="AU2513" s="100"/>
      <c r="AV2513" s="100"/>
      <c r="AW2513" s="100"/>
      <c r="AX2513" s="100"/>
      <c r="AY2513" s="100"/>
    </row>
    <row r="2514" spans="37:51">
      <c r="AK2514" s="100"/>
      <c r="AL2514" s="100"/>
      <c r="AM2514" s="100"/>
      <c r="AN2514" s="100"/>
      <c r="AO2514" s="100"/>
      <c r="AP2514" s="100"/>
      <c r="AQ2514" s="100"/>
      <c r="AR2514" s="100"/>
      <c r="AS2514" s="100"/>
      <c r="AT2514" s="100"/>
      <c r="AU2514" s="100"/>
      <c r="AV2514" s="100"/>
      <c r="AW2514" s="100"/>
      <c r="AX2514" s="100"/>
      <c r="AY2514" s="100"/>
    </row>
    <row r="2515" spans="37:51">
      <c r="AK2515" s="100"/>
      <c r="AL2515" s="100"/>
      <c r="AM2515" s="100"/>
      <c r="AN2515" s="100"/>
      <c r="AO2515" s="100"/>
      <c r="AP2515" s="100"/>
      <c r="AQ2515" s="100"/>
      <c r="AR2515" s="100"/>
      <c r="AS2515" s="100"/>
      <c r="AT2515" s="100"/>
      <c r="AU2515" s="100"/>
      <c r="AV2515" s="100"/>
      <c r="AW2515" s="100"/>
      <c r="AX2515" s="100"/>
      <c r="AY2515" s="100"/>
    </row>
    <row r="2516" spans="37:51">
      <c r="AK2516" s="100"/>
      <c r="AL2516" s="100"/>
      <c r="AM2516" s="100"/>
      <c r="AN2516" s="100"/>
      <c r="AO2516" s="100"/>
      <c r="AP2516" s="100"/>
      <c r="AQ2516" s="100"/>
      <c r="AR2516" s="100"/>
      <c r="AS2516" s="100"/>
      <c r="AT2516" s="100"/>
      <c r="AU2516" s="100"/>
      <c r="AV2516" s="100"/>
      <c r="AW2516" s="100"/>
      <c r="AX2516" s="100"/>
      <c r="AY2516" s="100"/>
    </row>
    <row r="2517" spans="37:51">
      <c r="AK2517" s="100"/>
      <c r="AL2517" s="100"/>
      <c r="AM2517" s="100"/>
      <c r="AN2517" s="100"/>
      <c r="AO2517" s="100"/>
      <c r="AP2517" s="100"/>
      <c r="AQ2517" s="100"/>
      <c r="AR2517" s="100"/>
      <c r="AS2517" s="100"/>
      <c r="AT2517" s="100"/>
      <c r="AU2517" s="100"/>
      <c r="AV2517" s="100"/>
      <c r="AW2517" s="100"/>
      <c r="AX2517" s="100"/>
      <c r="AY2517" s="100"/>
    </row>
    <row r="2518" spans="37:51">
      <c r="AK2518" s="100"/>
      <c r="AL2518" s="100"/>
      <c r="AM2518" s="100"/>
      <c r="AN2518" s="100"/>
      <c r="AO2518" s="100"/>
      <c r="AP2518" s="100"/>
      <c r="AQ2518" s="100"/>
      <c r="AR2518" s="100"/>
      <c r="AS2518" s="100"/>
      <c r="AT2518" s="100"/>
      <c r="AU2518" s="100"/>
      <c r="AV2518" s="100"/>
      <c r="AW2518" s="100"/>
      <c r="AX2518" s="100"/>
      <c r="AY2518" s="100"/>
    </row>
    <row r="2519" spans="37:51">
      <c r="AK2519" s="100"/>
      <c r="AL2519" s="100"/>
      <c r="AM2519" s="100"/>
      <c r="AN2519" s="100"/>
      <c r="AO2519" s="100"/>
      <c r="AP2519" s="100"/>
      <c r="AQ2519" s="100"/>
      <c r="AR2519" s="100"/>
      <c r="AS2519" s="100"/>
      <c r="AT2519" s="100"/>
      <c r="AU2519" s="100"/>
      <c r="AV2519" s="100"/>
      <c r="AW2519" s="100"/>
      <c r="AX2519" s="100"/>
      <c r="AY2519" s="100"/>
    </row>
    <row r="2520" spans="37:51">
      <c r="AK2520" s="100"/>
      <c r="AL2520" s="100"/>
      <c r="AM2520" s="100"/>
      <c r="AN2520" s="100"/>
      <c r="AO2520" s="100"/>
      <c r="AP2520" s="100"/>
      <c r="AQ2520" s="100"/>
      <c r="AR2520" s="100"/>
      <c r="AS2520" s="100"/>
      <c r="AT2520" s="100"/>
      <c r="AU2520" s="100"/>
      <c r="AV2520" s="100"/>
      <c r="AW2520" s="100"/>
      <c r="AX2520" s="100"/>
      <c r="AY2520" s="100"/>
    </row>
    <row r="2521" spans="37:51">
      <c r="AK2521" s="100"/>
      <c r="AL2521" s="100"/>
      <c r="AM2521" s="100"/>
      <c r="AN2521" s="100"/>
      <c r="AO2521" s="100"/>
      <c r="AP2521" s="100"/>
      <c r="AQ2521" s="100"/>
      <c r="AR2521" s="100"/>
      <c r="AS2521" s="100"/>
      <c r="AT2521" s="100"/>
      <c r="AU2521" s="100"/>
      <c r="AV2521" s="100"/>
      <c r="AW2521" s="100"/>
      <c r="AX2521" s="100"/>
      <c r="AY2521" s="100"/>
    </row>
    <row r="2522" spans="37:51">
      <c r="AK2522" s="100"/>
      <c r="AL2522" s="100"/>
      <c r="AM2522" s="100"/>
      <c r="AN2522" s="100"/>
      <c r="AO2522" s="100"/>
      <c r="AP2522" s="100"/>
      <c r="AQ2522" s="100"/>
      <c r="AR2522" s="100"/>
      <c r="AS2522" s="100"/>
      <c r="AT2522" s="100"/>
      <c r="AU2522" s="100"/>
      <c r="AV2522" s="100"/>
      <c r="AW2522" s="100"/>
      <c r="AX2522" s="100"/>
      <c r="AY2522" s="100"/>
    </row>
    <row r="2523" spans="37:51">
      <c r="AK2523" s="100"/>
      <c r="AL2523" s="100"/>
      <c r="AM2523" s="100"/>
      <c r="AN2523" s="100"/>
      <c r="AO2523" s="100"/>
      <c r="AP2523" s="100"/>
      <c r="AQ2523" s="100"/>
      <c r="AR2523" s="100"/>
      <c r="AS2523" s="100"/>
      <c r="AT2523" s="100"/>
      <c r="AU2523" s="100"/>
      <c r="AV2523" s="100"/>
      <c r="AW2523" s="100"/>
      <c r="AX2523" s="100"/>
      <c r="AY2523" s="100"/>
    </row>
    <row r="2524" spans="37:51">
      <c r="AK2524" s="100"/>
      <c r="AL2524" s="100"/>
      <c r="AM2524" s="100"/>
      <c r="AN2524" s="100"/>
      <c r="AO2524" s="100"/>
      <c r="AP2524" s="100"/>
      <c r="AQ2524" s="100"/>
      <c r="AR2524" s="100"/>
      <c r="AS2524" s="100"/>
      <c r="AT2524" s="100"/>
      <c r="AU2524" s="100"/>
      <c r="AV2524" s="100"/>
      <c r="AW2524" s="100"/>
      <c r="AX2524" s="100"/>
      <c r="AY2524" s="100"/>
    </row>
    <row r="2525" spans="37:51">
      <c r="AK2525" s="100"/>
      <c r="AL2525" s="100"/>
      <c r="AM2525" s="100"/>
      <c r="AN2525" s="100"/>
      <c r="AO2525" s="100"/>
      <c r="AP2525" s="100"/>
      <c r="AQ2525" s="100"/>
      <c r="AR2525" s="100"/>
      <c r="AS2525" s="100"/>
      <c r="AT2525" s="100"/>
      <c r="AU2525" s="100"/>
      <c r="AV2525" s="100"/>
      <c r="AW2525" s="100"/>
      <c r="AX2525" s="100"/>
      <c r="AY2525" s="100"/>
    </row>
    <row r="2526" spans="37:51">
      <c r="AK2526" s="100"/>
      <c r="AL2526" s="100"/>
      <c r="AM2526" s="100"/>
      <c r="AN2526" s="100"/>
      <c r="AO2526" s="100"/>
      <c r="AP2526" s="100"/>
      <c r="AQ2526" s="100"/>
      <c r="AR2526" s="100"/>
      <c r="AS2526" s="100"/>
      <c r="AT2526" s="100"/>
      <c r="AU2526" s="100"/>
      <c r="AV2526" s="100"/>
      <c r="AW2526" s="100"/>
      <c r="AX2526" s="100"/>
      <c r="AY2526" s="100"/>
    </row>
    <row r="2527" spans="37:51">
      <c r="AK2527" s="100"/>
      <c r="AL2527" s="100"/>
      <c r="AM2527" s="100"/>
      <c r="AN2527" s="100"/>
      <c r="AO2527" s="100"/>
      <c r="AP2527" s="100"/>
      <c r="AQ2527" s="100"/>
      <c r="AR2527" s="100"/>
      <c r="AS2527" s="100"/>
      <c r="AT2527" s="100"/>
      <c r="AU2527" s="100"/>
      <c r="AV2527" s="100"/>
      <c r="AW2527" s="100"/>
      <c r="AX2527" s="100"/>
      <c r="AY2527" s="100"/>
    </row>
    <row r="2528" spans="37:51">
      <c r="AK2528" s="100"/>
      <c r="AL2528" s="100"/>
      <c r="AM2528" s="100"/>
      <c r="AN2528" s="100"/>
      <c r="AO2528" s="100"/>
      <c r="AP2528" s="100"/>
      <c r="AQ2528" s="100"/>
      <c r="AR2528" s="100"/>
      <c r="AS2528" s="100"/>
      <c r="AT2528" s="100"/>
      <c r="AU2528" s="100"/>
      <c r="AV2528" s="100"/>
      <c r="AW2528" s="100"/>
      <c r="AX2528" s="100"/>
      <c r="AY2528" s="100"/>
    </row>
    <row r="2529" spans="37:51">
      <c r="AK2529" s="100"/>
      <c r="AL2529" s="100"/>
      <c r="AM2529" s="100"/>
      <c r="AN2529" s="100"/>
      <c r="AO2529" s="100"/>
      <c r="AP2529" s="100"/>
      <c r="AQ2529" s="100"/>
      <c r="AR2529" s="100"/>
      <c r="AS2529" s="100"/>
      <c r="AT2529" s="100"/>
      <c r="AU2529" s="100"/>
      <c r="AV2529" s="100"/>
      <c r="AW2529" s="100"/>
      <c r="AX2529" s="100"/>
      <c r="AY2529" s="100"/>
    </row>
    <row r="2530" spans="37:51">
      <c r="AK2530" s="100"/>
      <c r="AL2530" s="100"/>
      <c r="AM2530" s="100"/>
      <c r="AN2530" s="100"/>
      <c r="AO2530" s="100"/>
      <c r="AP2530" s="100"/>
      <c r="AQ2530" s="100"/>
      <c r="AR2530" s="100"/>
      <c r="AS2530" s="100"/>
      <c r="AT2530" s="100"/>
      <c r="AU2530" s="100"/>
      <c r="AV2530" s="100"/>
      <c r="AW2530" s="100"/>
      <c r="AX2530" s="100"/>
      <c r="AY2530" s="100"/>
    </row>
    <row r="2531" spans="37:51">
      <c r="AK2531" s="100"/>
      <c r="AL2531" s="100"/>
      <c r="AM2531" s="100"/>
      <c r="AN2531" s="100"/>
      <c r="AO2531" s="100"/>
      <c r="AP2531" s="100"/>
      <c r="AQ2531" s="100"/>
      <c r="AR2531" s="100"/>
      <c r="AS2531" s="100"/>
      <c r="AT2531" s="100"/>
      <c r="AU2531" s="100"/>
      <c r="AV2531" s="100"/>
      <c r="AW2531" s="100"/>
      <c r="AX2531" s="100"/>
      <c r="AY2531" s="100"/>
    </row>
    <row r="2532" spans="37:51">
      <c r="AK2532" s="100"/>
      <c r="AL2532" s="100"/>
      <c r="AM2532" s="100"/>
      <c r="AN2532" s="100"/>
      <c r="AO2532" s="100"/>
      <c r="AP2532" s="100"/>
      <c r="AQ2532" s="100"/>
      <c r="AR2532" s="100"/>
      <c r="AS2532" s="100"/>
      <c r="AT2532" s="100"/>
      <c r="AU2532" s="100"/>
      <c r="AV2532" s="100"/>
      <c r="AW2532" s="100"/>
      <c r="AX2532" s="100"/>
      <c r="AY2532" s="100"/>
    </row>
    <row r="2533" spans="37:51">
      <c r="AK2533" s="100"/>
      <c r="AL2533" s="100"/>
      <c r="AM2533" s="100"/>
      <c r="AN2533" s="100"/>
      <c r="AO2533" s="100"/>
      <c r="AP2533" s="100"/>
      <c r="AQ2533" s="100"/>
      <c r="AR2533" s="100"/>
      <c r="AS2533" s="100"/>
      <c r="AT2533" s="100"/>
      <c r="AU2533" s="100"/>
      <c r="AV2533" s="100"/>
      <c r="AW2533" s="100"/>
      <c r="AX2533" s="100"/>
      <c r="AY2533" s="100"/>
    </row>
    <row r="2534" spans="37:51">
      <c r="AK2534" s="100"/>
      <c r="AL2534" s="100"/>
      <c r="AM2534" s="100"/>
      <c r="AN2534" s="100"/>
      <c r="AO2534" s="100"/>
      <c r="AP2534" s="100"/>
      <c r="AQ2534" s="100"/>
      <c r="AR2534" s="100"/>
      <c r="AS2534" s="100"/>
      <c r="AT2534" s="100"/>
      <c r="AU2534" s="100"/>
      <c r="AV2534" s="100"/>
      <c r="AW2534" s="100"/>
      <c r="AX2534" s="100"/>
      <c r="AY2534" s="100"/>
    </row>
    <row r="2535" spans="37:51">
      <c r="AK2535" s="100"/>
      <c r="AL2535" s="100"/>
      <c r="AM2535" s="100"/>
      <c r="AN2535" s="100"/>
      <c r="AO2535" s="100"/>
      <c r="AP2535" s="100"/>
      <c r="AQ2535" s="100"/>
      <c r="AR2535" s="100"/>
      <c r="AS2535" s="100"/>
      <c r="AT2535" s="100"/>
      <c r="AU2535" s="100"/>
      <c r="AV2535" s="100"/>
      <c r="AW2535" s="100"/>
      <c r="AX2535" s="100"/>
      <c r="AY2535" s="100"/>
    </row>
    <row r="2536" spans="37:51">
      <c r="AK2536" s="100"/>
      <c r="AL2536" s="100"/>
      <c r="AM2536" s="100"/>
      <c r="AN2536" s="100"/>
      <c r="AO2536" s="100"/>
      <c r="AP2536" s="100"/>
      <c r="AQ2536" s="100"/>
      <c r="AR2536" s="100"/>
      <c r="AS2536" s="100"/>
      <c r="AT2536" s="100"/>
      <c r="AU2536" s="100"/>
      <c r="AV2536" s="100"/>
      <c r="AW2536" s="100"/>
      <c r="AX2536" s="100"/>
      <c r="AY2536" s="100"/>
    </row>
    <row r="2537" spans="37:51">
      <c r="AK2537" s="100"/>
      <c r="AL2537" s="100"/>
      <c r="AM2537" s="100"/>
      <c r="AN2537" s="100"/>
      <c r="AO2537" s="100"/>
      <c r="AP2537" s="100"/>
      <c r="AQ2537" s="100"/>
      <c r="AR2537" s="100"/>
      <c r="AS2537" s="100"/>
      <c r="AT2537" s="100"/>
      <c r="AU2537" s="100"/>
      <c r="AV2537" s="100"/>
      <c r="AW2537" s="100"/>
      <c r="AX2537" s="100"/>
      <c r="AY2537" s="100"/>
    </row>
    <row r="2538" spans="37:51">
      <c r="AK2538" s="100"/>
      <c r="AL2538" s="100"/>
      <c r="AM2538" s="100"/>
      <c r="AN2538" s="100"/>
      <c r="AO2538" s="100"/>
      <c r="AP2538" s="100"/>
      <c r="AQ2538" s="100"/>
      <c r="AR2538" s="100"/>
      <c r="AS2538" s="100"/>
      <c r="AT2538" s="100"/>
      <c r="AU2538" s="100"/>
      <c r="AV2538" s="100"/>
      <c r="AW2538" s="100"/>
      <c r="AX2538" s="100"/>
      <c r="AY2538" s="100"/>
    </row>
    <row r="2539" spans="37:51">
      <c r="AK2539" s="100"/>
      <c r="AL2539" s="100"/>
      <c r="AM2539" s="100"/>
      <c r="AN2539" s="100"/>
      <c r="AO2539" s="100"/>
      <c r="AP2539" s="100"/>
      <c r="AQ2539" s="100"/>
      <c r="AR2539" s="100"/>
      <c r="AS2539" s="100"/>
      <c r="AT2539" s="100"/>
      <c r="AU2539" s="100"/>
      <c r="AV2539" s="100"/>
      <c r="AW2539" s="100"/>
      <c r="AX2539" s="100"/>
      <c r="AY2539" s="100"/>
    </row>
    <row r="2540" spans="37:51">
      <c r="AK2540" s="100"/>
      <c r="AL2540" s="100"/>
      <c r="AM2540" s="100"/>
      <c r="AN2540" s="100"/>
      <c r="AO2540" s="100"/>
      <c r="AP2540" s="100"/>
      <c r="AQ2540" s="100"/>
      <c r="AR2540" s="100"/>
      <c r="AS2540" s="100"/>
      <c r="AT2540" s="100"/>
      <c r="AU2540" s="100"/>
      <c r="AV2540" s="100"/>
      <c r="AW2540" s="100"/>
      <c r="AX2540" s="100"/>
      <c r="AY2540" s="100"/>
    </row>
    <row r="2541" spans="37:51">
      <c r="AK2541" s="100"/>
      <c r="AL2541" s="100"/>
      <c r="AM2541" s="100"/>
      <c r="AN2541" s="100"/>
      <c r="AO2541" s="100"/>
      <c r="AP2541" s="100"/>
      <c r="AQ2541" s="100"/>
      <c r="AR2541" s="100"/>
      <c r="AS2541" s="100"/>
      <c r="AT2541" s="100"/>
      <c r="AU2541" s="100"/>
      <c r="AV2541" s="100"/>
      <c r="AW2541" s="100"/>
      <c r="AX2541" s="100"/>
      <c r="AY2541" s="100"/>
    </row>
    <row r="2542" spans="37:51">
      <c r="AK2542" s="100"/>
      <c r="AL2542" s="100"/>
      <c r="AM2542" s="100"/>
      <c r="AN2542" s="100"/>
      <c r="AO2542" s="100"/>
      <c r="AP2542" s="100"/>
      <c r="AQ2542" s="100"/>
      <c r="AR2542" s="100"/>
      <c r="AS2542" s="100"/>
      <c r="AT2542" s="100"/>
      <c r="AU2542" s="100"/>
      <c r="AV2542" s="100"/>
      <c r="AW2542" s="100"/>
      <c r="AX2542" s="100"/>
      <c r="AY2542" s="100"/>
    </row>
    <row r="2543" spans="37:51">
      <c r="AK2543" s="100"/>
      <c r="AL2543" s="100"/>
      <c r="AM2543" s="100"/>
      <c r="AN2543" s="100"/>
      <c r="AO2543" s="100"/>
      <c r="AP2543" s="100"/>
      <c r="AQ2543" s="100"/>
      <c r="AR2543" s="100"/>
      <c r="AS2543" s="100"/>
      <c r="AT2543" s="100"/>
      <c r="AU2543" s="100"/>
      <c r="AV2543" s="100"/>
      <c r="AW2543" s="100"/>
      <c r="AX2543" s="100"/>
      <c r="AY2543" s="100"/>
    </row>
    <row r="2544" spans="37:51">
      <c r="AK2544" s="100"/>
      <c r="AL2544" s="100"/>
      <c r="AM2544" s="100"/>
      <c r="AN2544" s="100"/>
      <c r="AO2544" s="100"/>
      <c r="AP2544" s="100"/>
      <c r="AQ2544" s="100"/>
      <c r="AR2544" s="100"/>
      <c r="AS2544" s="100"/>
      <c r="AT2544" s="100"/>
      <c r="AU2544" s="100"/>
      <c r="AV2544" s="100"/>
      <c r="AW2544" s="100"/>
      <c r="AX2544" s="100"/>
      <c r="AY2544" s="100"/>
    </row>
    <row r="2545" spans="37:51">
      <c r="AK2545" s="100"/>
      <c r="AL2545" s="100"/>
      <c r="AM2545" s="100"/>
      <c r="AN2545" s="100"/>
      <c r="AO2545" s="100"/>
      <c r="AP2545" s="100"/>
      <c r="AQ2545" s="100"/>
      <c r="AR2545" s="100"/>
      <c r="AS2545" s="100"/>
      <c r="AT2545" s="100"/>
      <c r="AU2545" s="100"/>
      <c r="AV2545" s="100"/>
      <c r="AW2545" s="100"/>
      <c r="AX2545" s="100"/>
      <c r="AY2545" s="100"/>
    </row>
    <row r="2546" spans="37:51">
      <c r="AK2546" s="100"/>
      <c r="AL2546" s="100"/>
      <c r="AM2546" s="100"/>
      <c r="AN2546" s="100"/>
      <c r="AO2546" s="100"/>
      <c r="AP2546" s="100"/>
      <c r="AQ2546" s="100"/>
      <c r="AR2546" s="100"/>
      <c r="AS2546" s="100"/>
      <c r="AT2546" s="100"/>
      <c r="AU2546" s="100"/>
      <c r="AV2546" s="100"/>
      <c r="AW2546" s="100"/>
      <c r="AX2546" s="100"/>
      <c r="AY2546" s="100"/>
    </row>
    <row r="2547" spans="37:51">
      <c r="AK2547" s="100"/>
      <c r="AL2547" s="100"/>
      <c r="AM2547" s="100"/>
      <c r="AN2547" s="100"/>
      <c r="AO2547" s="100"/>
      <c r="AP2547" s="100"/>
      <c r="AQ2547" s="100"/>
      <c r="AR2547" s="100"/>
      <c r="AS2547" s="100"/>
      <c r="AT2547" s="100"/>
      <c r="AU2547" s="100"/>
      <c r="AV2547" s="100"/>
      <c r="AW2547" s="100"/>
      <c r="AX2547" s="100"/>
      <c r="AY2547" s="100"/>
    </row>
    <row r="2548" spans="37:51">
      <c r="AK2548" s="100"/>
      <c r="AL2548" s="100"/>
      <c r="AM2548" s="100"/>
      <c r="AN2548" s="100"/>
      <c r="AO2548" s="100"/>
      <c r="AP2548" s="100"/>
      <c r="AQ2548" s="100"/>
      <c r="AR2548" s="100"/>
      <c r="AS2548" s="100"/>
      <c r="AT2548" s="100"/>
      <c r="AU2548" s="100"/>
      <c r="AV2548" s="100"/>
      <c r="AW2548" s="100"/>
      <c r="AX2548" s="100"/>
      <c r="AY2548" s="100"/>
    </row>
    <row r="2549" spans="37:51">
      <c r="AK2549" s="100"/>
      <c r="AL2549" s="100"/>
      <c r="AM2549" s="100"/>
      <c r="AN2549" s="100"/>
      <c r="AO2549" s="100"/>
      <c r="AP2549" s="100"/>
      <c r="AQ2549" s="100"/>
      <c r="AR2549" s="100"/>
      <c r="AS2549" s="100"/>
      <c r="AT2549" s="100"/>
      <c r="AU2549" s="100"/>
      <c r="AV2549" s="100"/>
      <c r="AW2549" s="100"/>
      <c r="AX2549" s="100"/>
      <c r="AY2549" s="100"/>
    </row>
    <row r="2550" spans="37:51">
      <c r="AK2550" s="100"/>
      <c r="AL2550" s="100"/>
      <c r="AM2550" s="100"/>
      <c r="AN2550" s="100"/>
      <c r="AO2550" s="100"/>
      <c r="AP2550" s="100"/>
      <c r="AQ2550" s="100"/>
      <c r="AR2550" s="100"/>
      <c r="AS2550" s="100"/>
      <c r="AT2550" s="100"/>
      <c r="AU2550" s="100"/>
      <c r="AV2550" s="100"/>
      <c r="AW2550" s="100"/>
      <c r="AX2550" s="100"/>
      <c r="AY2550" s="100"/>
    </row>
    <row r="2551" spans="37:51">
      <c r="AK2551" s="100"/>
      <c r="AL2551" s="100"/>
      <c r="AM2551" s="100"/>
      <c r="AN2551" s="100"/>
      <c r="AO2551" s="100"/>
      <c r="AP2551" s="100"/>
      <c r="AQ2551" s="100"/>
      <c r="AR2551" s="100"/>
      <c r="AS2551" s="100"/>
      <c r="AT2551" s="100"/>
      <c r="AU2551" s="100"/>
      <c r="AV2551" s="100"/>
      <c r="AW2551" s="100"/>
      <c r="AX2551" s="100"/>
      <c r="AY2551" s="100"/>
    </row>
    <row r="2552" spans="37:51">
      <c r="AK2552" s="100"/>
      <c r="AL2552" s="100"/>
      <c r="AM2552" s="100"/>
      <c r="AN2552" s="100"/>
      <c r="AO2552" s="100"/>
      <c r="AP2552" s="100"/>
      <c r="AQ2552" s="100"/>
      <c r="AR2552" s="100"/>
      <c r="AS2552" s="100"/>
      <c r="AT2552" s="100"/>
      <c r="AU2552" s="100"/>
      <c r="AV2552" s="100"/>
      <c r="AW2552" s="100"/>
      <c r="AX2552" s="100"/>
      <c r="AY2552" s="100"/>
    </row>
    <row r="2553" spans="37:51">
      <c r="AK2553" s="100"/>
      <c r="AL2553" s="100"/>
      <c r="AM2553" s="100"/>
      <c r="AN2553" s="100"/>
      <c r="AO2553" s="100"/>
      <c r="AP2553" s="100"/>
      <c r="AQ2553" s="100"/>
      <c r="AR2553" s="100"/>
      <c r="AS2553" s="100"/>
      <c r="AT2553" s="100"/>
      <c r="AU2553" s="100"/>
      <c r="AV2553" s="100"/>
      <c r="AW2553" s="100"/>
      <c r="AX2553" s="100"/>
      <c r="AY2553" s="100"/>
    </row>
    <row r="2554" spans="37:51">
      <c r="AK2554" s="100"/>
      <c r="AL2554" s="100"/>
      <c r="AM2554" s="100"/>
      <c r="AN2554" s="100"/>
      <c r="AO2554" s="100"/>
      <c r="AP2554" s="100"/>
      <c r="AQ2554" s="100"/>
      <c r="AR2554" s="100"/>
      <c r="AS2554" s="100"/>
      <c r="AT2554" s="100"/>
      <c r="AU2554" s="100"/>
      <c r="AV2554" s="100"/>
      <c r="AW2554" s="100"/>
      <c r="AX2554" s="100"/>
      <c r="AY2554" s="100"/>
    </row>
    <row r="2555" spans="37:51">
      <c r="AK2555" s="100"/>
      <c r="AL2555" s="100"/>
      <c r="AM2555" s="100"/>
      <c r="AN2555" s="100"/>
      <c r="AO2555" s="100"/>
      <c r="AP2555" s="100"/>
      <c r="AQ2555" s="100"/>
      <c r="AR2555" s="100"/>
      <c r="AS2555" s="100"/>
      <c r="AT2555" s="100"/>
      <c r="AU2555" s="100"/>
      <c r="AV2555" s="100"/>
      <c r="AW2555" s="100"/>
      <c r="AX2555" s="100"/>
      <c r="AY2555" s="100"/>
    </row>
    <row r="2556" spans="37:51">
      <c r="AK2556" s="100"/>
      <c r="AL2556" s="100"/>
      <c r="AM2556" s="100"/>
      <c r="AN2556" s="100"/>
      <c r="AO2556" s="100"/>
      <c r="AP2556" s="100"/>
      <c r="AQ2556" s="100"/>
      <c r="AR2556" s="100"/>
      <c r="AS2556" s="100"/>
      <c r="AT2556" s="100"/>
      <c r="AU2556" s="100"/>
      <c r="AV2556" s="100"/>
      <c r="AW2556" s="100"/>
      <c r="AX2556" s="100"/>
      <c r="AY2556" s="100"/>
    </row>
    <row r="2557" spans="37:51">
      <c r="AK2557" s="100"/>
      <c r="AL2557" s="100"/>
      <c r="AM2557" s="100"/>
      <c r="AN2557" s="100"/>
      <c r="AO2557" s="100"/>
      <c r="AP2557" s="100"/>
      <c r="AQ2557" s="100"/>
      <c r="AR2557" s="100"/>
      <c r="AS2557" s="100"/>
      <c r="AT2557" s="100"/>
      <c r="AU2557" s="100"/>
      <c r="AV2557" s="100"/>
      <c r="AW2557" s="100"/>
      <c r="AX2557" s="100"/>
      <c r="AY2557" s="100"/>
    </row>
    <row r="2558" spans="37:51">
      <c r="AK2558" s="100"/>
      <c r="AL2558" s="100"/>
      <c r="AM2558" s="100"/>
      <c r="AN2558" s="100"/>
      <c r="AO2558" s="100"/>
      <c r="AP2558" s="100"/>
      <c r="AQ2558" s="100"/>
      <c r="AR2558" s="100"/>
      <c r="AS2558" s="100"/>
      <c r="AT2558" s="100"/>
      <c r="AU2558" s="100"/>
      <c r="AV2558" s="100"/>
      <c r="AW2558" s="100"/>
      <c r="AX2558" s="100"/>
      <c r="AY2558" s="100"/>
    </row>
    <row r="2559" spans="37:51">
      <c r="AK2559" s="100"/>
      <c r="AL2559" s="100"/>
      <c r="AM2559" s="100"/>
      <c r="AN2559" s="100"/>
      <c r="AO2559" s="100"/>
      <c r="AP2559" s="100"/>
      <c r="AQ2559" s="100"/>
      <c r="AR2559" s="100"/>
      <c r="AS2559" s="100"/>
      <c r="AT2559" s="100"/>
      <c r="AU2559" s="100"/>
      <c r="AV2559" s="100"/>
      <c r="AW2559" s="100"/>
      <c r="AX2559" s="100"/>
      <c r="AY2559" s="100"/>
    </row>
    <row r="2560" spans="37:51">
      <c r="AK2560" s="100"/>
      <c r="AL2560" s="100"/>
      <c r="AM2560" s="100"/>
      <c r="AN2560" s="100"/>
      <c r="AO2560" s="100"/>
      <c r="AP2560" s="100"/>
      <c r="AQ2560" s="100"/>
      <c r="AR2560" s="100"/>
      <c r="AS2560" s="100"/>
      <c r="AT2560" s="100"/>
      <c r="AU2560" s="100"/>
      <c r="AV2560" s="100"/>
      <c r="AW2560" s="100"/>
      <c r="AX2560" s="100"/>
      <c r="AY2560" s="100"/>
    </row>
    <row r="2561" spans="37:51">
      <c r="AK2561" s="100"/>
      <c r="AL2561" s="100"/>
      <c r="AM2561" s="100"/>
      <c r="AN2561" s="100"/>
      <c r="AO2561" s="100"/>
      <c r="AP2561" s="100"/>
      <c r="AQ2561" s="100"/>
      <c r="AR2561" s="100"/>
      <c r="AS2561" s="100"/>
      <c r="AT2561" s="100"/>
      <c r="AU2561" s="100"/>
      <c r="AV2561" s="100"/>
      <c r="AW2561" s="100"/>
      <c r="AX2561" s="100"/>
      <c r="AY2561" s="100"/>
    </row>
    <row r="2562" spans="37:51">
      <c r="AK2562" s="100"/>
      <c r="AL2562" s="100"/>
      <c r="AM2562" s="100"/>
      <c r="AN2562" s="100"/>
      <c r="AO2562" s="100"/>
      <c r="AP2562" s="100"/>
      <c r="AQ2562" s="100"/>
      <c r="AR2562" s="100"/>
      <c r="AS2562" s="100"/>
      <c r="AT2562" s="100"/>
      <c r="AU2562" s="100"/>
      <c r="AV2562" s="100"/>
      <c r="AW2562" s="100"/>
      <c r="AX2562" s="100"/>
      <c r="AY2562" s="100"/>
    </row>
    <row r="2563" spans="37:51">
      <c r="AK2563" s="100"/>
      <c r="AL2563" s="100"/>
      <c r="AM2563" s="100"/>
      <c r="AN2563" s="100"/>
      <c r="AO2563" s="100"/>
      <c r="AP2563" s="100"/>
      <c r="AQ2563" s="100"/>
      <c r="AR2563" s="100"/>
      <c r="AS2563" s="100"/>
      <c r="AT2563" s="100"/>
      <c r="AU2563" s="100"/>
      <c r="AV2563" s="100"/>
      <c r="AW2563" s="100"/>
      <c r="AX2563" s="100"/>
      <c r="AY2563" s="100"/>
    </row>
    <row r="2564" spans="37:51">
      <c r="AK2564" s="100"/>
      <c r="AL2564" s="100"/>
      <c r="AM2564" s="100"/>
      <c r="AN2564" s="100"/>
      <c r="AO2564" s="100"/>
      <c r="AP2564" s="100"/>
      <c r="AQ2564" s="100"/>
      <c r="AR2564" s="100"/>
      <c r="AS2564" s="100"/>
      <c r="AT2564" s="100"/>
      <c r="AU2564" s="100"/>
      <c r="AV2564" s="100"/>
      <c r="AW2564" s="100"/>
      <c r="AX2564" s="100"/>
      <c r="AY2564" s="100"/>
    </row>
    <row r="2565" spans="37:51">
      <c r="AK2565" s="100"/>
      <c r="AL2565" s="100"/>
      <c r="AM2565" s="100"/>
      <c r="AN2565" s="100"/>
      <c r="AO2565" s="100"/>
      <c r="AP2565" s="100"/>
      <c r="AQ2565" s="100"/>
      <c r="AR2565" s="100"/>
      <c r="AS2565" s="100"/>
      <c r="AT2565" s="100"/>
      <c r="AU2565" s="100"/>
      <c r="AV2565" s="100"/>
      <c r="AW2565" s="100"/>
      <c r="AX2565" s="100"/>
      <c r="AY2565" s="100"/>
    </row>
    <row r="2566" spans="37:51">
      <c r="AK2566" s="100"/>
      <c r="AL2566" s="100"/>
      <c r="AM2566" s="100"/>
      <c r="AN2566" s="100"/>
      <c r="AO2566" s="100"/>
      <c r="AP2566" s="100"/>
      <c r="AQ2566" s="100"/>
      <c r="AR2566" s="100"/>
      <c r="AS2566" s="100"/>
      <c r="AT2566" s="100"/>
      <c r="AU2566" s="100"/>
      <c r="AV2566" s="100"/>
      <c r="AW2566" s="100"/>
      <c r="AX2566" s="100"/>
      <c r="AY2566" s="100"/>
    </row>
    <row r="2567" spans="37:51">
      <c r="AK2567" s="100"/>
      <c r="AL2567" s="100"/>
      <c r="AM2567" s="100"/>
      <c r="AN2567" s="100"/>
      <c r="AO2567" s="100"/>
      <c r="AP2567" s="100"/>
      <c r="AQ2567" s="100"/>
      <c r="AR2567" s="100"/>
      <c r="AS2567" s="100"/>
      <c r="AT2567" s="100"/>
      <c r="AU2567" s="100"/>
      <c r="AV2567" s="100"/>
      <c r="AW2567" s="100"/>
      <c r="AX2567" s="100"/>
      <c r="AY2567" s="100"/>
    </row>
    <row r="2568" spans="37:51">
      <c r="AK2568" s="100"/>
      <c r="AL2568" s="100"/>
      <c r="AM2568" s="100"/>
      <c r="AN2568" s="100"/>
      <c r="AO2568" s="100"/>
      <c r="AP2568" s="100"/>
      <c r="AQ2568" s="100"/>
      <c r="AR2568" s="100"/>
      <c r="AS2568" s="100"/>
      <c r="AT2568" s="100"/>
      <c r="AU2568" s="100"/>
      <c r="AV2568" s="100"/>
      <c r="AW2568" s="100"/>
      <c r="AX2568" s="100"/>
      <c r="AY2568" s="100"/>
    </row>
    <row r="2569" spans="37:51">
      <c r="AK2569" s="100"/>
      <c r="AL2569" s="100"/>
      <c r="AM2569" s="100"/>
      <c r="AN2569" s="100"/>
      <c r="AO2569" s="100"/>
      <c r="AP2569" s="100"/>
      <c r="AQ2569" s="100"/>
      <c r="AR2569" s="100"/>
      <c r="AS2569" s="100"/>
      <c r="AT2569" s="100"/>
      <c r="AU2569" s="100"/>
      <c r="AV2569" s="100"/>
      <c r="AW2569" s="100"/>
      <c r="AX2569" s="100"/>
      <c r="AY2569" s="100"/>
    </row>
    <row r="2570" spans="37:51">
      <c r="AK2570" s="100"/>
      <c r="AL2570" s="100"/>
      <c r="AM2570" s="100"/>
      <c r="AN2570" s="100"/>
      <c r="AO2570" s="100"/>
      <c r="AP2570" s="100"/>
      <c r="AQ2570" s="100"/>
      <c r="AR2570" s="100"/>
      <c r="AS2570" s="100"/>
      <c r="AT2570" s="100"/>
      <c r="AU2570" s="100"/>
      <c r="AV2570" s="100"/>
      <c r="AW2570" s="100"/>
      <c r="AX2570" s="100"/>
      <c r="AY2570" s="100"/>
    </row>
    <row r="2571" spans="37:51">
      <c r="AK2571" s="100"/>
      <c r="AL2571" s="100"/>
      <c r="AM2571" s="100"/>
      <c r="AN2571" s="100"/>
      <c r="AO2571" s="100"/>
      <c r="AP2571" s="100"/>
      <c r="AQ2571" s="100"/>
      <c r="AR2571" s="100"/>
      <c r="AS2571" s="100"/>
      <c r="AT2571" s="100"/>
      <c r="AU2571" s="100"/>
      <c r="AV2571" s="100"/>
      <c r="AW2571" s="100"/>
      <c r="AX2571" s="100"/>
      <c r="AY2571" s="100"/>
    </row>
    <row r="2572" spans="37:51">
      <c r="AK2572" s="100"/>
      <c r="AL2572" s="100"/>
      <c r="AM2572" s="100"/>
      <c r="AN2572" s="100"/>
      <c r="AO2572" s="100"/>
      <c r="AP2572" s="100"/>
      <c r="AQ2572" s="100"/>
      <c r="AR2572" s="100"/>
      <c r="AS2572" s="100"/>
      <c r="AT2572" s="100"/>
      <c r="AU2572" s="100"/>
      <c r="AV2572" s="100"/>
      <c r="AW2572" s="100"/>
      <c r="AX2572" s="100"/>
      <c r="AY2572" s="100"/>
    </row>
    <row r="2573" spans="37:51">
      <c r="AK2573" s="100"/>
      <c r="AL2573" s="100"/>
      <c r="AM2573" s="100"/>
      <c r="AN2573" s="100"/>
      <c r="AO2573" s="100"/>
      <c r="AP2573" s="100"/>
      <c r="AQ2573" s="100"/>
      <c r="AR2573" s="100"/>
      <c r="AS2573" s="100"/>
      <c r="AT2573" s="100"/>
      <c r="AU2573" s="100"/>
      <c r="AV2573" s="100"/>
      <c r="AW2573" s="100"/>
      <c r="AX2573" s="100"/>
      <c r="AY2573" s="100"/>
    </row>
    <row r="2574" spans="37:51">
      <c r="AK2574" s="100"/>
      <c r="AL2574" s="100"/>
      <c r="AM2574" s="100"/>
      <c r="AN2574" s="100"/>
      <c r="AO2574" s="100"/>
      <c r="AP2574" s="100"/>
      <c r="AQ2574" s="100"/>
      <c r="AR2574" s="100"/>
      <c r="AS2574" s="100"/>
      <c r="AT2574" s="100"/>
      <c r="AU2574" s="100"/>
      <c r="AV2574" s="100"/>
      <c r="AW2574" s="100"/>
      <c r="AX2574" s="100"/>
      <c r="AY2574" s="100"/>
    </row>
    <row r="2575" spans="37:51">
      <c r="AK2575" s="100"/>
      <c r="AL2575" s="100"/>
      <c r="AM2575" s="100"/>
      <c r="AN2575" s="100"/>
      <c r="AO2575" s="100"/>
      <c r="AP2575" s="100"/>
      <c r="AQ2575" s="100"/>
      <c r="AR2575" s="100"/>
      <c r="AS2575" s="100"/>
      <c r="AT2575" s="100"/>
      <c r="AU2575" s="100"/>
      <c r="AV2575" s="100"/>
      <c r="AW2575" s="100"/>
      <c r="AX2575" s="100"/>
      <c r="AY2575" s="100"/>
    </row>
    <row r="2576" spans="37:51">
      <c r="AK2576" s="100"/>
      <c r="AL2576" s="100"/>
      <c r="AM2576" s="100"/>
      <c r="AN2576" s="100"/>
      <c r="AO2576" s="100"/>
      <c r="AP2576" s="100"/>
      <c r="AQ2576" s="100"/>
      <c r="AR2576" s="100"/>
      <c r="AS2576" s="100"/>
      <c r="AT2576" s="100"/>
      <c r="AU2576" s="100"/>
      <c r="AV2576" s="100"/>
      <c r="AW2576" s="100"/>
      <c r="AX2576" s="100"/>
      <c r="AY2576" s="100"/>
    </row>
    <row r="2577" spans="37:51">
      <c r="AK2577" s="100"/>
      <c r="AL2577" s="100"/>
      <c r="AM2577" s="100"/>
      <c r="AN2577" s="100"/>
      <c r="AO2577" s="100"/>
      <c r="AP2577" s="100"/>
      <c r="AQ2577" s="100"/>
      <c r="AR2577" s="100"/>
      <c r="AS2577" s="100"/>
      <c r="AT2577" s="100"/>
      <c r="AU2577" s="100"/>
      <c r="AV2577" s="100"/>
      <c r="AW2577" s="100"/>
      <c r="AX2577" s="100"/>
      <c r="AY2577" s="100"/>
    </row>
    <row r="2578" spans="37:51">
      <c r="AK2578" s="100"/>
      <c r="AL2578" s="100"/>
      <c r="AM2578" s="100"/>
      <c r="AN2578" s="100"/>
      <c r="AO2578" s="100"/>
      <c r="AP2578" s="100"/>
      <c r="AQ2578" s="100"/>
      <c r="AR2578" s="100"/>
      <c r="AS2578" s="100"/>
      <c r="AT2578" s="100"/>
      <c r="AU2578" s="100"/>
      <c r="AV2578" s="100"/>
      <c r="AW2578" s="100"/>
      <c r="AX2578" s="100"/>
      <c r="AY2578" s="100"/>
    </row>
    <row r="2579" spans="37:51">
      <c r="AK2579" s="100"/>
      <c r="AL2579" s="100"/>
      <c r="AM2579" s="100"/>
      <c r="AN2579" s="100"/>
      <c r="AO2579" s="100"/>
      <c r="AP2579" s="100"/>
      <c r="AQ2579" s="100"/>
      <c r="AR2579" s="100"/>
      <c r="AS2579" s="100"/>
      <c r="AT2579" s="100"/>
      <c r="AU2579" s="100"/>
      <c r="AV2579" s="100"/>
      <c r="AW2579" s="100"/>
      <c r="AX2579" s="100"/>
      <c r="AY2579" s="100"/>
    </row>
    <row r="2580" spans="37:51">
      <c r="AK2580" s="100"/>
      <c r="AL2580" s="100"/>
      <c r="AM2580" s="100"/>
      <c r="AN2580" s="100"/>
      <c r="AO2580" s="100"/>
      <c r="AP2580" s="100"/>
      <c r="AQ2580" s="100"/>
      <c r="AR2580" s="100"/>
      <c r="AS2580" s="100"/>
      <c r="AT2580" s="100"/>
      <c r="AU2580" s="100"/>
      <c r="AV2580" s="100"/>
      <c r="AW2580" s="100"/>
      <c r="AX2580" s="100"/>
      <c r="AY2580" s="100"/>
    </row>
    <row r="2581" spans="37:51">
      <c r="AK2581" s="100"/>
      <c r="AL2581" s="100"/>
      <c r="AM2581" s="100"/>
      <c r="AN2581" s="100"/>
      <c r="AO2581" s="100"/>
      <c r="AP2581" s="100"/>
      <c r="AQ2581" s="100"/>
      <c r="AR2581" s="100"/>
      <c r="AS2581" s="100"/>
      <c r="AT2581" s="100"/>
      <c r="AU2581" s="100"/>
      <c r="AV2581" s="100"/>
      <c r="AW2581" s="100"/>
      <c r="AX2581" s="100"/>
      <c r="AY2581" s="100"/>
    </row>
    <row r="2582" spans="37:51">
      <c r="AK2582" s="100"/>
      <c r="AL2582" s="100"/>
      <c r="AM2582" s="100"/>
      <c r="AN2582" s="100"/>
      <c r="AO2582" s="100"/>
      <c r="AP2582" s="100"/>
      <c r="AQ2582" s="100"/>
      <c r="AR2582" s="100"/>
      <c r="AS2582" s="100"/>
      <c r="AT2582" s="100"/>
      <c r="AU2582" s="100"/>
      <c r="AV2582" s="100"/>
      <c r="AW2582" s="100"/>
      <c r="AX2582" s="100"/>
      <c r="AY2582" s="100"/>
    </row>
    <row r="2583" spans="37:51">
      <c r="AK2583" s="100"/>
      <c r="AL2583" s="100"/>
      <c r="AM2583" s="100"/>
      <c r="AN2583" s="100"/>
      <c r="AO2583" s="100"/>
      <c r="AP2583" s="100"/>
      <c r="AQ2583" s="100"/>
      <c r="AR2583" s="100"/>
      <c r="AS2583" s="100"/>
      <c r="AT2583" s="100"/>
      <c r="AU2583" s="100"/>
      <c r="AV2583" s="100"/>
      <c r="AW2583" s="100"/>
      <c r="AX2583" s="100"/>
      <c r="AY2583" s="100"/>
    </row>
    <row r="2584" spans="37:51">
      <c r="AK2584" s="100"/>
      <c r="AL2584" s="100"/>
      <c r="AM2584" s="100"/>
      <c r="AN2584" s="100"/>
      <c r="AO2584" s="100"/>
      <c r="AP2584" s="100"/>
      <c r="AQ2584" s="100"/>
      <c r="AR2584" s="100"/>
      <c r="AS2584" s="100"/>
      <c r="AT2584" s="100"/>
      <c r="AU2584" s="100"/>
      <c r="AV2584" s="100"/>
      <c r="AW2584" s="100"/>
      <c r="AX2584" s="100"/>
      <c r="AY2584" s="100"/>
    </row>
    <row r="2585" spans="37:51">
      <c r="AK2585" s="100"/>
      <c r="AL2585" s="100"/>
      <c r="AM2585" s="100"/>
      <c r="AN2585" s="100"/>
      <c r="AO2585" s="100"/>
      <c r="AP2585" s="100"/>
      <c r="AQ2585" s="100"/>
      <c r="AR2585" s="100"/>
      <c r="AS2585" s="100"/>
      <c r="AT2585" s="100"/>
      <c r="AU2585" s="100"/>
      <c r="AV2585" s="100"/>
      <c r="AW2585" s="100"/>
      <c r="AX2585" s="100"/>
      <c r="AY2585" s="100"/>
    </row>
    <row r="2586" spans="37:51">
      <c r="AK2586" s="100"/>
      <c r="AL2586" s="100"/>
      <c r="AM2586" s="100"/>
      <c r="AN2586" s="100"/>
      <c r="AO2586" s="100"/>
      <c r="AP2586" s="100"/>
      <c r="AQ2586" s="100"/>
      <c r="AR2586" s="100"/>
      <c r="AS2586" s="100"/>
      <c r="AT2586" s="100"/>
      <c r="AU2586" s="100"/>
      <c r="AV2586" s="100"/>
      <c r="AW2586" s="100"/>
      <c r="AX2586" s="100"/>
      <c r="AY2586" s="100"/>
    </row>
    <row r="2587" spans="37:51">
      <c r="AK2587" s="100"/>
      <c r="AL2587" s="100"/>
      <c r="AM2587" s="100"/>
      <c r="AN2587" s="100"/>
      <c r="AO2587" s="100"/>
      <c r="AP2587" s="100"/>
      <c r="AQ2587" s="100"/>
      <c r="AR2587" s="100"/>
      <c r="AS2587" s="100"/>
      <c r="AT2587" s="100"/>
      <c r="AU2587" s="100"/>
      <c r="AV2587" s="100"/>
      <c r="AW2587" s="100"/>
      <c r="AX2587" s="100"/>
      <c r="AY2587" s="100"/>
    </row>
    <row r="2588" spans="37:51">
      <c r="AK2588" s="100"/>
      <c r="AL2588" s="100"/>
      <c r="AM2588" s="100"/>
      <c r="AN2588" s="100"/>
      <c r="AO2588" s="100"/>
      <c r="AP2588" s="100"/>
      <c r="AQ2588" s="100"/>
      <c r="AR2588" s="100"/>
      <c r="AS2588" s="100"/>
      <c r="AT2588" s="100"/>
      <c r="AU2588" s="100"/>
      <c r="AV2588" s="100"/>
      <c r="AW2588" s="100"/>
      <c r="AX2588" s="100"/>
      <c r="AY2588" s="100"/>
    </row>
    <row r="2589" spans="37:51">
      <c r="AK2589" s="100"/>
      <c r="AL2589" s="100"/>
      <c r="AM2589" s="100"/>
      <c r="AN2589" s="100"/>
      <c r="AO2589" s="100"/>
      <c r="AP2589" s="100"/>
      <c r="AQ2589" s="100"/>
      <c r="AR2589" s="100"/>
      <c r="AS2589" s="100"/>
      <c r="AT2589" s="100"/>
      <c r="AU2589" s="100"/>
      <c r="AV2589" s="100"/>
      <c r="AW2589" s="100"/>
      <c r="AX2589" s="100"/>
      <c r="AY2589" s="100"/>
    </row>
    <row r="2590" spans="37:51">
      <c r="AK2590" s="100"/>
      <c r="AL2590" s="100"/>
      <c r="AM2590" s="100"/>
      <c r="AN2590" s="100"/>
      <c r="AO2590" s="100"/>
      <c r="AP2590" s="100"/>
      <c r="AQ2590" s="100"/>
      <c r="AR2590" s="100"/>
      <c r="AS2590" s="100"/>
      <c r="AT2590" s="100"/>
      <c r="AU2590" s="100"/>
      <c r="AV2590" s="100"/>
      <c r="AW2590" s="100"/>
      <c r="AX2590" s="100"/>
      <c r="AY2590" s="100"/>
    </row>
    <row r="2591" spans="37:51">
      <c r="AK2591" s="100"/>
      <c r="AL2591" s="100"/>
      <c r="AM2591" s="100"/>
      <c r="AN2591" s="100"/>
      <c r="AO2591" s="100"/>
      <c r="AP2591" s="100"/>
      <c r="AQ2591" s="100"/>
      <c r="AR2591" s="100"/>
      <c r="AS2591" s="100"/>
      <c r="AT2591" s="100"/>
      <c r="AU2591" s="100"/>
      <c r="AV2591" s="100"/>
      <c r="AW2591" s="100"/>
      <c r="AX2591" s="100"/>
      <c r="AY2591" s="100"/>
    </row>
    <row r="2592" spans="37:51">
      <c r="AK2592" s="100"/>
      <c r="AL2592" s="100"/>
      <c r="AM2592" s="100"/>
      <c r="AN2592" s="100"/>
      <c r="AO2592" s="100"/>
      <c r="AP2592" s="100"/>
      <c r="AQ2592" s="100"/>
      <c r="AR2592" s="100"/>
      <c r="AS2592" s="100"/>
      <c r="AT2592" s="100"/>
      <c r="AU2592" s="100"/>
      <c r="AV2592" s="100"/>
      <c r="AW2592" s="100"/>
      <c r="AX2592" s="100"/>
      <c r="AY2592" s="100"/>
    </row>
    <row r="2593" spans="37:51">
      <c r="AK2593" s="100"/>
      <c r="AL2593" s="100"/>
      <c r="AM2593" s="100"/>
      <c r="AN2593" s="100"/>
      <c r="AO2593" s="100"/>
      <c r="AP2593" s="100"/>
      <c r="AQ2593" s="100"/>
      <c r="AR2593" s="100"/>
      <c r="AS2593" s="100"/>
      <c r="AT2593" s="100"/>
      <c r="AU2593" s="100"/>
      <c r="AV2593" s="100"/>
      <c r="AW2593" s="100"/>
      <c r="AX2593" s="100"/>
      <c r="AY2593" s="100"/>
    </row>
    <row r="2594" spans="37:51">
      <c r="AK2594" s="100"/>
      <c r="AL2594" s="100"/>
      <c r="AM2594" s="100"/>
      <c r="AN2594" s="100"/>
      <c r="AO2594" s="100"/>
      <c r="AP2594" s="100"/>
      <c r="AQ2594" s="100"/>
      <c r="AR2594" s="100"/>
      <c r="AS2594" s="100"/>
      <c r="AT2594" s="100"/>
      <c r="AU2594" s="100"/>
      <c r="AV2594" s="100"/>
      <c r="AW2594" s="100"/>
      <c r="AX2594" s="100"/>
      <c r="AY2594" s="100"/>
    </row>
    <row r="2595" spans="37:51">
      <c r="AK2595" s="100"/>
      <c r="AL2595" s="100"/>
      <c r="AM2595" s="100"/>
      <c r="AN2595" s="100"/>
      <c r="AO2595" s="100"/>
      <c r="AP2595" s="100"/>
      <c r="AQ2595" s="100"/>
      <c r="AR2595" s="100"/>
      <c r="AS2595" s="100"/>
      <c r="AT2595" s="100"/>
      <c r="AU2595" s="100"/>
      <c r="AV2595" s="100"/>
      <c r="AW2595" s="100"/>
      <c r="AX2595" s="100"/>
      <c r="AY2595" s="100"/>
    </row>
    <row r="2596" spans="37:51">
      <c r="AK2596" s="100"/>
      <c r="AL2596" s="100"/>
      <c r="AM2596" s="100"/>
      <c r="AN2596" s="100"/>
      <c r="AO2596" s="100"/>
      <c r="AP2596" s="100"/>
      <c r="AQ2596" s="100"/>
      <c r="AR2596" s="100"/>
      <c r="AS2596" s="100"/>
      <c r="AT2596" s="100"/>
      <c r="AU2596" s="100"/>
      <c r="AV2596" s="100"/>
      <c r="AW2596" s="100"/>
      <c r="AX2596" s="100"/>
      <c r="AY2596" s="100"/>
    </row>
    <row r="2597" spans="37:51">
      <c r="AK2597" s="100"/>
      <c r="AL2597" s="100"/>
      <c r="AM2597" s="100"/>
      <c r="AN2597" s="100"/>
      <c r="AO2597" s="100"/>
      <c r="AP2597" s="100"/>
      <c r="AQ2597" s="100"/>
      <c r="AR2597" s="100"/>
      <c r="AS2597" s="100"/>
      <c r="AT2597" s="100"/>
      <c r="AU2597" s="100"/>
      <c r="AV2597" s="100"/>
      <c r="AW2597" s="100"/>
      <c r="AX2597" s="100"/>
      <c r="AY2597" s="100"/>
    </row>
    <row r="2598" spans="37:51">
      <c r="AK2598" s="100"/>
      <c r="AL2598" s="100"/>
      <c r="AM2598" s="100"/>
      <c r="AN2598" s="100"/>
      <c r="AO2598" s="100"/>
      <c r="AP2598" s="100"/>
      <c r="AQ2598" s="100"/>
      <c r="AR2598" s="100"/>
      <c r="AS2598" s="100"/>
      <c r="AT2598" s="100"/>
      <c r="AU2598" s="100"/>
      <c r="AV2598" s="100"/>
      <c r="AW2598" s="100"/>
      <c r="AX2598" s="100"/>
      <c r="AY2598" s="100"/>
    </row>
    <row r="2599" spans="37:51">
      <c r="AK2599" s="100"/>
      <c r="AL2599" s="100"/>
      <c r="AM2599" s="100"/>
      <c r="AN2599" s="100"/>
      <c r="AO2599" s="100"/>
      <c r="AP2599" s="100"/>
      <c r="AQ2599" s="100"/>
      <c r="AR2599" s="100"/>
      <c r="AS2599" s="100"/>
      <c r="AT2599" s="100"/>
      <c r="AU2599" s="100"/>
      <c r="AV2599" s="100"/>
      <c r="AW2599" s="100"/>
      <c r="AX2599" s="100"/>
      <c r="AY2599" s="100"/>
    </row>
    <row r="2600" spans="37:51">
      <c r="AK2600" s="100"/>
      <c r="AL2600" s="100"/>
      <c r="AM2600" s="100"/>
      <c r="AN2600" s="100"/>
      <c r="AO2600" s="100"/>
      <c r="AP2600" s="100"/>
      <c r="AQ2600" s="100"/>
      <c r="AR2600" s="100"/>
      <c r="AS2600" s="100"/>
      <c r="AT2600" s="100"/>
      <c r="AU2600" s="100"/>
      <c r="AV2600" s="100"/>
      <c r="AW2600" s="100"/>
      <c r="AX2600" s="100"/>
      <c r="AY2600" s="100"/>
    </row>
    <row r="2601" spans="37:51">
      <c r="AK2601" s="100"/>
      <c r="AL2601" s="100"/>
      <c r="AM2601" s="100"/>
      <c r="AN2601" s="100"/>
      <c r="AO2601" s="100"/>
      <c r="AP2601" s="100"/>
      <c r="AQ2601" s="100"/>
      <c r="AR2601" s="100"/>
      <c r="AS2601" s="100"/>
      <c r="AT2601" s="100"/>
      <c r="AU2601" s="100"/>
      <c r="AV2601" s="100"/>
      <c r="AW2601" s="100"/>
      <c r="AX2601" s="100"/>
      <c r="AY2601" s="100"/>
    </row>
    <row r="2602" spans="37:51">
      <c r="AK2602" s="100"/>
      <c r="AL2602" s="100"/>
      <c r="AM2602" s="100"/>
      <c r="AN2602" s="100"/>
      <c r="AO2602" s="100"/>
      <c r="AP2602" s="100"/>
      <c r="AQ2602" s="100"/>
      <c r="AR2602" s="100"/>
      <c r="AS2602" s="100"/>
      <c r="AT2602" s="100"/>
      <c r="AU2602" s="100"/>
      <c r="AV2602" s="100"/>
      <c r="AW2602" s="100"/>
      <c r="AX2602" s="100"/>
      <c r="AY2602" s="100"/>
    </row>
    <row r="2603" spans="37:51">
      <c r="AK2603" s="100"/>
      <c r="AL2603" s="100"/>
      <c r="AM2603" s="100"/>
      <c r="AN2603" s="100"/>
      <c r="AO2603" s="100"/>
      <c r="AP2603" s="100"/>
      <c r="AQ2603" s="100"/>
      <c r="AR2603" s="100"/>
      <c r="AS2603" s="100"/>
      <c r="AT2603" s="100"/>
      <c r="AU2603" s="100"/>
      <c r="AV2603" s="100"/>
      <c r="AW2603" s="100"/>
      <c r="AX2603" s="100"/>
      <c r="AY2603" s="100"/>
    </row>
    <row r="2604" spans="37:51">
      <c r="AK2604" s="100"/>
      <c r="AL2604" s="100"/>
      <c r="AM2604" s="100"/>
      <c r="AN2604" s="100"/>
      <c r="AO2604" s="100"/>
      <c r="AP2604" s="100"/>
      <c r="AQ2604" s="100"/>
      <c r="AR2604" s="100"/>
      <c r="AS2604" s="100"/>
      <c r="AT2604" s="100"/>
      <c r="AU2604" s="100"/>
      <c r="AV2604" s="100"/>
      <c r="AW2604" s="100"/>
      <c r="AX2604" s="100"/>
      <c r="AY2604" s="100"/>
    </row>
    <row r="2605" spans="37:51">
      <c r="AK2605" s="100"/>
      <c r="AL2605" s="100"/>
      <c r="AM2605" s="100"/>
      <c r="AN2605" s="100"/>
      <c r="AO2605" s="100"/>
      <c r="AP2605" s="100"/>
      <c r="AQ2605" s="100"/>
      <c r="AR2605" s="100"/>
      <c r="AS2605" s="100"/>
      <c r="AT2605" s="100"/>
      <c r="AU2605" s="100"/>
      <c r="AV2605" s="100"/>
      <c r="AW2605" s="100"/>
      <c r="AX2605" s="100"/>
      <c r="AY2605" s="100"/>
    </row>
    <row r="2606" spans="37:51">
      <c r="AK2606" s="100"/>
      <c r="AL2606" s="100"/>
      <c r="AM2606" s="100"/>
      <c r="AN2606" s="100"/>
      <c r="AO2606" s="100"/>
      <c r="AP2606" s="100"/>
      <c r="AQ2606" s="100"/>
      <c r="AR2606" s="100"/>
      <c r="AS2606" s="100"/>
      <c r="AT2606" s="100"/>
      <c r="AU2606" s="100"/>
      <c r="AV2606" s="100"/>
      <c r="AW2606" s="100"/>
      <c r="AX2606" s="100"/>
      <c r="AY2606" s="100"/>
    </row>
    <row r="2607" spans="37:51">
      <c r="AK2607" s="100"/>
      <c r="AL2607" s="100"/>
      <c r="AM2607" s="100"/>
      <c r="AN2607" s="100"/>
      <c r="AO2607" s="100"/>
      <c r="AP2607" s="100"/>
      <c r="AQ2607" s="100"/>
      <c r="AR2607" s="100"/>
      <c r="AS2607" s="100"/>
      <c r="AT2607" s="100"/>
      <c r="AU2607" s="100"/>
      <c r="AV2607" s="100"/>
      <c r="AW2607" s="100"/>
      <c r="AX2607" s="100"/>
      <c r="AY2607" s="100"/>
    </row>
    <row r="2608" spans="37:51">
      <c r="AK2608" s="100"/>
      <c r="AL2608" s="100"/>
      <c r="AM2608" s="100"/>
      <c r="AN2608" s="100"/>
      <c r="AO2608" s="100"/>
      <c r="AP2608" s="100"/>
      <c r="AQ2608" s="100"/>
      <c r="AR2608" s="100"/>
      <c r="AS2608" s="100"/>
      <c r="AT2608" s="100"/>
      <c r="AU2608" s="100"/>
      <c r="AV2608" s="100"/>
      <c r="AW2608" s="100"/>
      <c r="AX2608" s="100"/>
      <c r="AY2608" s="100"/>
    </row>
    <row r="2609" spans="37:51">
      <c r="AK2609" s="100"/>
      <c r="AL2609" s="100"/>
      <c r="AM2609" s="100"/>
      <c r="AN2609" s="100"/>
      <c r="AO2609" s="100"/>
      <c r="AP2609" s="100"/>
      <c r="AQ2609" s="100"/>
      <c r="AR2609" s="100"/>
      <c r="AS2609" s="100"/>
      <c r="AT2609" s="100"/>
      <c r="AU2609" s="100"/>
      <c r="AV2609" s="100"/>
      <c r="AW2609" s="100"/>
      <c r="AX2609" s="100"/>
      <c r="AY2609" s="100"/>
    </row>
    <row r="2610" spans="37:51">
      <c r="AK2610" s="100"/>
      <c r="AL2610" s="100"/>
      <c r="AM2610" s="100"/>
      <c r="AN2610" s="100"/>
      <c r="AO2610" s="100"/>
      <c r="AP2610" s="100"/>
      <c r="AQ2610" s="100"/>
      <c r="AR2610" s="100"/>
      <c r="AS2610" s="100"/>
      <c r="AT2610" s="100"/>
      <c r="AU2610" s="100"/>
      <c r="AV2610" s="100"/>
      <c r="AW2610" s="100"/>
      <c r="AX2610" s="100"/>
      <c r="AY2610" s="100"/>
    </row>
    <row r="2611" spans="37:51">
      <c r="AK2611" s="100"/>
      <c r="AL2611" s="100"/>
      <c r="AM2611" s="100"/>
      <c r="AN2611" s="100"/>
      <c r="AO2611" s="100"/>
      <c r="AP2611" s="100"/>
      <c r="AQ2611" s="100"/>
      <c r="AR2611" s="100"/>
      <c r="AS2611" s="100"/>
      <c r="AT2611" s="100"/>
      <c r="AU2611" s="100"/>
      <c r="AV2611" s="100"/>
      <c r="AW2611" s="100"/>
      <c r="AX2611" s="100"/>
      <c r="AY2611" s="100"/>
    </row>
    <row r="2612" spans="37:51">
      <c r="AK2612" s="100"/>
      <c r="AL2612" s="100"/>
      <c r="AM2612" s="100"/>
      <c r="AN2612" s="100"/>
      <c r="AO2612" s="100"/>
      <c r="AP2612" s="100"/>
      <c r="AQ2612" s="100"/>
      <c r="AR2612" s="100"/>
      <c r="AS2612" s="100"/>
      <c r="AT2612" s="100"/>
      <c r="AU2612" s="100"/>
      <c r="AV2612" s="100"/>
      <c r="AW2612" s="100"/>
      <c r="AX2612" s="100"/>
      <c r="AY2612" s="100"/>
    </row>
    <row r="2613" spans="37:51">
      <c r="AK2613" s="100"/>
      <c r="AL2613" s="100"/>
      <c r="AM2613" s="100"/>
      <c r="AN2613" s="100"/>
      <c r="AO2613" s="100"/>
      <c r="AP2613" s="100"/>
      <c r="AQ2613" s="100"/>
      <c r="AR2613" s="100"/>
      <c r="AS2613" s="100"/>
      <c r="AT2613" s="100"/>
      <c r="AU2613" s="100"/>
      <c r="AV2613" s="100"/>
      <c r="AW2613" s="100"/>
      <c r="AX2613" s="100"/>
      <c r="AY2613" s="100"/>
    </row>
    <row r="2614" spans="37:51">
      <c r="AK2614" s="100"/>
      <c r="AL2614" s="100"/>
      <c r="AM2614" s="100"/>
      <c r="AN2614" s="100"/>
      <c r="AO2614" s="100"/>
      <c r="AP2614" s="100"/>
      <c r="AQ2614" s="100"/>
      <c r="AR2614" s="100"/>
      <c r="AS2614" s="100"/>
      <c r="AT2614" s="100"/>
      <c r="AU2614" s="100"/>
      <c r="AV2614" s="100"/>
      <c r="AW2614" s="100"/>
      <c r="AX2614" s="100"/>
      <c r="AY2614" s="100"/>
    </row>
    <row r="2615" spans="37:51">
      <c r="AK2615" s="100"/>
      <c r="AL2615" s="100"/>
      <c r="AM2615" s="100"/>
      <c r="AN2615" s="100"/>
      <c r="AO2615" s="100"/>
      <c r="AP2615" s="100"/>
      <c r="AQ2615" s="100"/>
      <c r="AR2615" s="100"/>
      <c r="AS2615" s="100"/>
      <c r="AT2615" s="100"/>
      <c r="AU2615" s="100"/>
      <c r="AV2615" s="100"/>
      <c r="AW2615" s="100"/>
      <c r="AX2615" s="100"/>
      <c r="AY2615" s="100"/>
    </row>
    <row r="2616" spans="37:51">
      <c r="AK2616" s="100"/>
      <c r="AL2616" s="100"/>
      <c r="AM2616" s="100"/>
      <c r="AN2616" s="100"/>
      <c r="AO2616" s="100"/>
      <c r="AP2616" s="100"/>
      <c r="AQ2616" s="100"/>
      <c r="AR2616" s="100"/>
      <c r="AS2616" s="100"/>
      <c r="AT2616" s="100"/>
      <c r="AU2616" s="100"/>
      <c r="AV2616" s="100"/>
      <c r="AW2616" s="100"/>
      <c r="AX2616" s="100"/>
      <c r="AY2616" s="100"/>
    </row>
    <row r="2617" spans="37:51">
      <c r="AK2617" s="100"/>
      <c r="AL2617" s="100"/>
      <c r="AM2617" s="100"/>
      <c r="AN2617" s="100"/>
      <c r="AO2617" s="100"/>
      <c r="AP2617" s="100"/>
      <c r="AQ2617" s="100"/>
      <c r="AR2617" s="100"/>
      <c r="AS2617" s="100"/>
      <c r="AT2617" s="100"/>
      <c r="AU2617" s="100"/>
      <c r="AV2617" s="100"/>
      <c r="AW2617" s="100"/>
      <c r="AX2617" s="100"/>
      <c r="AY2617" s="100"/>
    </row>
    <row r="2618" spans="37:51">
      <c r="AK2618" s="100"/>
      <c r="AL2618" s="100"/>
      <c r="AM2618" s="100"/>
      <c r="AN2618" s="100"/>
      <c r="AO2618" s="100"/>
      <c r="AP2618" s="100"/>
      <c r="AQ2618" s="100"/>
      <c r="AR2618" s="100"/>
      <c r="AS2618" s="100"/>
      <c r="AT2618" s="100"/>
      <c r="AU2618" s="100"/>
      <c r="AV2618" s="100"/>
      <c r="AW2618" s="100"/>
      <c r="AX2618" s="100"/>
      <c r="AY2618" s="100"/>
    </row>
    <row r="2619" spans="37:51">
      <c r="AK2619" s="100"/>
      <c r="AL2619" s="100"/>
      <c r="AM2619" s="100"/>
      <c r="AN2619" s="100"/>
      <c r="AO2619" s="100"/>
      <c r="AP2619" s="100"/>
      <c r="AQ2619" s="100"/>
      <c r="AR2619" s="100"/>
      <c r="AS2619" s="100"/>
      <c r="AT2619" s="100"/>
      <c r="AU2619" s="100"/>
      <c r="AV2619" s="100"/>
      <c r="AW2619" s="100"/>
      <c r="AX2619" s="100"/>
      <c r="AY2619" s="100"/>
    </row>
    <row r="2620" spans="37:51">
      <c r="AK2620" s="100"/>
      <c r="AL2620" s="100"/>
      <c r="AM2620" s="100"/>
      <c r="AN2620" s="100"/>
      <c r="AO2620" s="100"/>
      <c r="AP2620" s="100"/>
      <c r="AQ2620" s="100"/>
      <c r="AR2620" s="100"/>
      <c r="AS2620" s="100"/>
      <c r="AT2620" s="100"/>
      <c r="AU2620" s="100"/>
      <c r="AV2620" s="100"/>
      <c r="AW2620" s="100"/>
      <c r="AX2620" s="100"/>
      <c r="AY2620" s="100"/>
    </row>
    <row r="2621" spans="37:51">
      <c r="AK2621" s="100"/>
      <c r="AL2621" s="100"/>
      <c r="AM2621" s="100"/>
      <c r="AN2621" s="100"/>
      <c r="AO2621" s="100"/>
      <c r="AP2621" s="100"/>
      <c r="AQ2621" s="100"/>
      <c r="AR2621" s="100"/>
      <c r="AS2621" s="100"/>
      <c r="AT2621" s="100"/>
      <c r="AU2621" s="100"/>
      <c r="AV2621" s="100"/>
      <c r="AW2621" s="100"/>
      <c r="AX2621" s="100"/>
      <c r="AY2621" s="100"/>
    </row>
    <row r="2622" spans="37:51">
      <c r="AK2622" s="100"/>
      <c r="AL2622" s="100"/>
      <c r="AM2622" s="100"/>
      <c r="AN2622" s="100"/>
      <c r="AO2622" s="100"/>
      <c r="AP2622" s="100"/>
      <c r="AQ2622" s="100"/>
      <c r="AR2622" s="100"/>
      <c r="AS2622" s="100"/>
      <c r="AT2622" s="100"/>
      <c r="AU2622" s="100"/>
      <c r="AV2622" s="100"/>
      <c r="AW2622" s="100"/>
      <c r="AX2622" s="100"/>
      <c r="AY2622" s="100"/>
    </row>
    <row r="2623" spans="37:51">
      <c r="AK2623" s="100"/>
      <c r="AL2623" s="100"/>
      <c r="AM2623" s="100"/>
      <c r="AN2623" s="100"/>
      <c r="AO2623" s="100"/>
      <c r="AP2623" s="100"/>
      <c r="AQ2623" s="100"/>
      <c r="AR2623" s="100"/>
      <c r="AS2623" s="100"/>
      <c r="AT2623" s="100"/>
      <c r="AU2623" s="100"/>
      <c r="AV2623" s="100"/>
      <c r="AW2623" s="100"/>
      <c r="AX2623" s="100"/>
      <c r="AY2623" s="100"/>
    </row>
    <row r="2624" spans="37:51">
      <c r="AK2624" s="100"/>
      <c r="AL2624" s="100"/>
      <c r="AM2624" s="100"/>
      <c r="AN2624" s="100"/>
      <c r="AO2624" s="100"/>
      <c r="AP2624" s="100"/>
      <c r="AQ2624" s="100"/>
      <c r="AR2624" s="100"/>
      <c r="AS2624" s="100"/>
      <c r="AT2624" s="100"/>
      <c r="AU2624" s="100"/>
      <c r="AV2624" s="100"/>
      <c r="AW2624" s="100"/>
      <c r="AX2624" s="100"/>
      <c r="AY2624" s="100"/>
    </row>
    <row r="2625" spans="37:51">
      <c r="AK2625" s="100"/>
      <c r="AL2625" s="100"/>
      <c r="AM2625" s="100"/>
      <c r="AN2625" s="100"/>
      <c r="AO2625" s="100"/>
      <c r="AP2625" s="100"/>
      <c r="AQ2625" s="100"/>
      <c r="AR2625" s="100"/>
      <c r="AS2625" s="100"/>
      <c r="AT2625" s="100"/>
      <c r="AU2625" s="100"/>
      <c r="AV2625" s="100"/>
      <c r="AW2625" s="100"/>
      <c r="AX2625" s="100"/>
      <c r="AY2625" s="100"/>
    </row>
    <row r="2626" spans="37:51">
      <c r="AK2626" s="100"/>
      <c r="AL2626" s="100"/>
      <c r="AM2626" s="100"/>
      <c r="AN2626" s="100"/>
      <c r="AO2626" s="100"/>
      <c r="AP2626" s="100"/>
      <c r="AQ2626" s="100"/>
      <c r="AR2626" s="100"/>
      <c r="AS2626" s="100"/>
      <c r="AT2626" s="100"/>
      <c r="AU2626" s="100"/>
      <c r="AV2626" s="100"/>
      <c r="AW2626" s="100"/>
      <c r="AX2626" s="100"/>
      <c r="AY2626" s="100"/>
    </row>
    <row r="2627" spans="37:51">
      <c r="AK2627" s="100"/>
      <c r="AL2627" s="100"/>
      <c r="AM2627" s="100"/>
      <c r="AN2627" s="100"/>
      <c r="AO2627" s="100"/>
      <c r="AP2627" s="100"/>
      <c r="AQ2627" s="100"/>
      <c r="AR2627" s="100"/>
      <c r="AS2627" s="100"/>
      <c r="AT2627" s="100"/>
      <c r="AU2627" s="100"/>
      <c r="AV2627" s="100"/>
      <c r="AW2627" s="100"/>
      <c r="AX2627" s="100"/>
      <c r="AY2627" s="100"/>
    </row>
    <row r="2628" spans="37:51">
      <c r="AK2628" s="100"/>
      <c r="AL2628" s="100"/>
      <c r="AM2628" s="100"/>
      <c r="AN2628" s="100"/>
      <c r="AO2628" s="100"/>
      <c r="AP2628" s="100"/>
      <c r="AQ2628" s="100"/>
      <c r="AR2628" s="100"/>
      <c r="AS2628" s="100"/>
      <c r="AT2628" s="100"/>
      <c r="AU2628" s="100"/>
      <c r="AV2628" s="100"/>
      <c r="AW2628" s="100"/>
      <c r="AX2628" s="100"/>
      <c r="AY2628" s="100"/>
    </row>
    <row r="2629" spans="37:51">
      <c r="AK2629" s="100"/>
      <c r="AL2629" s="100"/>
      <c r="AM2629" s="100"/>
      <c r="AN2629" s="100"/>
      <c r="AO2629" s="100"/>
      <c r="AP2629" s="100"/>
      <c r="AQ2629" s="100"/>
      <c r="AR2629" s="100"/>
      <c r="AS2629" s="100"/>
      <c r="AT2629" s="100"/>
      <c r="AU2629" s="100"/>
      <c r="AV2629" s="100"/>
      <c r="AW2629" s="100"/>
      <c r="AX2629" s="100"/>
      <c r="AY2629" s="100"/>
    </row>
    <row r="2630" spans="37:51">
      <c r="AK2630" s="100"/>
      <c r="AL2630" s="100"/>
      <c r="AM2630" s="100"/>
      <c r="AN2630" s="100"/>
      <c r="AO2630" s="100"/>
      <c r="AP2630" s="100"/>
      <c r="AQ2630" s="100"/>
      <c r="AR2630" s="100"/>
      <c r="AS2630" s="100"/>
      <c r="AT2630" s="100"/>
      <c r="AU2630" s="100"/>
      <c r="AV2630" s="100"/>
      <c r="AW2630" s="100"/>
      <c r="AX2630" s="100"/>
      <c r="AY2630" s="100"/>
    </row>
    <row r="2631" spans="37:51">
      <c r="AK2631" s="100"/>
      <c r="AL2631" s="100"/>
      <c r="AM2631" s="100"/>
      <c r="AN2631" s="100"/>
      <c r="AO2631" s="100"/>
      <c r="AP2631" s="100"/>
      <c r="AQ2631" s="100"/>
      <c r="AR2631" s="100"/>
      <c r="AS2631" s="100"/>
      <c r="AT2631" s="100"/>
      <c r="AU2631" s="100"/>
      <c r="AV2631" s="100"/>
      <c r="AW2631" s="100"/>
      <c r="AX2631" s="100"/>
      <c r="AY2631" s="100"/>
    </row>
    <row r="2632" spans="37:51">
      <c r="AK2632" s="100"/>
      <c r="AL2632" s="100"/>
      <c r="AM2632" s="100"/>
      <c r="AN2632" s="100"/>
      <c r="AO2632" s="100"/>
      <c r="AP2632" s="100"/>
      <c r="AQ2632" s="100"/>
      <c r="AR2632" s="100"/>
      <c r="AS2632" s="100"/>
      <c r="AT2632" s="100"/>
      <c r="AU2632" s="100"/>
      <c r="AV2632" s="100"/>
      <c r="AW2632" s="100"/>
      <c r="AX2632" s="100"/>
      <c r="AY2632" s="100"/>
    </row>
    <row r="2633" spans="37:51">
      <c r="AK2633" s="100"/>
      <c r="AL2633" s="100"/>
      <c r="AM2633" s="100"/>
      <c r="AN2633" s="100"/>
      <c r="AO2633" s="100"/>
      <c r="AP2633" s="100"/>
      <c r="AQ2633" s="100"/>
      <c r="AR2633" s="100"/>
      <c r="AS2633" s="100"/>
      <c r="AT2633" s="100"/>
      <c r="AU2633" s="100"/>
      <c r="AV2633" s="100"/>
      <c r="AW2633" s="100"/>
      <c r="AX2633" s="100"/>
      <c r="AY2633" s="100"/>
    </row>
    <row r="2634" spans="37:51">
      <c r="AK2634" s="100"/>
      <c r="AL2634" s="100"/>
      <c r="AM2634" s="100"/>
      <c r="AN2634" s="100"/>
      <c r="AO2634" s="100"/>
      <c r="AP2634" s="100"/>
      <c r="AQ2634" s="100"/>
      <c r="AR2634" s="100"/>
      <c r="AS2634" s="100"/>
      <c r="AT2634" s="100"/>
      <c r="AU2634" s="100"/>
      <c r="AV2634" s="100"/>
      <c r="AW2634" s="100"/>
      <c r="AX2634" s="100"/>
      <c r="AY2634" s="100"/>
    </row>
    <row r="2635" spans="37:51">
      <c r="AK2635" s="100"/>
      <c r="AL2635" s="100"/>
      <c r="AM2635" s="100"/>
      <c r="AN2635" s="100"/>
      <c r="AO2635" s="100"/>
      <c r="AP2635" s="100"/>
      <c r="AQ2635" s="100"/>
      <c r="AR2635" s="100"/>
      <c r="AS2635" s="100"/>
      <c r="AT2635" s="100"/>
      <c r="AU2635" s="100"/>
      <c r="AV2635" s="100"/>
      <c r="AW2635" s="100"/>
      <c r="AX2635" s="100"/>
      <c r="AY2635" s="100"/>
    </row>
    <row r="2636" spans="37:51">
      <c r="AK2636" s="100"/>
      <c r="AL2636" s="100"/>
      <c r="AM2636" s="100"/>
      <c r="AN2636" s="100"/>
      <c r="AO2636" s="100"/>
      <c r="AP2636" s="100"/>
      <c r="AQ2636" s="100"/>
      <c r="AR2636" s="100"/>
      <c r="AS2636" s="100"/>
      <c r="AT2636" s="100"/>
      <c r="AU2636" s="100"/>
      <c r="AV2636" s="100"/>
      <c r="AW2636" s="100"/>
      <c r="AX2636" s="100"/>
      <c r="AY2636" s="100"/>
    </row>
    <row r="2637" spans="37:51">
      <c r="AK2637" s="100"/>
      <c r="AL2637" s="100"/>
      <c r="AM2637" s="100"/>
      <c r="AN2637" s="100"/>
      <c r="AO2637" s="100"/>
      <c r="AP2637" s="100"/>
      <c r="AQ2637" s="100"/>
      <c r="AR2637" s="100"/>
      <c r="AS2637" s="100"/>
      <c r="AT2637" s="100"/>
      <c r="AU2637" s="100"/>
      <c r="AV2637" s="100"/>
      <c r="AW2637" s="100"/>
      <c r="AX2637" s="100"/>
      <c r="AY2637" s="100"/>
    </row>
    <row r="2638" spans="37:51">
      <c r="AK2638" s="100"/>
      <c r="AL2638" s="100"/>
      <c r="AM2638" s="100"/>
      <c r="AN2638" s="100"/>
      <c r="AO2638" s="100"/>
      <c r="AP2638" s="100"/>
      <c r="AQ2638" s="100"/>
      <c r="AR2638" s="100"/>
      <c r="AS2638" s="100"/>
      <c r="AT2638" s="100"/>
      <c r="AU2638" s="100"/>
      <c r="AV2638" s="100"/>
      <c r="AW2638" s="100"/>
      <c r="AX2638" s="100"/>
      <c r="AY2638" s="100"/>
    </row>
    <row r="2639" spans="37:51">
      <c r="AK2639" s="100"/>
      <c r="AL2639" s="100"/>
      <c r="AM2639" s="100"/>
      <c r="AN2639" s="100"/>
      <c r="AO2639" s="100"/>
      <c r="AP2639" s="100"/>
      <c r="AQ2639" s="100"/>
      <c r="AR2639" s="100"/>
      <c r="AS2639" s="100"/>
      <c r="AT2639" s="100"/>
      <c r="AU2639" s="100"/>
      <c r="AV2639" s="100"/>
      <c r="AW2639" s="100"/>
      <c r="AX2639" s="100"/>
      <c r="AY2639" s="100"/>
    </row>
    <row r="2640" spans="37:51">
      <c r="AK2640" s="100"/>
      <c r="AL2640" s="100"/>
      <c r="AM2640" s="100"/>
      <c r="AN2640" s="100"/>
      <c r="AO2640" s="100"/>
      <c r="AP2640" s="100"/>
      <c r="AQ2640" s="100"/>
      <c r="AR2640" s="100"/>
      <c r="AS2640" s="100"/>
      <c r="AT2640" s="100"/>
      <c r="AU2640" s="100"/>
      <c r="AV2640" s="100"/>
      <c r="AW2640" s="100"/>
      <c r="AX2640" s="100"/>
      <c r="AY2640" s="100"/>
    </row>
    <row r="2641" spans="37:51">
      <c r="AK2641" s="100"/>
      <c r="AL2641" s="100"/>
      <c r="AM2641" s="100"/>
      <c r="AN2641" s="100"/>
      <c r="AO2641" s="100"/>
      <c r="AP2641" s="100"/>
      <c r="AQ2641" s="100"/>
      <c r="AR2641" s="100"/>
      <c r="AS2641" s="100"/>
      <c r="AT2641" s="100"/>
      <c r="AU2641" s="100"/>
      <c r="AV2641" s="100"/>
      <c r="AW2641" s="100"/>
      <c r="AX2641" s="100"/>
      <c r="AY2641" s="100"/>
    </row>
    <row r="2642" spans="37:51">
      <c r="AK2642" s="100"/>
      <c r="AL2642" s="100"/>
      <c r="AM2642" s="100"/>
      <c r="AN2642" s="100"/>
      <c r="AO2642" s="100"/>
      <c r="AP2642" s="100"/>
      <c r="AQ2642" s="100"/>
      <c r="AR2642" s="100"/>
      <c r="AS2642" s="100"/>
      <c r="AT2642" s="100"/>
      <c r="AU2642" s="100"/>
      <c r="AV2642" s="100"/>
      <c r="AW2642" s="100"/>
      <c r="AX2642" s="100"/>
      <c r="AY2642" s="100"/>
    </row>
    <row r="2643" spans="37:51">
      <c r="AK2643" s="100"/>
      <c r="AL2643" s="100"/>
      <c r="AM2643" s="100"/>
      <c r="AN2643" s="100"/>
      <c r="AO2643" s="100"/>
      <c r="AP2643" s="100"/>
      <c r="AQ2643" s="100"/>
      <c r="AR2643" s="100"/>
      <c r="AS2643" s="100"/>
      <c r="AT2643" s="100"/>
      <c r="AU2643" s="100"/>
      <c r="AV2643" s="100"/>
      <c r="AW2643" s="100"/>
      <c r="AX2643" s="100"/>
      <c r="AY2643" s="100"/>
    </row>
    <row r="2644" spans="37:51">
      <c r="AK2644" s="100"/>
      <c r="AL2644" s="100"/>
      <c r="AM2644" s="100"/>
      <c r="AN2644" s="100"/>
      <c r="AO2644" s="100"/>
      <c r="AP2644" s="100"/>
      <c r="AQ2644" s="100"/>
      <c r="AR2644" s="100"/>
      <c r="AS2644" s="100"/>
      <c r="AT2644" s="100"/>
      <c r="AU2644" s="100"/>
      <c r="AV2644" s="100"/>
      <c r="AW2644" s="100"/>
      <c r="AX2644" s="100"/>
      <c r="AY2644" s="100"/>
    </row>
    <row r="2645" spans="37:51">
      <c r="AK2645" s="100"/>
      <c r="AL2645" s="100"/>
      <c r="AM2645" s="100"/>
      <c r="AN2645" s="100"/>
      <c r="AO2645" s="100"/>
      <c r="AP2645" s="100"/>
      <c r="AQ2645" s="100"/>
      <c r="AR2645" s="100"/>
      <c r="AS2645" s="100"/>
      <c r="AT2645" s="100"/>
      <c r="AU2645" s="100"/>
      <c r="AV2645" s="100"/>
      <c r="AW2645" s="100"/>
      <c r="AX2645" s="100"/>
      <c r="AY2645" s="100"/>
    </row>
    <row r="2646" spans="37:51">
      <c r="AK2646" s="100"/>
      <c r="AL2646" s="100"/>
      <c r="AM2646" s="100"/>
      <c r="AN2646" s="100"/>
      <c r="AO2646" s="100"/>
      <c r="AP2646" s="100"/>
      <c r="AQ2646" s="100"/>
      <c r="AR2646" s="100"/>
      <c r="AS2646" s="100"/>
      <c r="AT2646" s="100"/>
      <c r="AU2646" s="100"/>
      <c r="AV2646" s="100"/>
      <c r="AW2646" s="100"/>
      <c r="AX2646" s="100"/>
      <c r="AY2646" s="100"/>
    </row>
    <row r="2647" spans="37:51">
      <c r="AK2647" s="100"/>
      <c r="AL2647" s="100"/>
      <c r="AM2647" s="100"/>
      <c r="AN2647" s="100"/>
      <c r="AO2647" s="100"/>
      <c r="AP2647" s="100"/>
      <c r="AQ2647" s="100"/>
      <c r="AR2647" s="100"/>
      <c r="AS2647" s="100"/>
      <c r="AT2647" s="100"/>
      <c r="AU2647" s="100"/>
      <c r="AV2647" s="100"/>
      <c r="AW2647" s="100"/>
      <c r="AX2647" s="100"/>
      <c r="AY2647" s="100"/>
    </row>
    <row r="2648" spans="37:51">
      <c r="AK2648" s="100"/>
      <c r="AL2648" s="100"/>
      <c r="AM2648" s="100"/>
      <c r="AN2648" s="100"/>
      <c r="AO2648" s="100"/>
      <c r="AP2648" s="100"/>
      <c r="AQ2648" s="100"/>
      <c r="AR2648" s="100"/>
      <c r="AS2648" s="100"/>
      <c r="AT2648" s="100"/>
      <c r="AU2648" s="100"/>
      <c r="AV2648" s="100"/>
      <c r="AW2648" s="100"/>
      <c r="AX2648" s="100"/>
      <c r="AY2648" s="100"/>
    </row>
    <row r="2649" spans="37:51">
      <c r="AK2649" s="100"/>
      <c r="AL2649" s="100"/>
      <c r="AM2649" s="100"/>
      <c r="AN2649" s="100"/>
      <c r="AO2649" s="100"/>
      <c r="AP2649" s="100"/>
      <c r="AQ2649" s="100"/>
      <c r="AR2649" s="100"/>
      <c r="AS2649" s="100"/>
      <c r="AT2649" s="100"/>
      <c r="AU2649" s="100"/>
      <c r="AV2649" s="100"/>
      <c r="AW2649" s="100"/>
      <c r="AX2649" s="100"/>
      <c r="AY2649" s="100"/>
    </row>
    <row r="2650" spans="37:51">
      <c r="AK2650" s="100"/>
      <c r="AL2650" s="100"/>
      <c r="AM2650" s="100"/>
      <c r="AN2650" s="100"/>
      <c r="AO2650" s="100"/>
      <c r="AP2650" s="100"/>
      <c r="AQ2650" s="100"/>
      <c r="AR2650" s="100"/>
      <c r="AS2650" s="100"/>
      <c r="AT2650" s="100"/>
      <c r="AU2650" s="100"/>
      <c r="AV2650" s="100"/>
      <c r="AW2650" s="100"/>
      <c r="AX2650" s="100"/>
      <c r="AY2650" s="100"/>
    </row>
    <row r="2651" spans="37:51">
      <c r="AK2651" s="100"/>
      <c r="AL2651" s="100"/>
      <c r="AM2651" s="100"/>
      <c r="AN2651" s="100"/>
      <c r="AO2651" s="100"/>
      <c r="AP2651" s="100"/>
      <c r="AQ2651" s="100"/>
      <c r="AR2651" s="100"/>
      <c r="AS2651" s="100"/>
      <c r="AT2651" s="100"/>
      <c r="AU2651" s="100"/>
      <c r="AV2651" s="100"/>
      <c r="AW2651" s="100"/>
      <c r="AX2651" s="100"/>
      <c r="AY2651" s="100"/>
    </row>
    <row r="2652" spans="37:51">
      <c r="AK2652" s="100"/>
      <c r="AL2652" s="100"/>
      <c r="AM2652" s="100"/>
      <c r="AN2652" s="100"/>
      <c r="AO2652" s="100"/>
      <c r="AP2652" s="100"/>
      <c r="AQ2652" s="100"/>
      <c r="AR2652" s="100"/>
      <c r="AS2652" s="100"/>
      <c r="AT2652" s="100"/>
      <c r="AU2652" s="100"/>
      <c r="AV2652" s="100"/>
      <c r="AW2652" s="100"/>
      <c r="AX2652" s="100"/>
      <c r="AY2652" s="100"/>
    </row>
    <row r="2653" spans="37:51">
      <c r="AK2653" s="100"/>
      <c r="AL2653" s="100"/>
      <c r="AM2653" s="100"/>
      <c r="AN2653" s="100"/>
      <c r="AO2653" s="100"/>
      <c r="AP2653" s="100"/>
      <c r="AQ2653" s="100"/>
      <c r="AR2653" s="100"/>
      <c r="AS2653" s="100"/>
      <c r="AT2653" s="100"/>
      <c r="AU2653" s="100"/>
      <c r="AV2653" s="100"/>
      <c r="AW2653" s="100"/>
      <c r="AX2653" s="100"/>
      <c r="AY2653" s="100"/>
    </row>
    <row r="2654" spans="37:51">
      <c r="AK2654" s="100"/>
      <c r="AL2654" s="100"/>
      <c r="AM2654" s="100"/>
      <c r="AN2654" s="100"/>
      <c r="AO2654" s="100"/>
      <c r="AP2654" s="100"/>
      <c r="AQ2654" s="100"/>
      <c r="AR2654" s="100"/>
      <c r="AS2654" s="100"/>
      <c r="AT2654" s="100"/>
      <c r="AU2654" s="100"/>
      <c r="AV2654" s="100"/>
      <c r="AW2654" s="100"/>
      <c r="AX2654" s="100"/>
      <c r="AY2654" s="100"/>
    </row>
    <row r="2655" spans="37:51">
      <c r="AK2655" s="100"/>
      <c r="AL2655" s="100"/>
      <c r="AM2655" s="100"/>
      <c r="AN2655" s="100"/>
      <c r="AO2655" s="100"/>
      <c r="AP2655" s="100"/>
      <c r="AQ2655" s="100"/>
      <c r="AR2655" s="100"/>
      <c r="AS2655" s="100"/>
      <c r="AT2655" s="100"/>
      <c r="AU2655" s="100"/>
      <c r="AV2655" s="100"/>
      <c r="AW2655" s="100"/>
      <c r="AX2655" s="100"/>
      <c r="AY2655" s="100"/>
    </row>
    <row r="2656" spans="37:51">
      <c r="AK2656" s="100"/>
      <c r="AL2656" s="100"/>
      <c r="AM2656" s="100"/>
      <c r="AN2656" s="100"/>
      <c r="AO2656" s="100"/>
      <c r="AP2656" s="100"/>
      <c r="AQ2656" s="100"/>
      <c r="AR2656" s="100"/>
      <c r="AS2656" s="100"/>
      <c r="AT2656" s="100"/>
      <c r="AU2656" s="100"/>
      <c r="AV2656" s="100"/>
      <c r="AW2656" s="100"/>
      <c r="AX2656" s="100"/>
      <c r="AY2656" s="100"/>
    </row>
    <row r="2657" spans="37:51">
      <c r="AK2657" s="100"/>
      <c r="AL2657" s="100"/>
      <c r="AM2657" s="100"/>
      <c r="AN2657" s="100"/>
      <c r="AO2657" s="100"/>
      <c r="AP2657" s="100"/>
      <c r="AQ2657" s="100"/>
      <c r="AR2657" s="100"/>
      <c r="AS2657" s="100"/>
      <c r="AT2657" s="100"/>
      <c r="AU2657" s="100"/>
      <c r="AV2657" s="100"/>
      <c r="AW2657" s="100"/>
      <c r="AX2657" s="100"/>
      <c r="AY2657" s="100"/>
    </row>
    <row r="2658" spans="37:51">
      <c r="AK2658" s="100"/>
      <c r="AL2658" s="100"/>
      <c r="AM2658" s="100"/>
      <c r="AN2658" s="100"/>
      <c r="AO2658" s="100"/>
      <c r="AP2658" s="100"/>
      <c r="AQ2658" s="100"/>
      <c r="AR2658" s="100"/>
      <c r="AS2658" s="100"/>
      <c r="AT2658" s="100"/>
      <c r="AU2658" s="100"/>
      <c r="AV2658" s="100"/>
      <c r="AW2658" s="100"/>
      <c r="AX2658" s="100"/>
      <c r="AY2658" s="100"/>
    </row>
    <row r="2659" spans="37:51">
      <c r="AK2659" s="100"/>
      <c r="AL2659" s="100"/>
      <c r="AM2659" s="100"/>
      <c r="AN2659" s="100"/>
      <c r="AO2659" s="100"/>
      <c r="AP2659" s="100"/>
      <c r="AQ2659" s="100"/>
      <c r="AR2659" s="100"/>
      <c r="AS2659" s="100"/>
      <c r="AT2659" s="100"/>
      <c r="AU2659" s="100"/>
      <c r="AV2659" s="100"/>
      <c r="AW2659" s="100"/>
      <c r="AX2659" s="100"/>
      <c r="AY2659" s="100"/>
    </row>
    <row r="2660" spans="37:51">
      <c r="AK2660" s="100"/>
      <c r="AL2660" s="100"/>
      <c r="AM2660" s="100"/>
      <c r="AN2660" s="100"/>
      <c r="AO2660" s="100"/>
      <c r="AP2660" s="100"/>
      <c r="AQ2660" s="100"/>
      <c r="AR2660" s="100"/>
      <c r="AS2660" s="100"/>
      <c r="AT2660" s="100"/>
      <c r="AU2660" s="100"/>
      <c r="AV2660" s="100"/>
      <c r="AW2660" s="100"/>
      <c r="AX2660" s="100"/>
      <c r="AY2660" s="100"/>
    </row>
    <row r="2661" spans="37:51">
      <c r="AK2661" s="100"/>
      <c r="AL2661" s="100"/>
      <c r="AM2661" s="100"/>
      <c r="AN2661" s="100"/>
      <c r="AO2661" s="100"/>
      <c r="AP2661" s="100"/>
      <c r="AQ2661" s="100"/>
      <c r="AR2661" s="100"/>
      <c r="AS2661" s="100"/>
      <c r="AT2661" s="100"/>
      <c r="AU2661" s="100"/>
      <c r="AV2661" s="100"/>
      <c r="AW2661" s="100"/>
      <c r="AX2661" s="100"/>
      <c r="AY2661" s="100"/>
    </row>
    <row r="2662" spans="37:51">
      <c r="AK2662" s="100"/>
      <c r="AL2662" s="100"/>
      <c r="AM2662" s="100"/>
      <c r="AN2662" s="100"/>
      <c r="AO2662" s="100"/>
      <c r="AP2662" s="100"/>
      <c r="AQ2662" s="100"/>
      <c r="AR2662" s="100"/>
      <c r="AS2662" s="100"/>
      <c r="AT2662" s="100"/>
      <c r="AU2662" s="100"/>
      <c r="AV2662" s="100"/>
      <c r="AW2662" s="100"/>
      <c r="AX2662" s="100"/>
      <c r="AY2662" s="100"/>
    </row>
    <row r="2663" spans="37:51">
      <c r="AK2663" s="100"/>
      <c r="AL2663" s="100"/>
      <c r="AM2663" s="100"/>
      <c r="AN2663" s="100"/>
      <c r="AO2663" s="100"/>
      <c r="AP2663" s="100"/>
      <c r="AQ2663" s="100"/>
      <c r="AR2663" s="100"/>
      <c r="AS2663" s="100"/>
      <c r="AT2663" s="100"/>
      <c r="AU2663" s="100"/>
      <c r="AV2663" s="100"/>
      <c r="AW2663" s="100"/>
      <c r="AX2663" s="100"/>
      <c r="AY2663" s="100"/>
    </row>
    <row r="2664" spans="37:51">
      <c r="AK2664" s="100"/>
      <c r="AL2664" s="100"/>
      <c r="AM2664" s="100"/>
      <c r="AN2664" s="100"/>
      <c r="AO2664" s="100"/>
      <c r="AP2664" s="100"/>
      <c r="AQ2664" s="100"/>
      <c r="AR2664" s="100"/>
      <c r="AS2664" s="100"/>
      <c r="AT2664" s="100"/>
      <c r="AU2664" s="100"/>
      <c r="AV2664" s="100"/>
      <c r="AW2664" s="100"/>
      <c r="AX2664" s="100"/>
      <c r="AY2664" s="100"/>
    </row>
    <row r="2665" spans="37:51">
      <c r="AK2665" s="100"/>
      <c r="AL2665" s="100"/>
      <c r="AM2665" s="100"/>
      <c r="AN2665" s="100"/>
      <c r="AO2665" s="100"/>
      <c r="AP2665" s="100"/>
      <c r="AQ2665" s="100"/>
      <c r="AR2665" s="100"/>
      <c r="AS2665" s="100"/>
      <c r="AT2665" s="100"/>
      <c r="AU2665" s="100"/>
      <c r="AV2665" s="100"/>
      <c r="AW2665" s="100"/>
      <c r="AX2665" s="100"/>
      <c r="AY2665" s="100"/>
    </row>
    <row r="2666" spans="37:51">
      <c r="AK2666" s="100"/>
      <c r="AL2666" s="100"/>
      <c r="AM2666" s="100"/>
      <c r="AN2666" s="100"/>
      <c r="AO2666" s="100"/>
      <c r="AP2666" s="100"/>
      <c r="AQ2666" s="100"/>
      <c r="AR2666" s="100"/>
      <c r="AS2666" s="100"/>
      <c r="AT2666" s="100"/>
      <c r="AU2666" s="100"/>
      <c r="AV2666" s="100"/>
      <c r="AW2666" s="100"/>
      <c r="AX2666" s="100"/>
      <c r="AY2666" s="100"/>
    </row>
    <row r="2667" spans="37:51">
      <c r="AK2667" s="100"/>
      <c r="AL2667" s="100"/>
      <c r="AM2667" s="100"/>
      <c r="AN2667" s="100"/>
      <c r="AO2667" s="100"/>
      <c r="AP2667" s="100"/>
      <c r="AQ2667" s="100"/>
      <c r="AR2667" s="100"/>
      <c r="AS2667" s="100"/>
      <c r="AT2667" s="100"/>
      <c r="AU2667" s="100"/>
      <c r="AV2667" s="100"/>
      <c r="AW2667" s="100"/>
      <c r="AX2667" s="100"/>
      <c r="AY2667" s="100"/>
    </row>
    <row r="2668" spans="37:51">
      <c r="AK2668" s="100"/>
      <c r="AL2668" s="100"/>
      <c r="AM2668" s="100"/>
      <c r="AN2668" s="100"/>
      <c r="AO2668" s="100"/>
      <c r="AP2668" s="100"/>
      <c r="AQ2668" s="100"/>
      <c r="AR2668" s="100"/>
      <c r="AS2668" s="100"/>
      <c r="AT2668" s="100"/>
      <c r="AU2668" s="100"/>
      <c r="AV2668" s="100"/>
      <c r="AW2668" s="100"/>
      <c r="AX2668" s="100"/>
      <c r="AY2668" s="100"/>
    </row>
    <row r="2669" spans="37:51">
      <c r="AK2669" s="100"/>
      <c r="AL2669" s="100"/>
      <c r="AM2669" s="100"/>
      <c r="AN2669" s="100"/>
      <c r="AO2669" s="100"/>
      <c r="AP2669" s="100"/>
      <c r="AQ2669" s="100"/>
      <c r="AR2669" s="100"/>
      <c r="AS2669" s="100"/>
      <c r="AT2669" s="100"/>
      <c r="AU2669" s="100"/>
      <c r="AV2669" s="100"/>
      <c r="AW2669" s="100"/>
      <c r="AX2669" s="100"/>
      <c r="AY2669" s="100"/>
    </row>
    <row r="2670" spans="37:51">
      <c r="AK2670" s="100"/>
      <c r="AL2670" s="100"/>
      <c r="AM2670" s="100"/>
      <c r="AN2670" s="100"/>
      <c r="AO2670" s="100"/>
      <c r="AP2670" s="100"/>
      <c r="AQ2670" s="100"/>
      <c r="AR2670" s="100"/>
      <c r="AS2670" s="100"/>
      <c r="AT2670" s="100"/>
      <c r="AU2670" s="100"/>
      <c r="AV2670" s="100"/>
      <c r="AW2670" s="100"/>
      <c r="AX2670" s="100"/>
      <c r="AY2670" s="100"/>
    </row>
    <row r="2671" spans="37:51">
      <c r="AK2671" s="100"/>
      <c r="AL2671" s="100"/>
      <c r="AM2671" s="100"/>
      <c r="AN2671" s="100"/>
      <c r="AO2671" s="100"/>
      <c r="AP2671" s="100"/>
      <c r="AQ2671" s="100"/>
      <c r="AR2671" s="100"/>
      <c r="AS2671" s="100"/>
      <c r="AT2671" s="100"/>
      <c r="AU2671" s="100"/>
      <c r="AV2671" s="100"/>
      <c r="AW2671" s="100"/>
      <c r="AX2671" s="100"/>
      <c r="AY2671" s="100"/>
    </row>
    <row r="2672" spans="37:51">
      <c r="AK2672" s="100"/>
      <c r="AL2672" s="100"/>
      <c r="AM2672" s="100"/>
      <c r="AN2672" s="100"/>
      <c r="AO2672" s="100"/>
      <c r="AP2672" s="100"/>
      <c r="AQ2672" s="100"/>
      <c r="AR2672" s="100"/>
      <c r="AS2672" s="100"/>
      <c r="AT2672" s="100"/>
      <c r="AU2672" s="100"/>
      <c r="AV2672" s="100"/>
      <c r="AW2672" s="100"/>
      <c r="AX2672" s="100"/>
      <c r="AY2672" s="100"/>
    </row>
    <row r="2673" spans="37:51">
      <c r="AK2673" s="100"/>
      <c r="AL2673" s="100"/>
      <c r="AM2673" s="100"/>
      <c r="AN2673" s="100"/>
      <c r="AO2673" s="100"/>
      <c r="AP2673" s="100"/>
      <c r="AQ2673" s="100"/>
      <c r="AR2673" s="100"/>
      <c r="AS2673" s="100"/>
      <c r="AT2673" s="100"/>
      <c r="AU2673" s="100"/>
      <c r="AV2673" s="100"/>
      <c r="AW2673" s="100"/>
      <c r="AX2673" s="100"/>
      <c r="AY2673" s="100"/>
    </row>
    <row r="2674" spans="37:51">
      <c r="AK2674" s="100"/>
      <c r="AL2674" s="100"/>
      <c r="AM2674" s="100"/>
      <c r="AN2674" s="100"/>
      <c r="AO2674" s="100"/>
      <c r="AP2674" s="100"/>
      <c r="AQ2674" s="100"/>
      <c r="AR2674" s="100"/>
      <c r="AS2674" s="100"/>
      <c r="AT2674" s="100"/>
      <c r="AU2674" s="100"/>
      <c r="AV2674" s="100"/>
      <c r="AW2674" s="100"/>
      <c r="AX2674" s="100"/>
      <c r="AY2674" s="100"/>
    </row>
    <row r="2675" spans="37:51">
      <c r="AK2675" s="100"/>
      <c r="AL2675" s="100"/>
      <c r="AM2675" s="100"/>
      <c r="AN2675" s="100"/>
      <c r="AO2675" s="100"/>
      <c r="AP2675" s="100"/>
      <c r="AQ2675" s="100"/>
      <c r="AR2675" s="100"/>
      <c r="AS2675" s="100"/>
      <c r="AT2675" s="100"/>
      <c r="AU2675" s="100"/>
      <c r="AV2675" s="100"/>
      <c r="AW2675" s="100"/>
      <c r="AX2675" s="100"/>
      <c r="AY2675" s="100"/>
    </row>
    <row r="2676" spans="37:51">
      <c r="AK2676" s="100"/>
      <c r="AL2676" s="100"/>
      <c r="AM2676" s="100"/>
      <c r="AN2676" s="100"/>
      <c r="AO2676" s="100"/>
      <c r="AP2676" s="100"/>
      <c r="AQ2676" s="100"/>
      <c r="AR2676" s="100"/>
      <c r="AS2676" s="100"/>
      <c r="AT2676" s="100"/>
      <c r="AU2676" s="100"/>
      <c r="AV2676" s="100"/>
      <c r="AW2676" s="100"/>
      <c r="AX2676" s="100"/>
      <c r="AY2676" s="100"/>
    </row>
    <row r="2677" spans="37:51">
      <c r="AK2677" s="100"/>
      <c r="AL2677" s="100"/>
      <c r="AM2677" s="100"/>
      <c r="AN2677" s="100"/>
      <c r="AO2677" s="100"/>
      <c r="AP2677" s="100"/>
      <c r="AQ2677" s="100"/>
      <c r="AR2677" s="100"/>
      <c r="AS2677" s="100"/>
      <c r="AT2677" s="100"/>
      <c r="AU2677" s="100"/>
      <c r="AV2677" s="100"/>
      <c r="AW2677" s="100"/>
      <c r="AX2677" s="100"/>
      <c r="AY2677" s="100"/>
    </row>
    <row r="2678" spans="37:51">
      <c r="AK2678" s="100"/>
      <c r="AL2678" s="100"/>
      <c r="AM2678" s="100"/>
      <c r="AN2678" s="100"/>
      <c r="AO2678" s="100"/>
      <c r="AP2678" s="100"/>
      <c r="AQ2678" s="100"/>
      <c r="AR2678" s="100"/>
      <c r="AS2678" s="100"/>
      <c r="AT2678" s="100"/>
      <c r="AU2678" s="100"/>
      <c r="AV2678" s="100"/>
      <c r="AW2678" s="100"/>
      <c r="AX2678" s="100"/>
      <c r="AY2678" s="100"/>
    </row>
    <row r="2679" spans="37:51">
      <c r="AK2679" s="100"/>
      <c r="AL2679" s="100"/>
      <c r="AM2679" s="100"/>
      <c r="AN2679" s="100"/>
      <c r="AO2679" s="100"/>
      <c r="AP2679" s="100"/>
      <c r="AQ2679" s="100"/>
      <c r="AR2679" s="100"/>
      <c r="AS2679" s="100"/>
      <c r="AT2679" s="100"/>
      <c r="AU2679" s="100"/>
      <c r="AV2679" s="100"/>
      <c r="AW2679" s="100"/>
      <c r="AX2679" s="100"/>
      <c r="AY2679" s="100"/>
    </row>
    <row r="2680" spans="37:51">
      <c r="AK2680" s="100"/>
      <c r="AL2680" s="100"/>
      <c r="AM2680" s="100"/>
      <c r="AN2680" s="100"/>
      <c r="AO2680" s="100"/>
      <c r="AP2680" s="100"/>
      <c r="AQ2680" s="100"/>
      <c r="AR2680" s="100"/>
      <c r="AS2680" s="100"/>
      <c r="AT2680" s="100"/>
      <c r="AU2680" s="100"/>
      <c r="AV2680" s="100"/>
      <c r="AW2680" s="100"/>
      <c r="AX2680" s="100"/>
      <c r="AY2680" s="100"/>
    </row>
    <row r="2681" spans="37:51">
      <c r="AK2681" s="100"/>
      <c r="AL2681" s="100"/>
      <c r="AM2681" s="100"/>
      <c r="AN2681" s="100"/>
      <c r="AO2681" s="100"/>
      <c r="AP2681" s="100"/>
      <c r="AQ2681" s="100"/>
      <c r="AR2681" s="100"/>
      <c r="AS2681" s="100"/>
      <c r="AT2681" s="100"/>
      <c r="AU2681" s="100"/>
      <c r="AV2681" s="100"/>
      <c r="AW2681" s="100"/>
      <c r="AX2681" s="100"/>
      <c r="AY2681" s="100"/>
    </row>
    <row r="2682" spans="37:51">
      <c r="AK2682" s="100"/>
      <c r="AL2682" s="100"/>
      <c r="AM2682" s="100"/>
      <c r="AN2682" s="100"/>
      <c r="AO2682" s="100"/>
      <c r="AP2682" s="100"/>
      <c r="AQ2682" s="100"/>
      <c r="AR2682" s="100"/>
      <c r="AS2682" s="100"/>
      <c r="AT2682" s="100"/>
      <c r="AU2682" s="100"/>
      <c r="AV2682" s="100"/>
      <c r="AW2682" s="100"/>
      <c r="AX2682" s="100"/>
      <c r="AY2682" s="100"/>
    </row>
    <row r="2683" spans="37:51">
      <c r="AK2683" s="100"/>
      <c r="AL2683" s="100"/>
      <c r="AM2683" s="100"/>
      <c r="AN2683" s="100"/>
      <c r="AO2683" s="100"/>
      <c r="AP2683" s="100"/>
      <c r="AQ2683" s="100"/>
      <c r="AR2683" s="100"/>
      <c r="AS2683" s="100"/>
      <c r="AT2683" s="100"/>
      <c r="AU2683" s="100"/>
      <c r="AV2683" s="100"/>
      <c r="AW2683" s="100"/>
      <c r="AX2683" s="100"/>
      <c r="AY2683" s="100"/>
    </row>
    <row r="2684" spans="37:51">
      <c r="AK2684" s="100"/>
      <c r="AL2684" s="100"/>
      <c r="AM2684" s="100"/>
      <c r="AN2684" s="100"/>
      <c r="AO2684" s="100"/>
      <c r="AP2684" s="100"/>
      <c r="AQ2684" s="100"/>
      <c r="AR2684" s="100"/>
      <c r="AS2684" s="100"/>
      <c r="AT2684" s="100"/>
      <c r="AU2684" s="100"/>
      <c r="AV2684" s="100"/>
      <c r="AW2684" s="100"/>
      <c r="AX2684" s="100"/>
      <c r="AY2684" s="100"/>
    </row>
    <row r="2685" spans="37:51">
      <c r="AK2685" s="100"/>
      <c r="AL2685" s="100"/>
      <c r="AM2685" s="100"/>
      <c r="AN2685" s="100"/>
      <c r="AO2685" s="100"/>
      <c r="AP2685" s="100"/>
      <c r="AQ2685" s="100"/>
      <c r="AR2685" s="100"/>
      <c r="AS2685" s="100"/>
      <c r="AT2685" s="100"/>
      <c r="AU2685" s="100"/>
      <c r="AV2685" s="100"/>
      <c r="AW2685" s="100"/>
      <c r="AX2685" s="100"/>
      <c r="AY2685" s="100"/>
    </row>
    <row r="2686" spans="37:51">
      <c r="AK2686" s="100"/>
      <c r="AL2686" s="100"/>
      <c r="AM2686" s="100"/>
      <c r="AN2686" s="100"/>
      <c r="AO2686" s="100"/>
      <c r="AP2686" s="100"/>
      <c r="AQ2686" s="100"/>
      <c r="AR2686" s="100"/>
      <c r="AS2686" s="100"/>
      <c r="AT2686" s="100"/>
      <c r="AU2686" s="100"/>
      <c r="AV2686" s="100"/>
      <c r="AW2686" s="100"/>
      <c r="AX2686" s="100"/>
      <c r="AY2686" s="100"/>
    </row>
    <row r="2687" spans="37:51">
      <c r="AK2687" s="100"/>
      <c r="AL2687" s="100"/>
      <c r="AM2687" s="100"/>
      <c r="AN2687" s="100"/>
      <c r="AO2687" s="100"/>
      <c r="AP2687" s="100"/>
      <c r="AQ2687" s="100"/>
      <c r="AR2687" s="100"/>
      <c r="AS2687" s="100"/>
      <c r="AT2687" s="100"/>
      <c r="AU2687" s="100"/>
      <c r="AV2687" s="100"/>
      <c r="AW2687" s="100"/>
      <c r="AX2687" s="100"/>
      <c r="AY2687" s="100"/>
    </row>
    <row r="2688" spans="37:51">
      <c r="AK2688" s="100"/>
      <c r="AL2688" s="100"/>
      <c r="AM2688" s="100"/>
      <c r="AN2688" s="100"/>
      <c r="AO2688" s="100"/>
      <c r="AP2688" s="100"/>
      <c r="AQ2688" s="100"/>
      <c r="AR2688" s="100"/>
      <c r="AS2688" s="100"/>
      <c r="AT2688" s="100"/>
      <c r="AU2688" s="100"/>
      <c r="AV2688" s="100"/>
      <c r="AW2688" s="100"/>
      <c r="AX2688" s="100"/>
      <c r="AY2688" s="100"/>
    </row>
    <row r="2689" spans="37:51">
      <c r="AK2689" s="100"/>
      <c r="AL2689" s="100"/>
      <c r="AM2689" s="100"/>
      <c r="AN2689" s="100"/>
      <c r="AO2689" s="100"/>
      <c r="AP2689" s="100"/>
      <c r="AQ2689" s="100"/>
      <c r="AR2689" s="100"/>
      <c r="AS2689" s="100"/>
      <c r="AT2689" s="100"/>
      <c r="AU2689" s="100"/>
      <c r="AV2689" s="100"/>
      <c r="AW2689" s="100"/>
      <c r="AX2689" s="100"/>
      <c r="AY2689" s="100"/>
    </row>
    <row r="2690" spans="37:51">
      <c r="AK2690" s="100"/>
      <c r="AL2690" s="100"/>
      <c r="AM2690" s="100"/>
      <c r="AN2690" s="100"/>
      <c r="AO2690" s="100"/>
      <c r="AP2690" s="100"/>
      <c r="AQ2690" s="100"/>
      <c r="AR2690" s="100"/>
      <c r="AS2690" s="100"/>
      <c r="AT2690" s="100"/>
      <c r="AU2690" s="100"/>
      <c r="AV2690" s="100"/>
      <c r="AW2690" s="100"/>
      <c r="AX2690" s="100"/>
      <c r="AY2690" s="100"/>
    </row>
    <row r="2691" spans="37:51">
      <c r="AK2691" s="100"/>
      <c r="AL2691" s="100"/>
      <c r="AM2691" s="100"/>
      <c r="AN2691" s="100"/>
      <c r="AO2691" s="100"/>
      <c r="AP2691" s="100"/>
      <c r="AQ2691" s="100"/>
      <c r="AR2691" s="100"/>
      <c r="AS2691" s="100"/>
      <c r="AT2691" s="100"/>
      <c r="AU2691" s="100"/>
      <c r="AV2691" s="100"/>
      <c r="AW2691" s="100"/>
      <c r="AX2691" s="100"/>
      <c r="AY2691" s="100"/>
    </row>
    <row r="2692" spans="37:51">
      <c r="AK2692" s="100"/>
      <c r="AL2692" s="100"/>
      <c r="AM2692" s="100"/>
      <c r="AN2692" s="100"/>
      <c r="AO2692" s="100"/>
      <c r="AP2692" s="100"/>
      <c r="AQ2692" s="100"/>
      <c r="AR2692" s="100"/>
      <c r="AS2692" s="100"/>
      <c r="AT2692" s="100"/>
      <c r="AU2692" s="100"/>
      <c r="AV2692" s="100"/>
      <c r="AW2692" s="100"/>
      <c r="AX2692" s="100"/>
      <c r="AY2692" s="100"/>
    </row>
    <row r="2693" spans="37:51">
      <c r="AK2693" s="100"/>
      <c r="AL2693" s="100"/>
      <c r="AM2693" s="100"/>
      <c r="AN2693" s="100"/>
      <c r="AO2693" s="100"/>
      <c r="AP2693" s="100"/>
      <c r="AQ2693" s="100"/>
      <c r="AR2693" s="100"/>
      <c r="AS2693" s="100"/>
      <c r="AT2693" s="100"/>
      <c r="AU2693" s="100"/>
      <c r="AV2693" s="100"/>
      <c r="AW2693" s="100"/>
      <c r="AX2693" s="100"/>
      <c r="AY2693" s="100"/>
    </row>
    <row r="2694" spans="37:51">
      <c r="AK2694" s="100"/>
      <c r="AL2694" s="100"/>
      <c r="AM2694" s="100"/>
      <c r="AN2694" s="100"/>
      <c r="AO2694" s="100"/>
      <c r="AP2694" s="100"/>
      <c r="AQ2694" s="100"/>
      <c r="AR2694" s="100"/>
      <c r="AS2694" s="100"/>
      <c r="AT2694" s="100"/>
      <c r="AU2694" s="100"/>
      <c r="AV2694" s="100"/>
      <c r="AW2694" s="100"/>
      <c r="AX2694" s="100"/>
      <c r="AY2694" s="100"/>
    </row>
    <row r="2695" spans="37:51">
      <c r="AK2695" s="100"/>
      <c r="AL2695" s="100"/>
      <c r="AM2695" s="100"/>
      <c r="AN2695" s="100"/>
      <c r="AO2695" s="100"/>
      <c r="AP2695" s="100"/>
      <c r="AQ2695" s="100"/>
      <c r="AR2695" s="100"/>
      <c r="AS2695" s="100"/>
      <c r="AT2695" s="100"/>
      <c r="AU2695" s="100"/>
      <c r="AV2695" s="100"/>
      <c r="AW2695" s="100"/>
      <c r="AX2695" s="100"/>
      <c r="AY2695" s="100"/>
    </row>
    <row r="2696" spans="37:51">
      <c r="AK2696" s="100"/>
      <c r="AL2696" s="100"/>
      <c r="AM2696" s="100"/>
      <c r="AN2696" s="100"/>
      <c r="AO2696" s="100"/>
      <c r="AP2696" s="100"/>
      <c r="AQ2696" s="100"/>
      <c r="AR2696" s="100"/>
      <c r="AS2696" s="100"/>
      <c r="AT2696" s="100"/>
      <c r="AU2696" s="100"/>
      <c r="AV2696" s="100"/>
      <c r="AW2696" s="100"/>
      <c r="AX2696" s="100"/>
      <c r="AY2696" s="100"/>
    </row>
    <row r="2697" spans="37:51">
      <c r="AK2697" s="100"/>
      <c r="AL2697" s="100"/>
      <c r="AM2697" s="100"/>
      <c r="AN2697" s="100"/>
      <c r="AO2697" s="100"/>
      <c r="AP2697" s="100"/>
      <c r="AQ2697" s="100"/>
      <c r="AR2697" s="100"/>
      <c r="AS2697" s="100"/>
      <c r="AT2697" s="100"/>
      <c r="AU2697" s="100"/>
      <c r="AV2697" s="100"/>
      <c r="AW2697" s="100"/>
      <c r="AX2697" s="100"/>
      <c r="AY2697" s="100"/>
    </row>
    <row r="2698" spans="37:51">
      <c r="AK2698" s="100"/>
      <c r="AL2698" s="100"/>
      <c r="AM2698" s="100"/>
      <c r="AN2698" s="100"/>
      <c r="AO2698" s="100"/>
      <c r="AP2698" s="100"/>
      <c r="AQ2698" s="100"/>
      <c r="AR2698" s="100"/>
      <c r="AS2698" s="100"/>
      <c r="AT2698" s="100"/>
      <c r="AU2698" s="100"/>
      <c r="AV2698" s="100"/>
      <c r="AW2698" s="100"/>
      <c r="AX2698" s="100"/>
      <c r="AY2698" s="100"/>
    </row>
    <row r="2699" spans="37:51">
      <c r="AK2699" s="100"/>
      <c r="AL2699" s="100"/>
      <c r="AM2699" s="100"/>
      <c r="AN2699" s="100"/>
      <c r="AO2699" s="100"/>
      <c r="AP2699" s="100"/>
      <c r="AQ2699" s="100"/>
      <c r="AR2699" s="100"/>
      <c r="AS2699" s="100"/>
      <c r="AT2699" s="100"/>
      <c r="AU2699" s="100"/>
      <c r="AV2699" s="100"/>
      <c r="AW2699" s="100"/>
      <c r="AX2699" s="100"/>
      <c r="AY2699" s="100"/>
    </row>
    <row r="2700" spans="37:51">
      <c r="AK2700" s="100"/>
      <c r="AL2700" s="100"/>
      <c r="AM2700" s="100"/>
      <c r="AN2700" s="100"/>
      <c r="AO2700" s="100"/>
      <c r="AP2700" s="100"/>
      <c r="AQ2700" s="100"/>
      <c r="AR2700" s="100"/>
      <c r="AS2700" s="100"/>
      <c r="AT2700" s="100"/>
      <c r="AU2700" s="100"/>
      <c r="AV2700" s="100"/>
      <c r="AW2700" s="100"/>
      <c r="AX2700" s="100"/>
      <c r="AY2700" s="100"/>
    </row>
    <row r="2701" spans="37:51">
      <c r="AK2701" s="100"/>
      <c r="AL2701" s="100"/>
      <c r="AM2701" s="100"/>
      <c r="AN2701" s="100"/>
      <c r="AO2701" s="100"/>
      <c r="AP2701" s="100"/>
      <c r="AQ2701" s="100"/>
      <c r="AR2701" s="100"/>
      <c r="AS2701" s="100"/>
      <c r="AT2701" s="100"/>
      <c r="AU2701" s="100"/>
      <c r="AV2701" s="100"/>
      <c r="AW2701" s="100"/>
      <c r="AX2701" s="100"/>
      <c r="AY2701" s="100"/>
    </row>
    <row r="2702" spans="37:51">
      <c r="AK2702" s="100"/>
      <c r="AL2702" s="100"/>
      <c r="AM2702" s="100"/>
      <c r="AN2702" s="100"/>
      <c r="AO2702" s="100"/>
      <c r="AP2702" s="100"/>
      <c r="AQ2702" s="100"/>
      <c r="AR2702" s="100"/>
      <c r="AS2702" s="100"/>
      <c r="AT2702" s="100"/>
      <c r="AU2702" s="100"/>
      <c r="AV2702" s="100"/>
      <c r="AW2702" s="100"/>
      <c r="AX2702" s="100"/>
      <c r="AY2702" s="100"/>
    </row>
    <row r="2703" spans="37:51">
      <c r="AK2703" s="100"/>
      <c r="AL2703" s="100"/>
      <c r="AM2703" s="100"/>
      <c r="AN2703" s="100"/>
      <c r="AO2703" s="100"/>
      <c r="AP2703" s="100"/>
      <c r="AQ2703" s="100"/>
      <c r="AR2703" s="100"/>
      <c r="AS2703" s="100"/>
      <c r="AT2703" s="100"/>
      <c r="AU2703" s="100"/>
      <c r="AV2703" s="100"/>
      <c r="AW2703" s="100"/>
      <c r="AX2703" s="100"/>
      <c r="AY2703" s="100"/>
    </row>
    <row r="2704" spans="37:51">
      <c r="AK2704" s="100"/>
      <c r="AL2704" s="100"/>
      <c r="AM2704" s="100"/>
      <c r="AN2704" s="100"/>
      <c r="AO2704" s="100"/>
      <c r="AP2704" s="100"/>
      <c r="AQ2704" s="100"/>
      <c r="AR2704" s="100"/>
      <c r="AS2704" s="100"/>
      <c r="AT2704" s="100"/>
      <c r="AU2704" s="100"/>
      <c r="AV2704" s="100"/>
      <c r="AW2704" s="100"/>
      <c r="AX2704" s="100"/>
      <c r="AY2704" s="100"/>
    </row>
    <row r="2705" spans="37:51">
      <c r="AK2705" s="100"/>
      <c r="AL2705" s="100"/>
      <c r="AM2705" s="100"/>
      <c r="AN2705" s="100"/>
      <c r="AO2705" s="100"/>
      <c r="AP2705" s="100"/>
      <c r="AQ2705" s="100"/>
      <c r="AR2705" s="100"/>
      <c r="AS2705" s="100"/>
      <c r="AT2705" s="100"/>
      <c r="AU2705" s="100"/>
      <c r="AV2705" s="100"/>
      <c r="AW2705" s="100"/>
      <c r="AX2705" s="100"/>
      <c r="AY2705" s="100"/>
    </row>
    <row r="2706" spans="37:51">
      <c r="AK2706" s="100"/>
      <c r="AL2706" s="100"/>
      <c r="AM2706" s="100"/>
      <c r="AN2706" s="100"/>
      <c r="AO2706" s="100"/>
      <c r="AP2706" s="100"/>
      <c r="AQ2706" s="100"/>
      <c r="AR2706" s="100"/>
      <c r="AS2706" s="100"/>
      <c r="AT2706" s="100"/>
      <c r="AU2706" s="100"/>
      <c r="AV2706" s="100"/>
      <c r="AW2706" s="100"/>
      <c r="AX2706" s="100"/>
      <c r="AY2706" s="100"/>
    </row>
    <row r="2707" spans="37:51">
      <c r="AK2707" s="100"/>
      <c r="AL2707" s="100"/>
      <c r="AM2707" s="100"/>
      <c r="AN2707" s="100"/>
      <c r="AO2707" s="100"/>
      <c r="AP2707" s="100"/>
      <c r="AQ2707" s="100"/>
      <c r="AR2707" s="100"/>
      <c r="AS2707" s="100"/>
      <c r="AT2707" s="100"/>
      <c r="AU2707" s="100"/>
      <c r="AV2707" s="100"/>
      <c r="AW2707" s="100"/>
      <c r="AX2707" s="100"/>
      <c r="AY2707" s="100"/>
    </row>
    <row r="2708" spans="37:51">
      <c r="AK2708" s="100"/>
      <c r="AL2708" s="100"/>
      <c r="AM2708" s="100"/>
      <c r="AN2708" s="100"/>
      <c r="AO2708" s="100"/>
      <c r="AP2708" s="100"/>
      <c r="AQ2708" s="100"/>
      <c r="AR2708" s="100"/>
      <c r="AS2708" s="100"/>
      <c r="AT2708" s="100"/>
      <c r="AU2708" s="100"/>
      <c r="AV2708" s="100"/>
      <c r="AW2708" s="100"/>
      <c r="AX2708" s="100"/>
      <c r="AY2708" s="100"/>
    </row>
    <row r="2709" spans="37:51">
      <c r="AK2709" s="100"/>
      <c r="AL2709" s="100"/>
      <c r="AM2709" s="100"/>
      <c r="AN2709" s="100"/>
      <c r="AO2709" s="100"/>
      <c r="AP2709" s="100"/>
      <c r="AQ2709" s="100"/>
      <c r="AR2709" s="100"/>
      <c r="AS2709" s="100"/>
      <c r="AT2709" s="100"/>
      <c r="AU2709" s="100"/>
      <c r="AV2709" s="100"/>
      <c r="AW2709" s="100"/>
      <c r="AX2709" s="100"/>
      <c r="AY2709" s="100"/>
    </row>
    <row r="2710" spans="37:51">
      <c r="AK2710" s="100"/>
      <c r="AL2710" s="100"/>
      <c r="AM2710" s="100"/>
      <c r="AN2710" s="100"/>
      <c r="AO2710" s="100"/>
      <c r="AP2710" s="100"/>
      <c r="AQ2710" s="100"/>
      <c r="AR2710" s="100"/>
      <c r="AS2710" s="100"/>
      <c r="AT2710" s="100"/>
      <c r="AU2710" s="100"/>
      <c r="AV2710" s="100"/>
      <c r="AW2710" s="100"/>
      <c r="AX2710" s="100"/>
      <c r="AY2710" s="100"/>
    </row>
    <row r="2711" spans="37:51">
      <c r="AK2711" s="100"/>
      <c r="AL2711" s="100"/>
      <c r="AM2711" s="100"/>
      <c r="AN2711" s="100"/>
      <c r="AO2711" s="100"/>
      <c r="AP2711" s="100"/>
      <c r="AQ2711" s="100"/>
      <c r="AR2711" s="100"/>
      <c r="AS2711" s="100"/>
      <c r="AT2711" s="100"/>
      <c r="AU2711" s="100"/>
      <c r="AV2711" s="100"/>
      <c r="AW2711" s="100"/>
      <c r="AX2711" s="100"/>
      <c r="AY2711" s="100"/>
    </row>
    <row r="2712" spans="37:51">
      <c r="AK2712" s="100"/>
      <c r="AL2712" s="100"/>
      <c r="AM2712" s="100"/>
      <c r="AN2712" s="100"/>
      <c r="AO2712" s="100"/>
      <c r="AP2712" s="100"/>
      <c r="AQ2712" s="100"/>
      <c r="AR2712" s="100"/>
      <c r="AS2712" s="100"/>
      <c r="AT2712" s="100"/>
      <c r="AU2712" s="100"/>
      <c r="AV2712" s="100"/>
      <c r="AW2712" s="100"/>
      <c r="AX2712" s="100"/>
      <c r="AY2712" s="100"/>
    </row>
    <row r="2713" spans="37:51">
      <c r="AK2713" s="100"/>
      <c r="AL2713" s="100"/>
      <c r="AM2713" s="100"/>
      <c r="AN2713" s="100"/>
      <c r="AO2713" s="100"/>
      <c r="AP2713" s="100"/>
      <c r="AQ2713" s="100"/>
      <c r="AR2713" s="100"/>
      <c r="AS2713" s="100"/>
      <c r="AT2713" s="100"/>
      <c r="AU2713" s="100"/>
      <c r="AV2713" s="100"/>
      <c r="AW2713" s="100"/>
      <c r="AX2713" s="100"/>
      <c r="AY2713" s="100"/>
    </row>
    <row r="2714" spans="37:51">
      <c r="AK2714" s="100"/>
      <c r="AL2714" s="100"/>
      <c r="AM2714" s="100"/>
      <c r="AN2714" s="100"/>
      <c r="AO2714" s="100"/>
      <c r="AP2714" s="100"/>
      <c r="AQ2714" s="100"/>
      <c r="AR2714" s="100"/>
      <c r="AS2714" s="100"/>
      <c r="AT2714" s="100"/>
      <c r="AU2714" s="100"/>
      <c r="AV2714" s="100"/>
      <c r="AW2714" s="100"/>
      <c r="AX2714" s="100"/>
      <c r="AY2714" s="100"/>
    </row>
    <row r="2715" spans="37:51">
      <c r="AK2715" s="100"/>
      <c r="AL2715" s="100"/>
      <c r="AM2715" s="100"/>
      <c r="AN2715" s="100"/>
      <c r="AO2715" s="100"/>
      <c r="AP2715" s="100"/>
      <c r="AQ2715" s="100"/>
      <c r="AR2715" s="100"/>
      <c r="AS2715" s="100"/>
      <c r="AT2715" s="100"/>
      <c r="AU2715" s="100"/>
      <c r="AV2715" s="100"/>
      <c r="AW2715" s="100"/>
      <c r="AX2715" s="100"/>
      <c r="AY2715" s="100"/>
    </row>
    <row r="2716" spans="37:51">
      <c r="AK2716" s="100"/>
      <c r="AL2716" s="100"/>
      <c r="AM2716" s="100"/>
      <c r="AN2716" s="100"/>
      <c r="AO2716" s="100"/>
      <c r="AP2716" s="100"/>
      <c r="AQ2716" s="100"/>
      <c r="AR2716" s="100"/>
      <c r="AS2716" s="100"/>
      <c r="AT2716" s="100"/>
      <c r="AU2716" s="100"/>
      <c r="AV2716" s="100"/>
      <c r="AW2716" s="100"/>
      <c r="AX2716" s="100"/>
      <c r="AY2716" s="100"/>
    </row>
    <row r="2717" spans="37:51">
      <c r="AK2717" s="100"/>
      <c r="AL2717" s="100"/>
      <c r="AM2717" s="100"/>
      <c r="AN2717" s="100"/>
      <c r="AO2717" s="100"/>
      <c r="AP2717" s="100"/>
      <c r="AQ2717" s="100"/>
      <c r="AR2717" s="100"/>
      <c r="AS2717" s="100"/>
      <c r="AT2717" s="100"/>
      <c r="AU2717" s="100"/>
      <c r="AV2717" s="100"/>
      <c r="AW2717" s="100"/>
      <c r="AX2717" s="100"/>
      <c r="AY2717" s="100"/>
    </row>
    <row r="2718" spans="37:51">
      <c r="AK2718" s="100"/>
      <c r="AL2718" s="100"/>
      <c r="AM2718" s="100"/>
      <c r="AN2718" s="100"/>
      <c r="AO2718" s="100"/>
      <c r="AP2718" s="100"/>
      <c r="AQ2718" s="100"/>
      <c r="AR2718" s="100"/>
      <c r="AS2718" s="100"/>
      <c r="AT2718" s="100"/>
      <c r="AU2718" s="100"/>
      <c r="AV2718" s="100"/>
      <c r="AW2718" s="100"/>
      <c r="AX2718" s="100"/>
      <c r="AY2718" s="100"/>
    </row>
    <row r="2719" spans="37:51">
      <c r="AK2719" s="100"/>
      <c r="AL2719" s="100"/>
      <c r="AM2719" s="100"/>
      <c r="AN2719" s="100"/>
      <c r="AO2719" s="100"/>
      <c r="AP2719" s="100"/>
      <c r="AQ2719" s="100"/>
      <c r="AR2719" s="100"/>
      <c r="AS2719" s="100"/>
      <c r="AT2719" s="100"/>
      <c r="AU2719" s="100"/>
      <c r="AV2719" s="100"/>
      <c r="AW2719" s="100"/>
      <c r="AX2719" s="100"/>
      <c r="AY2719" s="100"/>
    </row>
    <row r="2720" spans="37:51">
      <c r="AK2720" s="100"/>
      <c r="AL2720" s="100"/>
      <c r="AM2720" s="100"/>
      <c r="AN2720" s="100"/>
      <c r="AO2720" s="100"/>
      <c r="AP2720" s="100"/>
      <c r="AQ2720" s="100"/>
      <c r="AR2720" s="100"/>
      <c r="AS2720" s="100"/>
      <c r="AT2720" s="100"/>
      <c r="AU2720" s="100"/>
      <c r="AV2720" s="100"/>
      <c r="AW2720" s="100"/>
      <c r="AX2720" s="100"/>
      <c r="AY2720" s="100"/>
    </row>
    <row r="2721" spans="37:51">
      <c r="AK2721" s="100"/>
      <c r="AL2721" s="100"/>
      <c r="AM2721" s="100"/>
      <c r="AN2721" s="100"/>
      <c r="AO2721" s="100"/>
      <c r="AP2721" s="100"/>
      <c r="AQ2721" s="100"/>
      <c r="AR2721" s="100"/>
      <c r="AS2721" s="100"/>
      <c r="AT2721" s="100"/>
      <c r="AU2721" s="100"/>
      <c r="AV2721" s="100"/>
      <c r="AW2721" s="100"/>
      <c r="AX2721" s="100"/>
      <c r="AY2721" s="100"/>
    </row>
    <row r="2722" spans="37:51">
      <c r="AK2722" s="100"/>
      <c r="AL2722" s="100"/>
      <c r="AM2722" s="100"/>
      <c r="AN2722" s="100"/>
      <c r="AO2722" s="100"/>
      <c r="AP2722" s="100"/>
      <c r="AQ2722" s="100"/>
      <c r="AR2722" s="100"/>
      <c r="AS2722" s="100"/>
      <c r="AT2722" s="100"/>
      <c r="AU2722" s="100"/>
      <c r="AV2722" s="100"/>
      <c r="AW2722" s="100"/>
      <c r="AX2722" s="100"/>
      <c r="AY2722" s="100"/>
    </row>
    <row r="2723" spans="37:51">
      <c r="AK2723" s="100"/>
      <c r="AL2723" s="100"/>
      <c r="AM2723" s="100"/>
      <c r="AN2723" s="100"/>
      <c r="AO2723" s="100"/>
      <c r="AP2723" s="100"/>
      <c r="AQ2723" s="100"/>
      <c r="AR2723" s="100"/>
      <c r="AS2723" s="100"/>
      <c r="AT2723" s="100"/>
      <c r="AU2723" s="100"/>
      <c r="AV2723" s="100"/>
      <c r="AW2723" s="100"/>
      <c r="AX2723" s="100"/>
      <c r="AY2723" s="100"/>
    </row>
    <row r="2724" spans="37:51">
      <c r="AK2724" s="100"/>
      <c r="AL2724" s="100"/>
      <c r="AM2724" s="100"/>
      <c r="AN2724" s="100"/>
      <c r="AO2724" s="100"/>
      <c r="AP2724" s="100"/>
      <c r="AQ2724" s="100"/>
      <c r="AR2724" s="100"/>
      <c r="AS2724" s="100"/>
      <c r="AT2724" s="100"/>
      <c r="AU2724" s="100"/>
      <c r="AV2724" s="100"/>
      <c r="AW2724" s="100"/>
      <c r="AX2724" s="100"/>
      <c r="AY2724" s="100"/>
    </row>
    <row r="2725" spans="37:51">
      <c r="AK2725" s="100"/>
      <c r="AL2725" s="100"/>
      <c r="AM2725" s="100"/>
      <c r="AN2725" s="100"/>
      <c r="AO2725" s="100"/>
      <c r="AP2725" s="100"/>
      <c r="AQ2725" s="100"/>
      <c r="AR2725" s="100"/>
      <c r="AS2725" s="100"/>
      <c r="AT2725" s="100"/>
      <c r="AU2725" s="100"/>
      <c r="AV2725" s="100"/>
      <c r="AW2725" s="100"/>
      <c r="AX2725" s="100"/>
      <c r="AY2725" s="100"/>
    </row>
    <row r="2726" spans="37:51">
      <c r="AK2726" s="100"/>
      <c r="AL2726" s="100"/>
      <c r="AM2726" s="100"/>
      <c r="AN2726" s="100"/>
      <c r="AO2726" s="100"/>
      <c r="AP2726" s="100"/>
      <c r="AQ2726" s="100"/>
      <c r="AR2726" s="100"/>
      <c r="AS2726" s="100"/>
      <c r="AT2726" s="100"/>
      <c r="AU2726" s="100"/>
      <c r="AV2726" s="100"/>
      <c r="AW2726" s="100"/>
      <c r="AX2726" s="100"/>
      <c r="AY2726" s="100"/>
    </row>
    <row r="2727" spans="37:51">
      <c r="AK2727" s="100"/>
      <c r="AL2727" s="100"/>
      <c r="AM2727" s="100"/>
      <c r="AN2727" s="100"/>
      <c r="AO2727" s="100"/>
      <c r="AP2727" s="100"/>
      <c r="AQ2727" s="100"/>
      <c r="AR2727" s="100"/>
      <c r="AS2727" s="100"/>
      <c r="AT2727" s="100"/>
      <c r="AU2727" s="100"/>
      <c r="AV2727" s="100"/>
      <c r="AW2727" s="100"/>
      <c r="AX2727" s="100"/>
      <c r="AY2727" s="100"/>
    </row>
    <row r="2728" spans="37:51">
      <c r="AK2728" s="100"/>
      <c r="AL2728" s="100"/>
      <c r="AM2728" s="100"/>
      <c r="AN2728" s="100"/>
      <c r="AO2728" s="100"/>
      <c r="AP2728" s="100"/>
      <c r="AQ2728" s="100"/>
      <c r="AR2728" s="100"/>
      <c r="AS2728" s="100"/>
      <c r="AT2728" s="100"/>
      <c r="AU2728" s="100"/>
      <c r="AV2728" s="100"/>
      <c r="AW2728" s="100"/>
      <c r="AX2728" s="100"/>
      <c r="AY2728" s="100"/>
    </row>
    <row r="2729" spans="37:51">
      <c r="AK2729" s="100"/>
      <c r="AL2729" s="100"/>
      <c r="AM2729" s="100"/>
      <c r="AN2729" s="100"/>
      <c r="AO2729" s="100"/>
      <c r="AP2729" s="100"/>
      <c r="AQ2729" s="100"/>
      <c r="AR2729" s="100"/>
      <c r="AS2729" s="100"/>
      <c r="AT2729" s="100"/>
      <c r="AU2729" s="100"/>
      <c r="AV2729" s="100"/>
      <c r="AW2729" s="100"/>
      <c r="AX2729" s="100"/>
      <c r="AY2729" s="100"/>
    </row>
    <row r="2730" spans="37:51">
      <c r="AK2730" s="100"/>
      <c r="AL2730" s="100"/>
      <c r="AM2730" s="100"/>
      <c r="AN2730" s="100"/>
      <c r="AO2730" s="100"/>
      <c r="AP2730" s="100"/>
      <c r="AQ2730" s="100"/>
      <c r="AR2730" s="100"/>
      <c r="AS2730" s="100"/>
      <c r="AT2730" s="100"/>
      <c r="AU2730" s="100"/>
      <c r="AV2730" s="100"/>
      <c r="AW2730" s="100"/>
      <c r="AX2730" s="100"/>
      <c r="AY2730" s="100"/>
    </row>
    <row r="2731" spans="37:51">
      <c r="AK2731" s="100"/>
      <c r="AL2731" s="100"/>
      <c r="AM2731" s="100"/>
      <c r="AN2731" s="100"/>
      <c r="AO2731" s="100"/>
      <c r="AP2731" s="100"/>
      <c r="AQ2731" s="100"/>
      <c r="AR2731" s="100"/>
      <c r="AS2731" s="100"/>
      <c r="AT2731" s="100"/>
      <c r="AU2731" s="100"/>
      <c r="AV2731" s="100"/>
      <c r="AW2731" s="100"/>
      <c r="AX2731" s="100"/>
      <c r="AY2731" s="100"/>
    </row>
    <row r="2732" spans="37:51">
      <c r="AK2732" s="100"/>
      <c r="AL2732" s="100"/>
      <c r="AM2732" s="100"/>
      <c r="AN2732" s="100"/>
      <c r="AO2732" s="100"/>
      <c r="AP2732" s="100"/>
      <c r="AQ2732" s="100"/>
      <c r="AR2732" s="100"/>
      <c r="AS2732" s="100"/>
      <c r="AT2732" s="100"/>
      <c r="AU2732" s="100"/>
      <c r="AV2732" s="100"/>
      <c r="AW2732" s="100"/>
      <c r="AX2732" s="100"/>
      <c r="AY2732" s="100"/>
    </row>
    <row r="2733" spans="37:51">
      <c r="AK2733" s="100"/>
      <c r="AL2733" s="100"/>
      <c r="AM2733" s="100"/>
      <c r="AN2733" s="100"/>
      <c r="AO2733" s="100"/>
      <c r="AP2733" s="100"/>
      <c r="AQ2733" s="100"/>
      <c r="AR2733" s="100"/>
      <c r="AS2733" s="100"/>
      <c r="AT2733" s="100"/>
      <c r="AU2733" s="100"/>
      <c r="AV2733" s="100"/>
      <c r="AW2733" s="100"/>
      <c r="AX2733" s="100"/>
      <c r="AY2733" s="100"/>
    </row>
    <row r="2734" spans="37:51">
      <c r="AK2734" s="100"/>
      <c r="AL2734" s="100"/>
      <c r="AM2734" s="100"/>
      <c r="AN2734" s="100"/>
      <c r="AO2734" s="100"/>
      <c r="AP2734" s="100"/>
      <c r="AQ2734" s="100"/>
      <c r="AR2734" s="100"/>
      <c r="AS2734" s="100"/>
      <c r="AT2734" s="100"/>
      <c r="AU2734" s="100"/>
      <c r="AV2734" s="100"/>
      <c r="AW2734" s="100"/>
      <c r="AX2734" s="100"/>
      <c r="AY2734" s="100"/>
    </row>
    <row r="2735" spans="37:51">
      <c r="AK2735" s="100"/>
      <c r="AL2735" s="100"/>
      <c r="AM2735" s="100"/>
      <c r="AN2735" s="100"/>
      <c r="AO2735" s="100"/>
      <c r="AP2735" s="100"/>
      <c r="AQ2735" s="100"/>
      <c r="AR2735" s="100"/>
      <c r="AS2735" s="100"/>
      <c r="AT2735" s="100"/>
      <c r="AU2735" s="100"/>
      <c r="AV2735" s="100"/>
      <c r="AW2735" s="100"/>
      <c r="AX2735" s="100"/>
      <c r="AY2735" s="100"/>
    </row>
    <row r="2736" spans="37:51">
      <c r="AK2736" s="100"/>
      <c r="AL2736" s="100"/>
      <c r="AM2736" s="100"/>
      <c r="AN2736" s="100"/>
      <c r="AO2736" s="100"/>
      <c r="AP2736" s="100"/>
      <c r="AQ2736" s="100"/>
      <c r="AR2736" s="100"/>
      <c r="AS2736" s="100"/>
      <c r="AT2736" s="100"/>
      <c r="AU2736" s="100"/>
      <c r="AV2736" s="100"/>
      <c r="AW2736" s="100"/>
      <c r="AX2736" s="100"/>
      <c r="AY2736" s="100"/>
    </row>
    <row r="2737" spans="37:51">
      <c r="AK2737" s="100"/>
      <c r="AL2737" s="100"/>
      <c r="AM2737" s="100"/>
      <c r="AN2737" s="100"/>
      <c r="AO2737" s="100"/>
      <c r="AP2737" s="100"/>
      <c r="AQ2737" s="100"/>
      <c r="AR2737" s="100"/>
      <c r="AS2737" s="100"/>
      <c r="AT2737" s="100"/>
      <c r="AU2737" s="100"/>
      <c r="AV2737" s="100"/>
      <c r="AW2737" s="100"/>
      <c r="AX2737" s="100"/>
      <c r="AY2737" s="100"/>
    </row>
    <row r="2738" spans="37:51">
      <c r="AK2738" s="100"/>
      <c r="AL2738" s="100"/>
      <c r="AM2738" s="100"/>
      <c r="AN2738" s="100"/>
      <c r="AO2738" s="100"/>
      <c r="AP2738" s="100"/>
      <c r="AQ2738" s="100"/>
      <c r="AR2738" s="100"/>
      <c r="AS2738" s="100"/>
      <c r="AT2738" s="100"/>
      <c r="AU2738" s="100"/>
      <c r="AV2738" s="100"/>
      <c r="AW2738" s="100"/>
      <c r="AX2738" s="100"/>
      <c r="AY2738" s="100"/>
    </row>
    <row r="2739" spans="37:51">
      <c r="AK2739" s="100"/>
      <c r="AL2739" s="100"/>
      <c r="AM2739" s="100"/>
      <c r="AN2739" s="100"/>
      <c r="AO2739" s="100"/>
      <c r="AP2739" s="100"/>
      <c r="AQ2739" s="100"/>
      <c r="AR2739" s="100"/>
      <c r="AS2739" s="100"/>
      <c r="AT2739" s="100"/>
      <c r="AU2739" s="100"/>
      <c r="AV2739" s="100"/>
      <c r="AW2739" s="100"/>
      <c r="AX2739" s="100"/>
      <c r="AY2739" s="100"/>
    </row>
    <row r="2740" spans="37:51">
      <c r="AK2740" s="100"/>
      <c r="AL2740" s="100"/>
      <c r="AM2740" s="100"/>
      <c r="AN2740" s="100"/>
      <c r="AO2740" s="100"/>
      <c r="AP2740" s="100"/>
      <c r="AQ2740" s="100"/>
      <c r="AR2740" s="100"/>
      <c r="AS2740" s="100"/>
      <c r="AT2740" s="100"/>
      <c r="AU2740" s="100"/>
      <c r="AV2740" s="100"/>
      <c r="AW2740" s="100"/>
      <c r="AX2740" s="100"/>
      <c r="AY2740" s="100"/>
    </row>
    <row r="2741" spans="37:51">
      <c r="AK2741" s="100"/>
      <c r="AL2741" s="100"/>
      <c r="AM2741" s="100"/>
      <c r="AN2741" s="100"/>
      <c r="AO2741" s="100"/>
      <c r="AP2741" s="100"/>
      <c r="AQ2741" s="100"/>
      <c r="AR2741" s="100"/>
      <c r="AS2741" s="100"/>
      <c r="AT2741" s="100"/>
      <c r="AU2741" s="100"/>
      <c r="AV2741" s="100"/>
      <c r="AW2741" s="100"/>
      <c r="AX2741" s="100"/>
      <c r="AY2741" s="100"/>
    </row>
    <row r="2742" spans="37:51">
      <c r="AK2742" s="100"/>
      <c r="AL2742" s="100"/>
      <c r="AM2742" s="100"/>
      <c r="AN2742" s="100"/>
      <c r="AO2742" s="100"/>
      <c r="AP2742" s="100"/>
      <c r="AQ2742" s="100"/>
      <c r="AR2742" s="100"/>
      <c r="AS2742" s="100"/>
      <c r="AT2742" s="100"/>
      <c r="AU2742" s="100"/>
      <c r="AV2742" s="100"/>
      <c r="AW2742" s="100"/>
      <c r="AX2742" s="100"/>
      <c r="AY2742" s="100"/>
    </row>
    <row r="2743" spans="37:51">
      <c r="AK2743" s="100"/>
      <c r="AL2743" s="100"/>
      <c r="AM2743" s="100"/>
      <c r="AN2743" s="100"/>
      <c r="AO2743" s="100"/>
      <c r="AP2743" s="100"/>
      <c r="AQ2743" s="100"/>
      <c r="AR2743" s="100"/>
      <c r="AS2743" s="100"/>
      <c r="AT2743" s="100"/>
      <c r="AU2743" s="100"/>
      <c r="AV2743" s="100"/>
      <c r="AW2743" s="100"/>
      <c r="AX2743" s="100"/>
      <c r="AY2743" s="100"/>
    </row>
    <row r="2744" spans="37:51">
      <c r="AK2744" s="100"/>
      <c r="AL2744" s="100"/>
      <c r="AM2744" s="100"/>
      <c r="AN2744" s="100"/>
      <c r="AO2744" s="100"/>
      <c r="AP2744" s="100"/>
      <c r="AQ2744" s="100"/>
      <c r="AR2744" s="100"/>
      <c r="AS2744" s="100"/>
      <c r="AT2744" s="100"/>
      <c r="AU2744" s="100"/>
      <c r="AV2744" s="100"/>
      <c r="AW2744" s="100"/>
      <c r="AX2744" s="100"/>
      <c r="AY2744" s="100"/>
    </row>
    <row r="2745" spans="37:51">
      <c r="AK2745" s="100"/>
      <c r="AL2745" s="100"/>
      <c r="AM2745" s="100"/>
      <c r="AN2745" s="100"/>
      <c r="AO2745" s="100"/>
      <c r="AP2745" s="100"/>
      <c r="AQ2745" s="100"/>
      <c r="AR2745" s="100"/>
      <c r="AS2745" s="100"/>
      <c r="AT2745" s="100"/>
      <c r="AU2745" s="100"/>
      <c r="AV2745" s="100"/>
      <c r="AW2745" s="100"/>
      <c r="AX2745" s="100"/>
      <c r="AY2745" s="100"/>
    </row>
    <row r="2746" spans="37:51">
      <c r="AK2746" s="100"/>
      <c r="AL2746" s="100"/>
      <c r="AM2746" s="100"/>
      <c r="AN2746" s="100"/>
      <c r="AO2746" s="100"/>
      <c r="AP2746" s="100"/>
      <c r="AQ2746" s="100"/>
      <c r="AR2746" s="100"/>
      <c r="AS2746" s="100"/>
      <c r="AT2746" s="100"/>
      <c r="AU2746" s="100"/>
      <c r="AV2746" s="100"/>
      <c r="AW2746" s="100"/>
      <c r="AX2746" s="100"/>
      <c r="AY2746" s="100"/>
    </row>
    <row r="2747" spans="37:51">
      <c r="AK2747" s="100"/>
      <c r="AL2747" s="100"/>
      <c r="AM2747" s="100"/>
      <c r="AN2747" s="100"/>
      <c r="AO2747" s="100"/>
      <c r="AP2747" s="100"/>
      <c r="AQ2747" s="100"/>
      <c r="AR2747" s="100"/>
      <c r="AS2747" s="100"/>
      <c r="AT2747" s="100"/>
      <c r="AU2747" s="100"/>
      <c r="AV2747" s="100"/>
      <c r="AW2747" s="100"/>
      <c r="AX2747" s="100"/>
      <c r="AY2747" s="100"/>
    </row>
    <row r="2748" spans="37:51">
      <c r="AK2748" s="100"/>
      <c r="AL2748" s="100"/>
      <c r="AM2748" s="100"/>
      <c r="AN2748" s="100"/>
      <c r="AO2748" s="100"/>
      <c r="AP2748" s="100"/>
      <c r="AQ2748" s="100"/>
      <c r="AR2748" s="100"/>
      <c r="AS2748" s="100"/>
      <c r="AT2748" s="100"/>
      <c r="AU2748" s="100"/>
      <c r="AV2748" s="100"/>
      <c r="AW2748" s="100"/>
      <c r="AX2748" s="100"/>
      <c r="AY2748" s="100"/>
    </row>
    <row r="2749" spans="37:51">
      <c r="AK2749" s="100"/>
      <c r="AL2749" s="100"/>
      <c r="AM2749" s="100"/>
      <c r="AN2749" s="100"/>
      <c r="AO2749" s="100"/>
      <c r="AP2749" s="100"/>
      <c r="AQ2749" s="100"/>
      <c r="AR2749" s="100"/>
      <c r="AS2749" s="100"/>
      <c r="AT2749" s="100"/>
      <c r="AU2749" s="100"/>
      <c r="AV2749" s="100"/>
      <c r="AW2749" s="100"/>
      <c r="AX2749" s="100"/>
      <c r="AY2749" s="100"/>
    </row>
    <row r="2750" spans="37:51">
      <c r="AK2750" s="100"/>
      <c r="AL2750" s="100"/>
      <c r="AM2750" s="100"/>
      <c r="AN2750" s="100"/>
      <c r="AO2750" s="100"/>
      <c r="AP2750" s="100"/>
      <c r="AQ2750" s="100"/>
      <c r="AR2750" s="100"/>
      <c r="AS2750" s="100"/>
      <c r="AT2750" s="100"/>
      <c r="AU2750" s="100"/>
      <c r="AV2750" s="100"/>
      <c r="AW2750" s="100"/>
      <c r="AX2750" s="100"/>
      <c r="AY2750" s="100"/>
    </row>
    <row r="2751" spans="37:51">
      <c r="AK2751" s="100"/>
      <c r="AL2751" s="100"/>
      <c r="AM2751" s="100"/>
      <c r="AN2751" s="100"/>
      <c r="AO2751" s="100"/>
      <c r="AP2751" s="100"/>
      <c r="AQ2751" s="100"/>
      <c r="AR2751" s="100"/>
      <c r="AS2751" s="100"/>
      <c r="AT2751" s="100"/>
      <c r="AU2751" s="100"/>
      <c r="AV2751" s="100"/>
      <c r="AW2751" s="100"/>
      <c r="AX2751" s="100"/>
      <c r="AY2751" s="100"/>
    </row>
    <row r="2752" spans="37:51">
      <c r="AK2752" s="100"/>
      <c r="AL2752" s="100"/>
      <c r="AM2752" s="100"/>
      <c r="AN2752" s="100"/>
      <c r="AO2752" s="100"/>
      <c r="AP2752" s="100"/>
      <c r="AQ2752" s="100"/>
      <c r="AR2752" s="100"/>
      <c r="AS2752" s="100"/>
      <c r="AT2752" s="100"/>
      <c r="AU2752" s="100"/>
      <c r="AV2752" s="100"/>
      <c r="AW2752" s="100"/>
      <c r="AX2752" s="100"/>
      <c r="AY2752" s="100"/>
    </row>
    <row r="2753" spans="37:51">
      <c r="AK2753" s="100"/>
      <c r="AL2753" s="100"/>
      <c r="AM2753" s="100"/>
      <c r="AN2753" s="100"/>
      <c r="AO2753" s="100"/>
      <c r="AP2753" s="100"/>
      <c r="AQ2753" s="100"/>
      <c r="AR2753" s="100"/>
      <c r="AS2753" s="100"/>
      <c r="AT2753" s="100"/>
      <c r="AU2753" s="100"/>
      <c r="AV2753" s="100"/>
      <c r="AW2753" s="100"/>
      <c r="AX2753" s="100"/>
      <c r="AY2753" s="100"/>
    </row>
    <row r="2754" spans="37:51">
      <c r="AK2754" s="100"/>
      <c r="AL2754" s="100"/>
      <c r="AM2754" s="100"/>
      <c r="AN2754" s="100"/>
      <c r="AO2754" s="100"/>
      <c r="AP2754" s="100"/>
      <c r="AQ2754" s="100"/>
      <c r="AR2754" s="100"/>
      <c r="AS2754" s="100"/>
      <c r="AT2754" s="100"/>
      <c r="AU2754" s="100"/>
      <c r="AV2754" s="100"/>
      <c r="AW2754" s="100"/>
      <c r="AX2754" s="100"/>
      <c r="AY2754" s="100"/>
    </row>
    <row r="2755" spans="37:51">
      <c r="AK2755" s="100"/>
      <c r="AL2755" s="100"/>
      <c r="AM2755" s="100"/>
      <c r="AN2755" s="100"/>
      <c r="AO2755" s="100"/>
      <c r="AP2755" s="100"/>
      <c r="AQ2755" s="100"/>
      <c r="AR2755" s="100"/>
      <c r="AS2755" s="100"/>
      <c r="AT2755" s="100"/>
      <c r="AU2755" s="100"/>
      <c r="AV2755" s="100"/>
      <c r="AW2755" s="100"/>
      <c r="AX2755" s="100"/>
      <c r="AY2755" s="100"/>
    </row>
    <row r="2756" spans="37:51">
      <c r="AK2756" s="100"/>
      <c r="AL2756" s="100"/>
      <c r="AM2756" s="100"/>
      <c r="AN2756" s="100"/>
      <c r="AO2756" s="100"/>
      <c r="AP2756" s="100"/>
      <c r="AQ2756" s="100"/>
      <c r="AR2756" s="100"/>
      <c r="AS2756" s="100"/>
      <c r="AT2756" s="100"/>
      <c r="AU2756" s="100"/>
      <c r="AV2756" s="100"/>
      <c r="AW2756" s="100"/>
      <c r="AX2756" s="100"/>
      <c r="AY2756" s="100"/>
    </row>
    <row r="2757" spans="37:51">
      <c r="AK2757" s="100"/>
      <c r="AL2757" s="100"/>
      <c r="AM2757" s="100"/>
      <c r="AN2757" s="100"/>
      <c r="AO2757" s="100"/>
      <c r="AP2757" s="100"/>
      <c r="AQ2757" s="100"/>
      <c r="AR2757" s="100"/>
      <c r="AS2757" s="100"/>
      <c r="AT2757" s="100"/>
      <c r="AU2757" s="100"/>
      <c r="AV2757" s="100"/>
      <c r="AW2757" s="100"/>
      <c r="AX2757" s="100"/>
      <c r="AY2757" s="100"/>
    </row>
    <row r="2758" spans="37:51">
      <c r="AK2758" s="100"/>
      <c r="AL2758" s="100"/>
      <c r="AM2758" s="100"/>
      <c r="AN2758" s="100"/>
      <c r="AO2758" s="100"/>
      <c r="AP2758" s="100"/>
      <c r="AQ2758" s="100"/>
      <c r="AR2758" s="100"/>
      <c r="AS2758" s="100"/>
      <c r="AT2758" s="100"/>
      <c r="AU2758" s="100"/>
      <c r="AV2758" s="100"/>
      <c r="AW2758" s="100"/>
      <c r="AX2758" s="100"/>
      <c r="AY2758" s="100"/>
    </row>
    <row r="2759" spans="37:51">
      <c r="AK2759" s="100"/>
      <c r="AL2759" s="100"/>
      <c r="AM2759" s="100"/>
      <c r="AN2759" s="100"/>
      <c r="AO2759" s="100"/>
      <c r="AP2759" s="100"/>
      <c r="AQ2759" s="100"/>
      <c r="AR2759" s="100"/>
      <c r="AS2759" s="100"/>
      <c r="AT2759" s="100"/>
      <c r="AU2759" s="100"/>
      <c r="AV2759" s="100"/>
      <c r="AW2759" s="100"/>
      <c r="AX2759" s="100"/>
      <c r="AY2759" s="100"/>
    </row>
    <row r="2760" spans="37:51">
      <c r="AK2760" s="100"/>
      <c r="AL2760" s="100"/>
      <c r="AM2760" s="100"/>
      <c r="AN2760" s="100"/>
      <c r="AO2760" s="100"/>
      <c r="AP2760" s="100"/>
      <c r="AQ2760" s="100"/>
      <c r="AR2760" s="100"/>
      <c r="AS2760" s="100"/>
      <c r="AT2760" s="100"/>
      <c r="AU2760" s="100"/>
      <c r="AV2760" s="100"/>
      <c r="AW2760" s="100"/>
      <c r="AX2760" s="100"/>
      <c r="AY2760" s="100"/>
    </row>
    <row r="2761" spans="37:51">
      <c r="AK2761" s="100"/>
      <c r="AL2761" s="100"/>
      <c r="AM2761" s="100"/>
      <c r="AN2761" s="100"/>
      <c r="AO2761" s="100"/>
      <c r="AP2761" s="100"/>
      <c r="AQ2761" s="100"/>
      <c r="AR2761" s="100"/>
      <c r="AS2761" s="100"/>
      <c r="AT2761" s="100"/>
      <c r="AU2761" s="100"/>
      <c r="AV2761" s="100"/>
      <c r="AW2761" s="100"/>
      <c r="AX2761" s="100"/>
      <c r="AY2761" s="100"/>
    </row>
    <row r="2762" spans="37:51">
      <c r="AK2762" s="100"/>
      <c r="AL2762" s="100"/>
      <c r="AM2762" s="100"/>
      <c r="AN2762" s="100"/>
      <c r="AO2762" s="100"/>
      <c r="AP2762" s="100"/>
      <c r="AQ2762" s="100"/>
      <c r="AR2762" s="100"/>
      <c r="AS2762" s="100"/>
      <c r="AT2762" s="100"/>
      <c r="AU2762" s="100"/>
      <c r="AV2762" s="100"/>
      <c r="AW2762" s="100"/>
      <c r="AX2762" s="100"/>
      <c r="AY2762" s="100"/>
    </row>
    <row r="2763" spans="37:51">
      <c r="AK2763" s="100"/>
      <c r="AL2763" s="100"/>
      <c r="AM2763" s="100"/>
      <c r="AN2763" s="100"/>
      <c r="AO2763" s="100"/>
      <c r="AP2763" s="100"/>
      <c r="AQ2763" s="100"/>
      <c r="AR2763" s="100"/>
      <c r="AS2763" s="100"/>
      <c r="AT2763" s="100"/>
      <c r="AU2763" s="100"/>
      <c r="AV2763" s="100"/>
      <c r="AW2763" s="100"/>
      <c r="AX2763" s="100"/>
      <c r="AY2763" s="100"/>
    </row>
    <row r="2764" spans="37:51">
      <c r="AK2764" s="100"/>
      <c r="AL2764" s="100"/>
      <c r="AM2764" s="100"/>
      <c r="AN2764" s="100"/>
      <c r="AO2764" s="100"/>
      <c r="AP2764" s="100"/>
      <c r="AQ2764" s="100"/>
      <c r="AR2764" s="100"/>
      <c r="AS2764" s="100"/>
      <c r="AT2764" s="100"/>
      <c r="AU2764" s="100"/>
      <c r="AV2764" s="100"/>
      <c r="AW2764" s="100"/>
      <c r="AX2764" s="100"/>
      <c r="AY2764" s="100"/>
    </row>
    <row r="2765" spans="37:51">
      <c r="AK2765" s="100"/>
      <c r="AL2765" s="100"/>
      <c r="AM2765" s="100"/>
      <c r="AN2765" s="100"/>
      <c r="AO2765" s="100"/>
      <c r="AP2765" s="100"/>
      <c r="AQ2765" s="100"/>
      <c r="AR2765" s="100"/>
      <c r="AS2765" s="100"/>
      <c r="AT2765" s="100"/>
      <c r="AU2765" s="100"/>
      <c r="AV2765" s="100"/>
      <c r="AW2765" s="100"/>
      <c r="AX2765" s="100"/>
      <c r="AY2765" s="100"/>
    </row>
    <row r="2766" spans="37:51">
      <c r="AK2766" s="100"/>
      <c r="AL2766" s="100"/>
      <c r="AM2766" s="100"/>
      <c r="AN2766" s="100"/>
      <c r="AO2766" s="100"/>
      <c r="AP2766" s="100"/>
      <c r="AQ2766" s="100"/>
      <c r="AR2766" s="100"/>
      <c r="AS2766" s="100"/>
      <c r="AT2766" s="100"/>
      <c r="AU2766" s="100"/>
      <c r="AV2766" s="100"/>
      <c r="AW2766" s="100"/>
      <c r="AX2766" s="100"/>
      <c r="AY2766" s="100"/>
    </row>
    <row r="2767" spans="37:51">
      <c r="AK2767" s="100"/>
      <c r="AL2767" s="100"/>
      <c r="AM2767" s="100"/>
      <c r="AN2767" s="100"/>
      <c r="AO2767" s="100"/>
      <c r="AP2767" s="100"/>
      <c r="AQ2767" s="100"/>
      <c r="AR2767" s="100"/>
      <c r="AS2767" s="100"/>
      <c r="AT2767" s="100"/>
      <c r="AU2767" s="100"/>
      <c r="AV2767" s="100"/>
      <c r="AW2767" s="100"/>
      <c r="AX2767" s="100"/>
      <c r="AY2767" s="100"/>
    </row>
    <row r="2768" spans="37:51">
      <c r="AK2768" s="100"/>
      <c r="AL2768" s="100"/>
      <c r="AM2768" s="100"/>
      <c r="AN2768" s="100"/>
      <c r="AO2768" s="100"/>
      <c r="AP2768" s="100"/>
      <c r="AQ2768" s="100"/>
      <c r="AR2768" s="100"/>
      <c r="AS2768" s="100"/>
      <c r="AT2768" s="100"/>
      <c r="AU2768" s="100"/>
      <c r="AV2768" s="100"/>
      <c r="AW2768" s="100"/>
      <c r="AX2768" s="100"/>
      <c r="AY2768" s="100"/>
    </row>
    <row r="2769" spans="37:51">
      <c r="AK2769" s="100"/>
      <c r="AL2769" s="100"/>
      <c r="AM2769" s="100"/>
      <c r="AN2769" s="100"/>
      <c r="AO2769" s="100"/>
      <c r="AP2769" s="100"/>
      <c r="AQ2769" s="100"/>
      <c r="AR2769" s="100"/>
      <c r="AS2769" s="100"/>
      <c r="AT2769" s="100"/>
      <c r="AU2769" s="100"/>
      <c r="AV2769" s="100"/>
      <c r="AW2769" s="100"/>
      <c r="AX2769" s="100"/>
      <c r="AY2769" s="100"/>
    </row>
    <row r="2770" spans="37:51">
      <c r="AK2770" s="100"/>
      <c r="AL2770" s="100"/>
      <c r="AM2770" s="100"/>
      <c r="AN2770" s="100"/>
      <c r="AO2770" s="100"/>
      <c r="AP2770" s="100"/>
      <c r="AQ2770" s="100"/>
      <c r="AR2770" s="100"/>
      <c r="AS2770" s="100"/>
      <c r="AT2770" s="100"/>
      <c r="AU2770" s="100"/>
      <c r="AV2770" s="100"/>
      <c r="AW2770" s="100"/>
      <c r="AX2770" s="100"/>
      <c r="AY2770" s="100"/>
    </row>
    <row r="2771" spans="37:51">
      <c r="AK2771" s="100"/>
      <c r="AL2771" s="100"/>
      <c r="AM2771" s="100"/>
      <c r="AN2771" s="100"/>
      <c r="AO2771" s="100"/>
      <c r="AP2771" s="100"/>
      <c r="AQ2771" s="100"/>
      <c r="AR2771" s="100"/>
      <c r="AS2771" s="100"/>
      <c r="AT2771" s="100"/>
      <c r="AU2771" s="100"/>
      <c r="AV2771" s="100"/>
      <c r="AW2771" s="100"/>
      <c r="AX2771" s="100"/>
      <c r="AY2771" s="100"/>
    </row>
    <row r="2772" spans="37:51">
      <c r="AK2772" s="100"/>
      <c r="AL2772" s="100"/>
      <c r="AM2772" s="100"/>
      <c r="AN2772" s="100"/>
      <c r="AO2772" s="100"/>
      <c r="AP2772" s="100"/>
      <c r="AQ2772" s="100"/>
      <c r="AR2772" s="100"/>
      <c r="AS2772" s="100"/>
      <c r="AT2772" s="100"/>
      <c r="AU2772" s="100"/>
      <c r="AV2772" s="100"/>
      <c r="AW2772" s="100"/>
      <c r="AX2772" s="100"/>
      <c r="AY2772" s="100"/>
    </row>
    <row r="2773" spans="37:51">
      <c r="AK2773" s="100"/>
      <c r="AL2773" s="100"/>
      <c r="AM2773" s="100"/>
      <c r="AN2773" s="100"/>
      <c r="AO2773" s="100"/>
      <c r="AP2773" s="100"/>
      <c r="AQ2773" s="100"/>
      <c r="AR2773" s="100"/>
      <c r="AS2773" s="100"/>
      <c r="AT2773" s="100"/>
      <c r="AU2773" s="100"/>
      <c r="AV2773" s="100"/>
      <c r="AW2773" s="100"/>
      <c r="AX2773" s="100"/>
      <c r="AY2773" s="100"/>
    </row>
    <row r="2774" spans="37:51">
      <c r="AK2774" s="100"/>
      <c r="AL2774" s="100"/>
      <c r="AM2774" s="100"/>
      <c r="AN2774" s="100"/>
      <c r="AO2774" s="100"/>
      <c r="AP2774" s="100"/>
      <c r="AQ2774" s="100"/>
      <c r="AR2774" s="100"/>
      <c r="AS2774" s="100"/>
      <c r="AT2774" s="100"/>
      <c r="AU2774" s="100"/>
      <c r="AV2774" s="100"/>
      <c r="AW2774" s="100"/>
      <c r="AX2774" s="100"/>
      <c r="AY2774" s="100"/>
    </row>
    <row r="2775" spans="37:51">
      <c r="AK2775" s="100"/>
      <c r="AL2775" s="100"/>
      <c r="AM2775" s="100"/>
      <c r="AN2775" s="100"/>
      <c r="AO2775" s="100"/>
      <c r="AP2775" s="100"/>
      <c r="AQ2775" s="100"/>
      <c r="AR2775" s="100"/>
      <c r="AS2775" s="100"/>
      <c r="AT2775" s="100"/>
      <c r="AU2775" s="100"/>
      <c r="AV2775" s="100"/>
      <c r="AW2775" s="100"/>
      <c r="AX2775" s="100"/>
      <c r="AY2775" s="100"/>
    </row>
    <row r="2776" spans="37:51">
      <c r="AK2776" s="100"/>
      <c r="AL2776" s="100"/>
      <c r="AM2776" s="100"/>
      <c r="AN2776" s="100"/>
      <c r="AO2776" s="100"/>
      <c r="AP2776" s="100"/>
      <c r="AQ2776" s="100"/>
      <c r="AR2776" s="100"/>
      <c r="AS2776" s="100"/>
      <c r="AT2776" s="100"/>
      <c r="AU2776" s="100"/>
      <c r="AV2776" s="100"/>
      <c r="AW2776" s="100"/>
      <c r="AX2776" s="100"/>
      <c r="AY2776" s="100"/>
    </row>
    <row r="2777" spans="37:51">
      <c r="AK2777" s="100"/>
      <c r="AL2777" s="100"/>
      <c r="AM2777" s="100"/>
      <c r="AN2777" s="100"/>
      <c r="AO2777" s="100"/>
      <c r="AP2777" s="100"/>
      <c r="AQ2777" s="100"/>
      <c r="AR2777" s="100"/>
      <c r="AS2777" s="100"/>
      <c r="AT2777" s="100"/>
      <c r="AU2777" s="100"/>
      <c r="AV2777" s="100"/>
      <c r="AW2777" s="100"/>
      <c r="AX2777" s="100"/>
      <c r="AY2777" s="100"/>
    </row>
    <row r="2778" spans="37:51">
      <c r="AK2778" s="100"/>
      <c r="AL2778" s="100"/>
      <c r="AM2778" s="100"/>
      <c r="AN2778" s="100"/>
      <c r="AO2778" s="100"/>
      <c r="AP2778" s="100"/>
      <c r="AQ2778" s="100"/>
      <c r="AR2778" s="100"/>
      <c r="AS2778" s="100"/>
      <c r="AT2778" s="100"/>
      <c r="AU2778" s="100"/>
      <c r="AV2778" s="100"/>
      <c r="AW2778" s="100"/>
      <c r="AX2778" s="100"/>
      <c r="AY2778" s="100"/>
    </row>
    <row r="2779" spans="37:51">
      <c r="AK2779" s="100"/>
      <c r="AL2779" s="100"/>
      <c r="AM2779" s="100"/>
      <c r="AN2779" s="100"/>
      <c r="AO2779" s="100"/>
      <c r="AP2779" s="100"/>
      <c r="AQ2779" s="100"/>
      <c r="AR2779" s="100"/>
      <c r="AS2779" s="100"/>
      <c r="AT2779" s="100"/>
      <c r="AU2779" s="100"/>
      <c r="AV2779" s="100"/>
      <c r="AW2779" s="100"/>
      <c r="AX2779" s="100"/>
      <c r="AY2779" s="100"/>
    </row>
    <row r="2780" spans="37:51">
      <c r="AK2780" s="100"/>
      <c r="AL2780" s="100"/>
      <c r="AM2780" s="100"/>
      <c r="AN2780" s="100"/>
      <c r="AO2780" s="100"/>
      <c r="AP2780" s="100"/>
      <c r="AQ2780" s="100"/>
      <c r="AR2780" s="100"/>
      <c r="AS2780" s="100"/>
      <c r="AT2780" s="100"/>
      <c r="AU2780" s="100"/>
      <c r="AV2780" s="100"/>
      <c r="AW2780" s="100"/>
      <c r="AX2780" s="100"/>
      <c r="AY2780" s="100"/>
    </row>
    <row r="2781" spans="37:51">
      <c r="AK2781" s="100"/>
      <c r="AL2781" s="100"/>
      <c r="AM2781" s="100"/>
      <c r="AN2781" s="100"/>
      <c r="AO2781" s="100"/>
      <c r="AP2781" s="100"/>
      <c r="AQ2781" s="100"/>
      <c r="AR2781" s="100"/>
      <c r="AS2781" s="100"/>
      <c r="AT2781" s="100"/>
      <c r="AU2781" s="100"/>
      <c r="AV2781" s="100"/>
      <c r="AW2781" s="100"/>
      <c r="AX2781" s="100"/>
      <c r="AY2781" s="100"/>
    </row>
    <row r="2782" spans="37:51">
      <c r="AK2782" s="100"/>
      <c r="AL2782" s="100"/>
      <c r="AM2782" s="100"/>
      <c r="AN2782" s="100"/>
      <c r="AO2782" s="100"/>
      <c r="AP2782" s="100"/>
      <c r="AQ2782" s="100"/>
      <c r="AR2782" s="100"/>
      <c r="AS2782" s="100"/>
      <c r="AT2782" s="100"/>
      <c r="AU2782" s="100"/>
      <c r="AV2782" s="100"/>
      <c r="AW2782" s="100"/>
      <c r="AX2782" s="100"/>
      <c r="AY2782" s="100"/>
    </row>
    <row r="2783" spans="37:51">
      <c r="AK2783" s="100"/>
      <c r="AL2783" s="100"/>
      <c r="AM2783" s="100"/>
      <c r="AN2783" s="100"/>
      <c r="AO2783" s="100"/>
      <c r="AP2783" s="100"/>
      <c r="AQ2783" s="100"/>
      <c r="AR2783" s="100"/>
      <c r="AS2783" s="100"/>
      <c r="AT2783" s="100"/>
      <c r="AU2783" s="100"/>
      <c r="AV2783" s="100"/>
      <c r="AW2783" s="100"/>
      <c r="AX2783" s="100"/>
      <c r="AY2783" s="100"/>
    </row>
    <row r="2784" spans="37:51">
      <c r="AK2784" s="100"/>
      <c r="AL2784" s="100"/>
      <c r="AM2784" s="100"/>
      <c r="AN2784" s="100"/>
      <c r="AO2784" s="100"/>
      <c r="AP2784" s="100"/>
      <c r="AQ2784" s="100"/>
      <c r="AR2784" s="100"/>
      <c r="AS2784" s="100"/>
      <c r="AT2784" s="100"/>
      <c r="AU2784" s="100"/>
      <c r="AV2784" s="100"/>
      <c r="AW2784" s="100"/>
      <c r="AX2784" s="100"/>
      <c r="AY2784" s="100"/>
    </row>
    <row r="2785" spans="37:51">
      <c r="AK2785" s="100"/>
      <c r="AL2785" s="100"/>
      <c r="AM2785" s="100"/>
      <c r="AN2785" s="100"/>
      <c r="AO2785" s="100"/>
      <c r="AP2785" s="100"/>
      <c r="AQ2785" s="100"/>
      <c r="AR2785" s="100"/>
      <c r="AS2785" s="100"/>
      <c r="AT2785" s="100"/>
      <c r="AU2785" s="100"/>
      <c r="AV2785" s="100"/>
      <c r="AW2785" s="100"/>
      <c r="AX2785" s="100"/>
      <c r="AY2785" s="100"/>
    </row>
    <row r="2786" spans="37:51">
      <c r="AK2786" s="100"/>
      <c r="AL2786" s="100"/>
      <c r="AM2786" s="100"/>
      <c r="AN2786" s="100"/>
      <c r="AO2786" s="100"/>
      <c r="AP2786" s="100"/>
      <c r="AQ2786" s="100"/>
      <c r="AR2786" s="100"/>
      <c r="AS2786" s="100"/>
      <c r="AT2786" s="100"/>
      <c r="AU2786" s="100"/>
      <c r="AV2786" s="100"/>
      <c r="AW2786" s="100"/>
      <c r="AX2786" s="100"/>
      <c r="AY2786" s="100"/>
    </row>
    <row r="2787" spans="37:51">
      <c r="AK2787" s="100"/>
      <c r="AL2787" s="100"/>
      <c r="AM2787" s="100"/>
      <c r="AN2787" s="100"/>
      <c r="AO2787" s="100"/>
      <c r="AP2787" s="100"/>
      <c r="AQ2787" s="100"/>
      <c r="AR2787" s="100"/>
      <c r="AS2787" s="100"/>
      <c r="AT2787" s="100"/>
      <c r="AU2787" s="100"/>
      <c r="AV2787" s="100"/>
      <c r="AW2787" s="100"/>
      <c r="AX2787" s="100"/>
      <c r="AY2787" s="100"/>
    </row>
    <row r="2788" spans="37:51">
      <c r="AK2788" s="100"/>
      <c r="AL2788" s="100"/>
      <c r="AM2788" s="100"/>
      <c r="AN2788" s="100"/>
      <c r="AO2788" s="100"/>
      <c r="AP2788" s="100"/>
      <c r="AQ2788" s="100"/>
      <c r="AR2788" s="100"/>
      <c r="AS2788" s="100"/>
      <c r="AT2788" s="100"/>
      <c r="AU2788" s="100"/>
      <c r="AV2788" s="100"/>
      <c r="AW2788" s="100"/>
      <c r="AX2788" s="100"/>
      <c r="AY2788" s="100"/>
    </row>
    <row r="2789" spans="37:51">
      <c r="AK2789" s="100"/>
      <c r="AL2789" s="100"/>
      <c r="AM2789" s="100"/>
      <c r="AN2789" s="100"/>
      <c r="AO2789" s="100"/>
      <c r="AP2789" s="100"/>
      <c r="AQ2789" s="100"/>
      <c r="AR2789" s="100"/>
      <c r="AS2789" s="100"/>
      <c r="AT2789" s="100"/>
      <c r="AU2789" s="100"/>
      <c r="AV2789" s="100"/>
      <c r="AW2789" s="100"/>
      <c r="AX2789" s="100"/>
      <c r="AY2789" s="100"/>
    </row>
    <row r="2790" spans="37:51">
      <c r="AK2790" s="100"/>
      <c r="AL2790" s="100"/>
      <c r="AM2790" s="100"/>
      <c r="AN2790" s="100"/>
      <c r="AO2790" s="100"/>
      <c r="AP2790" s="100"/>
      <c r="AQ2790" s="100"/>
      <c r="AR2790" s="100"/>
      <c r="AS2790" s="100"/>
      <c r="AT2790" s="100"/>
      <c r="AU2790" s="100"/>
      <c r="AV2790" s="100"/>
      <c r="AW2790" s="100"/>
      <c r="AX2790" s="100"/>
      <c r="AY2790" s="100"/>
    </row>
    <row r="2791" spans="37:51">
      <c r="AK2791" s="100"/>
      <c r="AL2791" s="100"/>
      <c r="AM2791" s="100"/>
      <c r="AN2791" s="100"/>
      <c r="AO2791" s="100"/>
      <c r="AP2791" s="100"/>
      <c r="AQ2791" s="100"/>
      <c r="AR2791" s="100"/>
      <c r="AS2791" s="100"/>
      <c r="AT2791" s="100"/>
      <c r="AU2791" s="100"/>
      <c r="AV2791" s="100"/>
      <c r="AW2791" s="100"/>
      <c r="AX2791" s="100"/>
      <c r="AY2791" s="100"/>
    </row>
    <row r="2792" spans="37:51">
      <c r="AK2792" s="100"/>
      <c r="AL2792" s="100"/>
      <c r="AM2792" s="100"/>
      <c r="AN2792" s="100"/>
      <c r="AO2792" s="100"/>
      <c r="AP2792" s="100"/>
      <c r="AQ2792" s="100"/>
      <c r="AR2792" s="100"/>
      <c r="AS2792" s="100"/>
      <c r="AT2792" s="100"/>
      <c r="AU2792" s="100"/>
      <c r="AV2792" s="100"/>
      <c r="AW2792" s="100"/>
      <c r="AX2792" s="100"/>
      <c r="AY2792" s="100"/>
    </row>
    <row r="2793" spans="37:51">
      <c r="AK2793" s="100"/>
      <c r="AL2793" s="100"/>
      <c r="AM2793" s="100"/>
      <c r="AN2793" s="100"/>
      <c r="AO2793" s="100"/>
      <c r="AP2793" s="100"/>
      <c r="AQ2793" s="100"/>
      <c r="AR2793" s="100"/>
      <c r="AS2793" s="100"/>
      <c r="AT2793" s="100"/>
      <c r="AU2793" s="100"/>
      <c r="AV2793" s="100"/>
      <c r="AW2793" s="100"/>
      <c r="AX2793" s="100"/>
      <c r="AY2793" s="100"/>
    </row>
    <row r="2794" spans="37:51">
      <c r="AK2794" s="100"/>
      <c r="AL2794" s="100"/>
      <c r="AM2794" s="100"/>
      <c r="AN2794" s="100"/>
      <c r="AO2794" s="100"/>
      <c r="AP2794" s="100"/>
      <c r="AQ2794" s="100"/>
      <c r="AR2794" s="100"/>
      <c r="AS2794" s="100"/>
      <c r="AT2794" s="100"/>
      <c r="AU2794" s="100"/>
      <c r="AV2794" s="100"/>
      <c r="AW2794" s="100"/>
      <c r="AX2794" s="100"/>
      <c r="AY2794" s="100"/>
    </row>
    <row r="2795" spans="37:51">
      <c r="AK2795" s="100"/>
      <c r="AL2795" s="100"/>
      <c r="AM2795" s="100"/>
      <c r="AN2795" s="100"/>
      <c r="AO2795" s="100"/>
      <c r="AP2795" s="100"/>
      <c r="AQ2795" s="100"/>
      <c r="AR2795" s="100"/>
      <c r="AS2795" s="100"/>
      <c r="AT2795" s="100"/>
      <c r="AU2795" s="100"/>
      <c r="AV2795" s="100"/>
      <c r="AW2795" s="100"/>
      <c r="AX2795" s="100"/>
      <c r="AY2795" s="100"/>
    </row>
    <row r="2796" spans="37:51">
      <c r="AK2796" s="100"/>
      <c r="AL2796" s="100"/>
      <c r="AM2796" s="100"/>
      <c r="AN2796" s="100"/>
      <c r="AO2796" s="100"/>
      <c r="AP2796" s="100"/>
      <c r="AQ2796" s="100"/>
      <c r="AR2796" s="100"/>
      <c r="AS2796" s="100"/>
      <c r="AT2796" s="100"/>
      <c r="AU2796" s="100"/>
      <c r="AV2796" s="100"/>
      <c r="AW2796" s="100"/>
      <c r="AX2796" s="100"/>
      <c r="AY2796" s="100"/>
    </row>
    <row r="2797" spans="37:51">
      <c r="AK2797" s="100"/>
      <c r="AL2797" s="100"/>
      <c r="AM2797" s="100"/>
      <c r="AN2797" s="100"/>
      <c r="AO2797" s="100"/>
      <c r="AP2797" s="100"/>
      <c r="AQ2797" s="100"/>
      <c r="AR2797" s="100"/>
      <c r="AS2797" s="100"/>
      <c r="AT2797" s="100"/>
      <c r="AU2797" s="100"/>
      <c r="AV2797" s="100"/>
      <c r="AW2797" s="100"/>
      <c r="AX2797" s="100"/>
      <c r="AY2797" s="100"/>
    </row>
    <row r="2798" spans="37:51">
      <c r="AK2798" s="100"/>
      <c r="AL2798" s="100"/>
      <c r="AM2798" s="100"/>
      <c r="AN2798" s="100"/>
      <c r="AO2798" s="100"/>
      <c r="AP2798" s="100"/>
      <c r="AQ2798" s="100"/>
      <c r="AR2798" s="100"/>
      <c r="AS2798" s="100"/>
      <c r="AT2798" s="100"/>
      <c r="AU2798" s="100"/>
      <c r="AV2798" s="100"/>
      <c r="AW2798" s="100"/>
      <c r="AX2798" s="100"/>
      <c r="AY2798" s="100"/>
    </row>
    <row r="2799" spans="37:51">
      <c r="AK2799" s="100"/>
      <c r="AL2799" s="100"/>
      <c r="AM2799" s="100"/>
      <c r="AN2799" s="100"/>
      <c r="AO2799" s="100"/>
      <c r="AP2799" s="100"/>
      <c r="AQ2799" s="100"/>
      <c r="AR2799" s="100"/>
      <c r="AS2799" s="100"/>
      <c r="AT2799" s="100"/>
      <c r="AU2799" s="100"/>
      <c r="AV2799" s="100"/>
      <c r="AW2799" s="100"/>
      <c r="AX2799" s="100"/>
      <c r="AY2799" s="100"/>
    </row>
    <row r="2800" spans="37:51">
      <c r="AK2800" s="100"/>
      <c r="AL2800" s="100"/>
      <c r="AM2800" s="100"/>
      <c r="AN2800" s="100"/>
      <c r="AO2800" s="100"/>
      <c r="AP2800" s="100"/>
      <c r="AQ2800" s="100"/>
      <c r="AR2800" s="100"/>
      <c r="AS2800" s="100"/>
      <c r="AT2800" s="100"/>
      <c r="AU2800" s="100"/>
      <c r="AV2800" s="100"/>
      <c r="AW2800" s="100"/>
      <c r="AX2800" s="100"/>
      <c r="AY2800" s="100"/>
    </row>
    <row r="2801" spans="37:51">
      <c r="AK2801" s="100"/>
      <c r="AL2801" s="100"/>
      <c r="AM2801" s="100"/>
      <c r="AN2801" s="100"/>
      <c r="AO2801" s="100"/>
      <c r="AP2801" s="100"/>
      <c r="AQ2801" s="100"/>
      <c r="AR2801" s="100"/>
      <c r="AS2801" s="100"/>
      <c r="AT2801" s="100"/>
      <c r="AU2801" s="100"/>
      <c r="AV2801" s="100"/>
      <c r="AW2801" s="100"/>
      <c r="AX2801" s="100"/>
      <c r="AY2801" s="100"/>
    </row>
    <row r="2802" spans="37:51">
      <c r="AK2802" s="100"/>
      <c r="AL2802" s="100"/>
      <c r="AM2802" s="100"/>
      <c r="AN2802" s="100"/>
      <c r="AO2802" s="100"/>
      <c r="AP2802" s="100"/>
      <c r="AQ2802" s="100"/>
      <c r="AR2802" s="100"/>
      <c r="AS2802" s="100"/>
      <c r="AT2802" s="100"/>
      <c r="AU2802" s="100"/>
      <c r="AV2802" s="100"/>
      <c r="AW2802" s="100"/>
      <c r="AX2802" s="100"/>
      <c r="AY2802" s="100"/>
    </row>
    <row r="2803" spans="37:51">
      <c r="AK2803" s="100"/>
      <c r="AL2803" s="100"/>
      <c r="AM2803" s="100"/>
      <c r="AN2803" s="100"/>
      <c r="AO2803" s="100"/>
      <c r="AP2803" s="100"/>
      <c r="AQ2803" s="100"/>
      <c r="AR2803" s="100"/>
      <c r="AS2803" s="100"/>
      <c r="AT2803" s="100"/>
      <c r="AU2803" s="100"/>
      <c r="AV2803" s="100"/>
      <c r="AW2803" s="100"/>
      <c r="AX2803" s="100"/>
      <c r="AY2803" s="100"/>
    </row>
    <row r="2804" spans="37:51">
      <c r="AK2804" s="100"/>
      <c r="AL2804" s="100"/>
      <c r="AM2804" s="100"/>
      <c r="AN2804" s="100"/>
      <c r="AO2804" s="100"/>
      <c r="AP2804" s="100"/>
      <c r="AQ2804" s="100"/>
      <c r="AR2804" s="100"/>
      <c r="AS2804" s="100"/>
      <c r="AT2804" s="100"/>
      <c r="AU2804" s="100"/>
      <c r="AV2804" s="100"/>
      <c r="AW2804" s="100"/>
      <c r="AX2804" s="100"/>
      <c r="AY2804" s="100"/>
    </row>
    <row r="2805" spans="37:51">
      <c r="AK2805" s="100"/>
      <c r="AL2805" s="100"/>
      <c r="AM2805" s="100"/>
      <c r="AN2805" s="100"/>
      <c r="AO2805" s="100"/>
      <c r="AP2805" s="100"/>
      <c r="AQ2805" s="100"/>
      <c r="AR2805" s="100"/>
      <c r="AS2805" s="100"/>
      <c r="AT2805" s="100"/>
      <c r="AU2805" s="100"/>
      <c r="AV2805" s="100"/>
      <c r="AW2805" s="100"/>
      <c r="AX2805" s="100"/>
      <c r="AY2805" s="100"/>
    </row>
    <row r="2806" spans="37:51">
      <c r="AK2806" s="100"/>
      <c r="AL2806" s="100"/>
      <c r="AM2806" s="100"/>
      <c r="AN2806" s="100"/>
      <c r="AO2806" s="100"/>
      <c r="AP2806" s="100"/>
      <c r="AQ2806" s="100"/>
      <c r="AR2806" s="100"/>
      <c r="AS2806" s="100"/>
      <c r="AT2806" s="100"/>
      <c r="AU2806" s="100"/>
      <c r="AV2806" s="100"/>
      <c r="AW2806" s="100"/>
      <c r="AX2806" s="100"/>
      <c r="AY2806" s="100"/>
    </row>
    <row r="2807" spans="37:51">
      <c r="AK2807" s="100"/>
      <c r="AL2807" s="100"/>
      <c r="AM2807" s="100"/>
      <c r="AN2807" s="100"/>
      <c r="AO2807" s="100"/>
      <c r="AP2807" s="100"/>
      <c r="AQ2807" s="100"/>
      <c r="AR2807" s="100"/>
      <c r="AS2807" s="100"/>
      <c r="AT2807" s="100"/>
      <c r="AU2807" s="100"/>
      <c r="AV2807" s="100"/>
      <c r="AW2807" s="100"/>
      <c r="AX2807" s="100"/>
      <c r="AY2807" s="100"/>
    </row>
    <row r="2808" spans="37:51">
      <c r="AK2808" s="100"/>
      <c r="AL2808" s="100"/>
      <c r="AM2808" s="100"/>
      <c r="AN2808" s="100"/>
      <c r="AO2808" s="100"/>
      <c r="AP2808" s="100"/>
      <c r="AQ2808" s="100"/>
      <c r="AR2808" s="100"/>
      <c r="AS2808" s="100"/>
      <c r="AT2808" s="100"/>
      <c r="AU2808" s="100"/>
      <c r="AV2808" s="100"/>
      <c r="AW2808" s="100"/>
      <c r="AX2808" s="100"/>
      <c r="AY2808" s="100"/>
    </row>
    <row r="2809" spans="37:51">
      <c r="AK2809" s="100"/>
      <c r="AL2809" s="100"/>
      <c r="AM2809" s="100"/>
      <c r="AN2809" s="100"/>
      <c r="AO2809" s="100"/>
      <c r="AP2809" s="100"/>
      <c r="AQ2809" s="100"/>
      <c r="AR2809" s="100"/>
      <c r="AS2809" s="100"/>
      <c r="AT2809" s="100"/>
      <c r="AU2809" s="100"/>
      <c r="AV2809" s="100"/>
      <c r="AW2809" s="100"/>
      <c r="AX2809" s="100"/>
      <c r="AY2809" s="100"/>
    </row>
    <row r="2810" spans="37:51">
      <c r="AK2810" s="100"/>
      <c r="AL2810" s="100"/>
      <c r="AM2810" s="100"/>
      <c r="AN2810" s="100"/>
      <c r="AO2810" s="100"/>
      <c r="AP2810" s="100"/>
      <c r="AQ2810" s="100"/>
      <c r="AR2810" s="100"/>
      <c r="AS2810" s="100"/>
      <c r="AT2810" s="100"/>
      <c r="AU2810" s="100"/>
      <c r="AV2810" s="100"/>
      <c r="AW2810" s="100"/>
      <c r="AX2810" s="100"/>
      <c r="AY2810" s="100"/>
    </row>
    <row r="2811" spans="37:51">
      <c r="AK2811" s="100"/>
      <c r="AL2811" s="100"/>
      <c r="AM2811" s="100"/>
      <c r="AN2811" s="100"/>
      <c r="AO2811" s="100"/>
      <c r="AP2811" s="100"/>
      <c r="AQ2811" s="100"/>
      <c r="AR2811" s="100"/>
      <c r="AS2811" s="100"/>
      <c r="AT2811" s="100"/>
      <c r="AU2811" s="100"/>
      <c r="AV2811" s="100"/>
      <c r="AW2811" s="100"/>
      <c r="AX2811" s="100"/>
      <c r="AY2811" s="100"/>
    </row>
    <row r="2812" spans="37:51">
      <c r="AK2812" s="100"/>
      <c r="AL2812" s="100"/>
      <c r="AM2812" s="100"/>
      <c r="AN2812" s="100"/>
      <c r="AO2812" s="100"/>
      <c r="AP2812" s="100"/>
      <c r="AQ2812" s="100"/>
      <c r="AR2812" s="100"/>
      <c r="AS2812" s="100"/>
      <c r="AT2812" s="100"/>
      <c r="AU2812" s="100"/>
      <c r="AV2812" s="100"/>
      <c r="AW2812" s="100"/>
      <c r="AX2812" s="100"/>
      <c r="AY2812" s="100"/>
    </row>
    <row r="2813" spans="37:51">
      <c r="AK2813" s="100"/>
      <c r="AL2813" s="100"/>
      <c r="AM2813" s="100"/>
      <c r="AN2813" s="100"/>
      <c r="AO2813" s="100"/>
      <c r="AP2813" s="100"/>
      <c r="AQ2813" s="100"/>
      <c r="AR2813" s="100"/>
      <c r="AS2813" s="100"/>
      <c r="AT2813" s="100"/>
      <c r="AU2813" s="100"/>
      <c r="AV2813" s="100"/>
      <c r="AW2813" s="100"/>
      <c r="AX2813" s="100"/>
      <c r="AY2813" s="100"/>
    </row>
    <row r="2814" spans="37:51">
      <c r="AK2814" s="100"/>
      <c r="AL2814" s="100"/>
      <c r="AM2814" s="100"/>
      <c r="AN2814" s="100"/>
      <c r="AO2814" s="100"/>
      <c r="AP2814" s="100"/>
      <c r="AQ2814" s="100"/>
      <c r="AR2814" s="100"/>
      <c r="AS2814" s="100"/>
      <c r="AT2814" s="100"/>
      <c r="AU2814" s="100"/>
      <c r="AV2814" s="100"/>
      <c r="AW2814" s="100"/>
      <c r="AX2814" s="100"/>
      <c r="AY2814" s="100"/>
    </row>
    <row r="2815" spans="37:51">
      <c r="AK2815" s="100"/>
      <c r="AL2815" s="100"/>
      <c r="AM2815" s="100"/>
      <c r="AN2815" s="100"/>
      <c r="AO2815" s="100"/>
      <c r="AP2815" s="100"/>
      <c r="AQ2815" s="100"/>
      <c r="AR2815" s="100"/>
      <c r="AS2815" s="100"/>
      <c r="AT2815" s="100"/>
      <c r="AU2815" s="100"/>
      <c r="AV2815" s="100"/>
      <c r="AW2815" s="100"/>
      <c r="AX2815" s="100"/>
      <c r="AY2815" s="100"/>
    </row>
    <row r="2816" spans="37:51">
      <c r="AK2816" s="100"/>
      <c r="AL2816" s="100"/>
      <c r="AM2816" s="100"/>
      <c r="AN2816" s="100"/>
      <c r="AO2816" s="100"/>
      <c r="AP2816" s="100"/>
      <c r="AQ2816" s="100"/>
      <c r="AR2816" s="100"/>
      <c r="AS2816" s="100"/>
      <c r="AT2816" s="100"/>
      <c r="AU2816" s="100"/>
      <c r="AV2816" s="100"/>
      <c r="AW2816" s="100"/>
      <c r="AX2816" s="100"/>
      <c r="AY2816" s="100"/>
    </row>
    <row r="2817" spans="37:51">
      <c r="AK2817" s="100"/>
      <c r="AL2817" s="100"/>
      <c r="AM2817" s="100"/>
      <c r="AN2817" s="100"/>
      <c r="AO2817" s="100"/>
      <c r="AP2817" s="100"/>
      <c r="AQ2817" s="100"/>
      <c r="AR2817" s="100"/>
      <c r="AS2817" s="100"/>
      <c r="AT2817" s="100"/>
      <c r="AU2817" s="100"/>
      <c r="AV2817" s="100"/>
      <c r="AW2817" s="100"/>
      <c r="AX2817" s="100"/>
      <c r="AY2817" s="100"/>
    </row>
    <row r="2818" spans="37:51">
      <c r="AK2818" s="100"/>
      <c r="AL2818" s="100"/>
      <c r="AM2818" s="100"/>
      <c r="AN2818" s="100"/>
      <c r="AO2818" s="100"/>
      <c r="AP2818" s="100"/>
      <c r="AQ2818" s="100"/>
      <c r="AR2818" s="100"/>
      <c r="AS2818" s="100"/>
      <c r="AT2818" s="100"/>
      <c r="AU2818" s="100"/>
      <c r="AV2818" s="100"/>
      <c r="AW2818" s="100"/>
      <c r="AX2818" s="100"/>
      <c r="AY2818" s="100"/>
    </row>
    <row r="2819" spans="37:51">
      <c r="AK2819" s="100"/>
      <c r="AL2819" s="100"/>
      <c r="AM2819" s="100"/>
      <c r="AN2819" s="100"/>
      <c r="AO2819" s="100"/>
      <c r="AP2819" s="100"/>
      <c r="AQ2819" s="100"/>
      <c r="AR2819" s="100"/>
      <c r="AS2819" s="100"/>
      <c r="AT2819" s="100"/>
      <c r="AU2819" s="100"/>
      <c r="AV2819" s="100"/>
      <c r="AW2819" s="100"/>
      <c r="AX2819" s="100"/>
      <c r="AY2819" s="100"/>
    </row>
    <row r="2820" spans="37:51">
      <c r="AK2820" s="100"/>
      <c r="AL2820" s="100"/>
      <c r="AM2820" s="100"/>
      <c r="AN2820" s="100"/>
      <c r="AO2820" s="100"/>
      <c r="AP2820" s="100"/>
      <c r="AQ2820" s="100"/>
      <c r="AR2820" s="100"/>
      <c r="AS2820" s="100"/>
      <c r="AT2820" s="100"/>
      <c r="AU2820" s="100"/>
      <c r="AV2820" s="100"/>
      <c r="AW2820" s="100"/>
      <c r="AX2820" s="100"/>
      <c r="AY2820" s="100"/>
    </row>
    <row r="2821" spans="37:51">
      <c r="AK2821" s="100"/>
      <c r="AL2821" s="100"/>
      <c r="AM2821" s="100"/>
      <c r="AN2821" s="100"/>
      <c r="AO2821" s="100"/>
      <c r="AP2821" s="100"/>
      <c r="AQ2821" s="100"/>
      <c r="AR2821" s="100"/>
      <c r="AS2821" s="100"/>
      <c r="AT2821" s="100"/>
      <c r="AU2821" s="100"/>
      <c r="AV2821" s="100"/>
      <c r="AW2821" s="100"/>
      <c r="AX2821" s="100"/>
      <c r="AY2821" s="100"/>
    </row>
    <row r="2822" spans="37:51">
      <c r="AK2822" s="100"/>
      <c r="AL2822" s="100"/>
      <c r="AM2822" s="100"/>
      <c r="AN2822" s="100"/>
      <c r="AO2822" s="100"/>
      <c r="AP2822" s="100"/>
      <c r="AQ2822" s="100"/>
      <c r="AR2822" s="100"/>
      <c r="AS2822" s="100"/>
      <c r="AT2822" s="100"/>
      <c r="AU2822" s="100"/>
      <c r="AV2822" s="100"/>
      <c r="AW2822" s="100"/>
      <c r="AX2822" s="100"/>
      <c r="AY2822" s="100"/>
    </row>
    <row r="2823" spans="37:51">
      <c r="AK2823" s="100"/>
      <c r="AL2823" s="100"/>
      <c r="AM2823" s="100"/>
      <c r="AN2823" s="100"/>
      <c r="AO2823" s="100"/>
      <c r="AP2823" s="100"/>
      <c r="AQ2823" s="100"/>
      <c r="AR2823" s="100"/>
      <c r="AS2823" s="100"/>
      <c r="AT2823" s="100"/>
      <c r="AU2823" s="100"/>
      <c r="AV2823" s="100"/>
      <c r="AW2823" s="100"/>
      <c r="AX2823" s="100"/>
      <c r="AY2823" s="100"/>
    </row>
    <row r="2824" spans="37:51">
      <c r="AK2824" s="100"/>
      <c r="AL2824" s="100"/>
      <c r="AM2824" s="100"/>
      <c r="AN2824" s="100"/>
      <c r="AO2824" s="100"/>
      <c r="AP2824" s="100"/>
      <c r="AQ2824" s="100"/>
      <c r="AR2824" s="100"/>
      <c r="AS2824" s="100"/>
      <c r="AT2824" s="100"/>
      <c r="AU2824" s="100"/>
      <c r="AV2824" s="100"/>
      <c r="AW2824" s="100"/>
      <c r="AX2824" s="100"/>
      <c r="AY2824" s="100"/>
    </row>
    <row r="2825" spans="37:51">
      <c r="AK2825" s="100"/>
      <c r="AL2825" s="100"/>
      <c r="AM2825" s="100"/>
      <c r="AN2825" s="100"/>
      <c r="AO2825" s="100"/>
      <c r="AP2825" s="100"/>
      <c r="AQ2825" s="100"/>
      <c r="AR2825" s="100"/>
      <c r="AS2825" s="100"/>
      <c r="AT2825" s="100"/>
      <c r="AU2825" s="100"/>
      <c r="AV2825" s="100"/>
      <c r="AW2825" s="100"/>
      <c r="AX2825" s="100"/>
      <c r="AY2825" s="100"/>
    </row>
    <row r="2826" spans="37:51">
      <c r="AK2826" s="100"/>
      <c r="AL2826" s="100"/>
      <c r="AM2826" s="100"/>
      <c r="AN2826" s="100"/>
      <c r="AO2826" s="100"/>
      <c r="AP2826" s="100"/>
      <c r="AQ2826" s="100"/>
      <c r="AR2826" s="100"/>
      <c r="AS2826" s="100"/>
      <c r="AT2826" s="100"/>
      <c r="AU2826" s="100"/>
      <c r="AV2826" s="100"/>
      <c r="AW2826" s="100"/>
      <c r="AX2826" s="100"/>
      <c r="AY2826" s="100"/>
    </row>
    <row r="2827" spans="37:51">
      <c r="AK2827" s="100"/>
      <c r="AL2827" s="100"/>
      <c r="AM2827" s="100"/>
      <c r="AN2827" s="100"/>
      <c r="AO2827" s="100"/>
      <c r="AP2827" s="100"/>
      <c r="AQ2827" s="100"/>
      <c r="AR2827" s="100"/>
      <c r="AS2827" s="100"/>
      <c r="AT2827" s="100"/>
      <c r="AU2827" s="100"/>
      <c r="AV2827" s="100"/>
      <c r="AW2827" s="100"/>
      <c r="AX2827" s="100"/>
      <c r="AY2827" s="100"/>
    </row>
    <row r="2828" spans="37:51">
      <c r="AK2828" s="100"/>
      <c r="AL2828" s="100"/>
      <c r="AM2828" s="100"/>
      <c r="AN2828" s="100"/>
      <c r="AO2828" s="100"/>
      <c r="AP2828" s="100"/>
      <c r="AQ2828" s="100"/>
      <c r="AR2828" s="100"/>
      <c r="AS2828" s="100"/>
      <c r="AT2828" s="100"/>
      <c r="AU2828" s="100"/>
      <c r="AV2828" s="100"/>
      <c r="AW2828" s="100"/>
      <c r="AX2828" s="100"/>
      <c r="AY2828" s="100"/>
    </row>
    <row r="2829" spans="37:51">
      <c r="AK2829" s="100"/>
      <c r="AL2829" s="100"/>
      <c r="AM2829" s="100"/>
      <c r="AN2829" s="100"/>
      <c r="AO2829" s="100"/>
      <c r="AP2829" s="100"/>
      <c r="AQ2829" s="100"/>
      <c r="AR2829" s="100"/>
      <c r="AS2829" s="100"/>
      <c r="AT2829" s="100"/>
      <c r="AU2829" s="100"/>
      <c r="AV2829" s="100"/>
      <c r="AW2829" s="100"/>
      <c r="AX2829" s="100"/>
      <c r="AY2829" s="100"/>
    </row>
    <row r="2830" spans="37:51">
      <c r="AK2830" s="100"/>
      <c r="AL2830" s="100"/>
      <c r="AM2830" s="100"/>
      <c r="AN2830" s="100"/>
      <c r="AO2830" s="100"/>
      <c r="AP2830" s="100"/>
      <c r="AQ2830" s="100"/>
      <c r="AR2830" s="100"/>
      <c r="AS2830" s="100"/>
      <c r="AT2830" s="100"/>
      <c r="AU2830" s="100"/>
      <c r="AV2830" s="100"/>
      <c r="AW2830" s="100"/>
      <c r="AX2830" s="100"/>
      <c r="AY2830" s="100"/>
    </row>
    <row r="2831" spans="37:51">
      <c r="AK2831" s="100"/>
      <c r="AL2831" s="100"/>
      <c r="AM2831" s="100"/>
      <c r="AN2831" s="100"/>
      <c r="AO2831" s="100"/>
      <c r="AP2831" s="100"/>
      <c r="AQ2831" s="100"/>
      <c r="AR2831" s="100"/>
      <c r="AS2831" s="100"/>
      <c r="AT2831" s="100"/>
      <c r="AU2831" s="100"/>
      <c r="AV2831" s="100"/>
      <c r="AW2831" s="100"/>
      <c r="AX2831" s="100"/>
      <c r="AY2831" s="100"/>
    </row>
    <row r="2832" spans="37:51">
      <c r="AK2832" s="100"/>
      <c r="AL2832" s="100"/>
      <c r="AM2832" s="100"/>
      <c r="AN2832" s="100"/>
      <c r="AO2832" s="100"/>
      <c r="AP2832" s="100"/>
      <c r="AQ2832" s="100"/>
      <c r="AR2832" s="100"/>
      <c r="AS2832" s="100"/>
      <c r="AT2832" s="100"/>
      <c r="AU2832" s="100"/>
      <c r="AV2832" s="100"/>
      <c r="AW2832" s="100"/>
      <c r="AX2832" s="100"/>
      <c r="AY2832" s="100"/>
    </row>
    <row r="2833" spans="37:51">
      <c r="AK2833" s="100"/>
      <c r="AL2833" s="100"/>
      <c r="AM2833" s="100"/>
      <c r="AN2833" s="100"/>
      <c r="AO2833" s="100"/>
      <c r="AP2833" s="100"/>
      <c r="AQ2833" s="100"/>
      <c r="AR2833" s="100"/>
      <c r="AS2833" s="100"/>
      <c r="AT2833" s="100"/>
      <c r="AU2833" s="100"/>
      <c r="AV2833" s="100"/>
      <c r="AW2833" s="100"/>
      <c r="AX2833" s="100"/>
      <c r="AY2833" s="100"/>
    </row>
    <row r="2834" spans="37:51">
      <c r="AK2834" s="100"/>
      <c r="AL2834" s="100"/>
      <c r="AM2834" s="100"/>
      <c r="AN2834" s="100"/>
      <c r="AO2834" s="100"/>
      <c r="AP2834" s="100"/>
      <c r="AQ2834" s="100"/>
      <c r="AR2834" s="100"/>
      <c r="AS2834" s="100"/>
      <c r="AT2834" s="100"/>
      <c r="AU2834" s="100"/>
      <c r="AV2834" s="100"/>
      <c r="AW2834" s="100"/>
      <c r="AX2834" s="100"/>
      <c r="AY2834" s="100"/>
    </row>
    <row r="2835" spans="37:51">
      <c r="AK2835" s="100"/>
      <c r="AL2835" s="100"/>
      <c r="AM2835" s="100"/>
      <c r="AN2835" s="100"/>
      <c r="AO2835" s="100"/>
      <c r="AP2835" s="100"/>
      <c r="AQ2835" s="100"/>
      <c r="AR2835" s="100"/>
      <c r="AS2835" s="100"/>
      <c r="AT2835" s="100"/>
      <c r="AU2835" s="100"/>
      <c r="AV2835" s="100"/>
      <c r="AW2835" s="100"/>
      <c r="AX2835" s="100"/>
      <c r="AY2835" s="100"/>
    </row>
    <row r="2836" spans="37:51">
      <c r="AK2836" s="100"/>
      <c r="AL2836" s="100"/>
      <c r="AM2836" s="100"/>
      <c r="AN2836" s="100"/>
      <c r="AO2836" s="100"/>
      <c r="AP2836" s="100"/>
      <c r="AQ2836" s="100"/>
      <c r="AR2836" s="100"/>
      <c r="AS2836" s="100"/>
      <c r="AT2836" s="100"/>
      <c r="AU2836" s="100"/>
      <c r="AV2836" s="100"/>
      <c r="AW2836" s="100"/>
      <c r="AX2836" s="100"/>
      <c r="AY2836" s="100"/>
    </row>
    <row r="2837" spans="37:51">
      <c r="AK2837" s="100"/>
      <c r="AL2837" s="100"/>
      <c r="AM2837" s="100"/>
      <c r="AN2837" s="100"/>
      <c r="AO2837" s="100"/>
      <c r="AP2837" s="100"/>
      <c r="AQ2837" s="100"/>
      <c r="AR2837" s="100"/>
      <c r="AS2837" s="100"/>
      <c r="AT2837" s="100"/>
      <c r="AU2837" s="100"/>
      <c r="AV2837" s="100"/>
      <c r="AW2837" s="100"/>
      <c r="AX2837" s="100"/>
      <c r="AY2837" s="100"/>
    </row>
    <row r="2838" spans="37:51">
      <c r="AK2838" s="100"/>
      <c r="AL2838" s="100"/>
      <c r="AM2838" s="100"/>
      <c r="AN2838" s="100"/>
      <c r="AO2838" s="100"/>
      <c r="AP2838" s="100"/>
      <c r="AQ2838" s="100"/>
      <c r="AR2838" s="100"/>
      <c r="AS2838" s="100"/>
      <c r="AT2838" s="100"/>
      <c r="AU2838" s="100"/>
      <c r="AV2838" s="100"/>
      <c r="AW2838" s="100"/>
      <c r="AX2838" s="100"/>
      <c r="AY2838" s="100"/>
    </row>
    <row r="2839" spans="37:51">
      <c r="AK2839" s="100"/>
      <c r="AL2839" s="100"/>
      <c r="AM2839" s="100"/>
      <c r="AN2839" s="100"/>
      <c r="AO2839" s="100"/>
      <c r="AP2839" s="100"/>
      <c r="AQ2839" s="100"/>
      <c r="AR2839" s="100"/>
      <c r="AS2839" s="100"/>
      <c r="AT2839" s="100"/>
      <c r="AU2839" s="100"/>
      <c r="AV2839" s="100"/>
      <c r="AW2839" s="100"/>
      <c r="AX2839" s="100"/>
      <c r="AY2839" s="100"/>
    </row>
    <row r="2840" spans="37:51">
      <c r="AK2840" s="100"/>
      <c r="AL2840" s="100"/>
      <c r="AM2840" s="100"/>
      <c r="AN2840" s="100"/>
      <c r="AO2840" s="100"/>
      <c r="AP2840" s="100"/>
      <c r="AQ2840" s="100"/>
      <c r="AR2840" s="100"/>
      <c r="AS2840" s="100"/>
      <c r="AT2840" s="100"/>
      <c r="AU2840" s="100"/>
      <c r="AV2840" s="100"/>
      <c r="AW2840" s="100"/>
      <c r="AX2840" s="100"/>
      <c r="AY2840" s="100"/>
    </row>
    <row r="2841" spans="37:51">
      <c r="AK2841" s="100"/>
      <c r="AL2841" s="100"/>
      <c r="AM2841" s="100"/>
      <c r="AN2841" s="100"/>
      <c r="AO2841" s="100"/>
      <c r="AP2841" s="100"/>
      <c r="AQ2841" s="100"/>
      <c r="AR2841" s="100"/>
      <c r="AS2841" s="100"/>
      <c r="AT2841" s="100"/>
      <c r="AU2841" s="100"/>
      <c r="AV2841" s="100"/>
      <c r="AW2841" s="100"/>
      <c r="AX2841" s="100"/>
      <c r="AY2841" s="100"/>
    </row>
    <row r="2842" spans="37:51">
      <c r="AK2842" s="100"/>
      <c r="AL2842" s="100"/>
      <c r="AM2842" s="100"/>
      <c r="AN2842" s="100"/>
      <c r="AO2842" s="100"/>
      <c r="AP2842" s="100"/>
      <c r="AQ2842" s="100"/>
      <c r="AR2842" s="100"/>
      <c r="AS2842" s="100"/>
      <c r="AT2842" s="100"/>
      <c r="AU2842" s="100"/>
      <c r="AV2842" s="100"/>
      <c r="AW2842" s="100"/>
      <c r="AX2842" s="100"/>
      <c r="AY2842" s="100"/>
    </row>
    <row r="2843" spans="37:51">
      <c r="AK2843" s="100"/>
      <c r="AL2843" s="100"/>
      <c r="AM2843" s="100"/>
      <c r="AN2843" s="100"/>
      <c r="AO2843" s="100"/>
      <c r="AP2843" s="100"/>
      <c r="AQ2843" s="100"/>
      <c r="AR2843" s="100"/>
      <c r="AS2843" s="100"/>
      <c r="AT2843" s="100"/>
      <c r="AU2843" s="100"/>
      <c r="AV2843" s="100"/>
      <c r="AW2843" s="100"/>
      <c r="AX2843" s="100"/>
      <c r="AY2843" s="100"/>
    </row>
    <row r="2844" spans="37:51">
      <c r="AK2844" s="100"/>
      <c r="AL2844" s="100"/>
      <c r="AM2844" s="100"/>
      <c r="AN2844" s="100"/>
      <c r="AO2844" s="100"/>
      <c r="AP2844" s="100"/>
      <c r="AQ2844" s="100"/>
      <c r="AR2844" s="100"/>
      <c r="AS2844" s="100"/>
      <c r="AT2844" s="100"/>
      <c r="AU2844" s="100"/>
      <c r="AV2844" s="100"/>
      <c r="AW2844" s="100"/>
      <c r="AX2844" s="100"/>
      <c r="AY2844" s="100"/>
    </row>
    <row r="2845" spans="37:51">
      <c r="AK2845" s="100"/>
      <c r="AL2845" s="100"/>
      <c r="AM2845" s="100"/>
      <c r="AN2845" s="100"/>
      <c r="AO2845" s="100"/>
      <c r="AP2845" s="100"/>
      <c r="AQ2845" s="100"/>
      <c r="AR2845" s="100"/>
      <c r="AS2845" s="100"/>
      <c r="AT2845" s="100"/>
      <c r="AU2845" s="100"/>
      <c r="AV2845" s="100"/>
      <c r="AW2845" s="100"/>
      <c r="AX2845" s="100"/>
      <c r="AY2845" s="100"/>
    </row>
    <row r="2846" spans="37:51">
      <c r="AK2846" s="100"/>
      <c r="AL2846" s="100"/>
      <c r="AM2846" s="100"/>
      <c r="AN2846" s="100"/>
      <c r="AO2846" s="100"/>
      <c r="AP2846" s="100"/>
      <c r="AQ2846" s="100"/>
      <c r="AR2846" s="100"/>
      <c r="AS2846" s="100"/>
      <c r="AT2846" s="100"/>
      <c r="AU2846" s="100"/>
      <c r="AV2846" s="100"/>
      <c r="AW2846" s="100"/>
      <c r="AX2846" s="100"/>
      <c r="AY2846" s="100"/>
    </row>
    <row r="2847" spans="37:51">
      <c r="AK2847" s="100"/>
      <c r="AL2847" s="100"/>
      <c r="AM2847" s="100"/>
      <c r="AN2847" s="100"/>
      <c r="AO2847" s="100"/>
      <c r="AP2847" s="100"/>
      <c r="AQ2847" s="100"/>
      <c r="AR2847" s="100"/>
      <c r="AS2847" s="100"/>
      <c r="AT2847" s="100"/>
      <c r="AU2847" s="100"/>
      <c r="AV2847" s="100"/>
      <c r="AW2847" s="100"/>
      <c r="AX2847" s="100"/>
      <c r="AY2847" s="100"/>
    </row>
    <row r="2848" spans="37:51">
      <c r="AK2848" s="100"/>
      <c r="AL2848" s="100"/>
      <c r="AM2848" s="100"/>
      <c r="AN2848" s="100"/>
      <c r="AO2848" s="100"/>
      <c r="AP2848" s="100"/>
      <c r="AQ2848" s="100"/>
      <c r="AR2848" s="100"/>
      <c r="AS2848" s="100"/>
      <c r="AT2848" s="100"/>
      <c r="AU2848" s="100"/>
      <c r="AV2848" s="100"/>
      <c r="AW2848" s="100"/>
      <c r="AX2848" s="100"/>
      <c r="AY2848" s="100"/>
    </row>
    <row r="2849" spans="37:51">
      <c r="AK2849" s="100"/>
      <c r="AL2849" s="100"/>
      <c r="AM2849" s="100"/>
      <c r="AN2849" s="100"/>
      <c r="AO2849" s="100"/>
      <c r="AP2849" s="100"/>
      <c r="AQ2849" s="100"/>
      <c r="AR2849" s="100"/>
      <c r="AS2849" s="100"/>
      <c r="AT2849" s="100"/>
      <c r="AU2849" s="100"/>
      <c r="AV2849" s="100"/>
      <c r="AW2849" s="100"/>
      <c r="AX2849" s="100"/>
      <c r="AY2849" s="100"/>
    </row>
    <row r="2850" spans="37:51">
      <c r="AK2850" s="100"/>
      <c r="AL2850" s="100"/>
      <c r="AM2850" s="100"/>
      <c r="AN2850" s="100"/>
      <c r="AO2850" s="100"/>
      <c r="AP2850" s="100"/>
      <c r="AQ2850" s="100"/>
      <c r="AR2850" s="100"/>
      <c r="AS2850" s="100"/>
      <c r="AT2850" s="100"/>
      <c r="AU2850" s="100"/>
      <c r="AV2850" s="100"/>
      <c r="AW2850" s="100"/>
      <c r="AX2850" s="100"/>
      <c r="AY2850" s="100"/>
    </row>
    <row r="2851" spans="37:51">
      <c r="AK2851" s="100"/>
      <c r="AL2851" s="100"/>
      <c r="AM2851" s="100"/>
      <c r="AN2851" s="100"/>
      <c r="AO2851" s="100"/>
      <c r="AP2851" s="100"/>
      <c r="AQ2851" s="100"/>
      <c r="AR2851" s="100"/>
      <c r="AS2851" s="100"/>
      <c r="AT2851" s="100"/>
      <c r="AU2851" s="100"/>
      <c r="AV2851" s="100"/>
      <c r="AW2851" s="100"/>
      <c r="AX2851" s="100"/>
      <c r="AY2851" s="100"/>
    </row>
    <row r="2852" spans="37:51">
      <c r="AK2852" s="100"/>
      <c r="AL2852" s="100"/>
      <c r="AM2852" s="100"/>
      <c r="AN2852" s="100"/>
      <c r="AO2852" s="100"/>
      <c r="AP2852" s="100"/>
      <c r="AQ2852" s="100"/>
      <c r="AR2852" s="100"/>
      <c r="AS2852" s="100"/>
      <c r="AT2852" s="100"/>
      <c r="AU2852" s="100"/>
      <c r="AV2852" s="100"/>
      <c r="AW2852" s="100"/>
      <c r="AX2852" s="100"/>
      <c r="AY2852" s="100"/>
    </row>
    <row r="2853" spans="37:51">
      <c r="AK2853" s="100"/>
      <c r="AL2853" s="100"/>
      <c r="AM2853" s="100"/>
      <c r="AN2853" s="100"/>
      <c r="AO2853" s="100"/>
      <c r="AP2853" s="100"/>
      <c r="AQ2853" s="100"/>
      <c r="AR2853" s="100"/>
      <c r="AS2853" s="100"/>
      <c r="AT2853" s="100"/>
      <c r="AU2853" s="100"/>
      <c r="AV2853" s="100"/>
      <c r="AW2853" s="100"/>
      <c r="AX2853" s="100"/>
      <c r="AY2853" s="100"/>
    </row>
    <row r="2854" spans="37:51">
      <c r="AK2854" s="100"/>
      <c r="AL2854" s="100"/>
      <c r="AM2854" s="100"/>
      <c r="AN2854" s="100"/>
      <c r="AO2854" s="100"/>
      <c r="AP2854" s="100"/>
      <c r="AQ2854" s="100"/>
      <c r="AR2854" s="100"/>
      <c r="AS2854" s="100"/>
      <c r="AT2854" s="100"/>
      <c r="AU2854" s="100"/>
      <c r="AV2854" s="100"/>
      <c r="AW2854" s="100"/>
      <c r="AX2854" s="100"/>
      <c r="AY2854" s="100"/>
    </row>
    <row r="2855" spans="37:51">
      <c r="AK2855" s="100"/>
      <c r="AL2855" s="100"/>
      <c r="AM2855" s="100"/>
      <c r="AN2855" s="100"/>
      <c r="AO2855" s="100"/>
      <c r="AP2855" s="100"/>
      <c r="AQ2855" s="100"/>
      <c r="AR2855" s="100"/>
      <c r="AS2855" s="100"/>
      <c r="AT2855" s="100"/>
      <c r="AU2855" s="100"/>
      <c r="AV2855" s="100"/>
      <c r="AW2855" s="100"/>
      <c r="AX2855" s="100"/>
      <c r="AY2855" s="100"/>
    </row>
    <row r="2856" spans="37:51">
      <c r="AK2856" s="100"/>
      <c r="AL2856" s="100"/>
      <c r="AM2856" s="100"/>
      <c r="AN2856" s="100"/>
      <c r="AO2856" s="100"/>
      <c r="AP2856" s="100"/>
      <c r="AQ2856" s="100"/>
      <c r="AR2856" s="100"/>
      <c r="AS2856" s="100"/>
      <c r="AT2856" s="100"/>
      <c r="AU2856" s="100"/>
      <c r="AV2856" s="100"/>
      <c r="AW2856" s="100"/>
      <c r="AX2856" s="100"/>
      <c r="AY2856" s="100"/>
    </row>
    <row r="2857" spans="37:51">
      <c r="AK2857" s="100"/>
      <c r="AL2857" s="100"/>
      <c r="AM2857" s="100"/>
      <c r="AN2857" s="100"/>
      <c r="AO2857" s="100"/>
      <c r="AP2857" s="100"/>
      <c r="AQ2857" s="100"/>
      <c r="AR2857" s="100"/>
      <c r="AS2857" s="100"/>
      <c r="AT2857" s="100"/>
      <c r="AU2857" s="100"/>
      <c r="AV2857" s="100"/>
      <c r="AW2857" s="100"/>
      <c r="AX2857" s="100"/>
      <c r="AY2857" s="100"/>
    </row>
    <row r="2858" spans="37:51">
      <c r="AK2858" s="100"/>
      <c r="AL2858" s="100"/>
      <c r="AM2858" s="100"/>
      <c r="AN2858" s="100"/>
      <c r="AO2858" s="100"/>
      <c r="AP2858" s="100"/>
      <c r="AQ2858" s="100"/>
      <c r="AR2858" s="100"/>
      <c r="AS2858" s="100"/>
      <c r="AT2858" s="100"/>
      <c r="AU2858" s="100"/>
      <c r="AV2858" s="100"/>
      <c r="AW2858" s="100"/>
      <c r="AX2858" s="100"/>
      <c r="AY2858" s="100"/>
    </row>
    <row r="2859" spans="37:51">
      <c r="AK2859" s="100"/>
      <c r="AL2859" s="100"/>
      <c r="AM2859" s="100"/>
      <c r="AN2859" s="100"/>
      <c r="AO2859" s="100"/>
      <c r="AP2859" s="100"/>
      <c r="AQ2859" s="100"/>
      <c r="AR2859" s="100"/>
      <c r="AS2859" s="100"/>
      <c r="AT2859" s="100"/>
      <c r="AU2859" s="100"/>
      <c r="AV2859" s="100"/>
      <c r="AW2859" s="100"/>
      <c r="AX2859" s="100"/>
      <c r="AY2859" s="100"/>
    </row>
    <row r="2860" spans="37:51">
      <c r="AK2860" s="100"/>
      <c r="AL2860" s="100"/>
      <c r="AM2860" s="100"/>
      <c r="AN2860" s="100"/>
      <c r="AO2860" s="100"/>
      <c r="AP2860" s="100"/>
      <c r="AQ2860" s="100"/>
      <c r="AR2860" s="100"/>
      <c r="AS2860" s="100"/>
      <c r="AT2860" s="100"/>
      <c r="AU2860" s="100"/>
      <c r="AV2860" s="100"/>
      <c r="AW2860" s="100"/>
      <c r="AX2860" s="100"/>
      <c r="AY2860" s="100"/>
    </row>
    <row r="2861" spans="37:51">
      <c r="AK2861" s="100"/>
      <c r="AL2861" s="100"/>
      <c r="AM2861" s="100"/>
      <c r="AN2861" s="100"/>
      <c r="AO2861" s="100"/>
      <c r="AP2861" s="100"/>
      <c r="AQ2861" s="100"/>
      <c r="AR2861" s="100"/>
      <c r="AS2861" s="100"/>
      <c r="AT2861" s="100"/>
      <c r="AU2861" s="100"/>
      <c r="AV2861" s="100"/>
      <c r="AW2861" s="100"/>
      <c r="AX2861" s="100"/>
      <c r="AY2861" s="100"/>
    </row>
    <row r="2862" spans="37:51">
      <c r="AK2862" s="100"/>
      <c r="AL2862" s="100"/>
      <c r="AM2862" s="100"/>
      <c r="AN2862" s="100"/>
      <c r="AO2862" s="100"/>
      <c r="AP2862" s="100"/>
      <c r="AQ2862" s="100"/>
      <c r="AR2862" s="100"/>
      <c r="AS2862" s="100"/>
      <c r="AT2862" s="100"/>
      <c r="AU2862" s="100"/>
      <c r="AV2862" s="100"/>
      <c r="AW2862" s="100"/>
      <c r="AX2862" s="100"/>
      <c r="AY2862" s="100"/>
    </row>
    <row r="2863" spans="37:51">
      <c r="AK2863" s="100"/>
      <c r="AL2863" s="100"/>
      <c r="AM2863" s="100"/>
      <c r="AN2863" s="100"/>
      <c r="AO2863" s="100"/>
      <c r="AP2863" s="100"/>
      <c r="AQ2863" s="100"/>
      <c r="AR2863" s="100"/>
      <c r="AS2863" s="100"/>
      <c r="AT2863" s="100"/>
      <c r="AU2863" s="100"/>
      <c r="AV2863" s="100"/>
      <c r="AW2863" s="100"/>
      <c r="AX2863" s="100"/>
      <c r="AY2863" s="100"/>
    </row>
    <row r="2864" spans="37:51">
      <c r="AK2864" s="100"/>
      <c r="AL2864" s="100"/>
      <c r="AM2864" s="100"/>
      <c r="AN2864" s="100"/>
      <c r="AO2864" s="100"/>
      <c r="AP2864" s="100"/>
      <c r="AQ2864" s="100"/>
      <c r="AR2864" s="100"/>
      <c r="AS2864" s="100"/>
      <c r="AT2864" s="100"/>
      <c r="AU2864" s="100"/>
      <c r="AV2864" s="100"/>
      <c r="AW2864" s="100"/>
      <c r="AX2864" s="100"/>
      <c r="AY2864" s="100"/>
    </row>
    <row r="2865" spans="37:51">
      <c r="AK2865" s="100"/>
      <c r="AL2865" s="100"/>
      <c r="AM2865" s="100"/>
      <c r="AN2865" s="100"/>
      <c r="AO2865" s="100"/>
      <c r="AP2865" s="100"/>
      <c r="AQ2865" s="100"/>
      <c r="AR2865" s="100"/>
      <c r="AS2865" s="100"/>
      <c r="AT2865" s="100"/>
      <c r="AU2865" s="100"/>
      <c r="AV2865" s="100"/>
      <c r="AW2865" s="100"/>
      <c r="AX2865" s="100"/>
      <c r="AY2865" s="100"/>
    </row>
    <row r="2866" spans="37:51">
      <c r="AK2866" s="100"/>
      <c r="AL2866" s="100"/>
      <c r="AM2866" s="100"/>
      <c r="AN2866" s="100"/>
      <c r="AO2866" s="100"/>
      <c r="AP2866" s="100"/>
      <c r="AQ2866" s="100"/>
      <c r="AR2866" s="100"/>
      <c r="AS2866" s="100"/>
      <c r="AT2866" s="100"/>
      <c r="AU2866" s="100"/>
      <c r="AV2866" s="100"/>
      <c r="AW2866" s="100"/>
      <c r="AX2866" s="100"/>
      <c r="AY2866" s="100"/>
    </row>
    <row r="2867" spans="37:51">
      <c r="AK2867" s="100"/>
      <c r="AL2867" s="100"/>
      <c r="AM2867" s="100"/>
      <c r="AN2867" s="100"/>
      <c r="AO2867" s="100"/>
      <c r="AP2867" s="100"/>
      <c r="AQ2867" s="100"/>
      <c r="AR2867" s="100"/>
      <c r="AS2867" s="100"/>
      <c r="AT2867" s="100"/>
      <c r="AU2867" s="100"/>
      <c r="AV2867" s="100"/>
      <c r="AW2867" s="100"/>
      <c r="AX2867" s="100"/>
      <c r="AY2867" s="100"/>
    </row>
    <row r="2868" spans="37:51">
      <c r="AK2868" s="100"/>
      <c r="AL2868" s="100"/>
      <c r="AM2868" s="100"/>
      <c r="AN2868" s="100"/>
      <c r="AO2868" s="100"/>
      <c r="AP2868" s="100"/>
      <c r="AQ2868" s="100"/>
      <c r="AR2868" s="100"/>
      <c r="AS2868" s="100"/>
      <c r="AT2868" s="100"/>
      <c r="AU2868" s="100"/>
      <c r="AV2868" s="100"/>
      <c r="AW2868" s="100"/>
      <c r="AX2868" s="100"/>
      <c r="AY2868" s="100"/>
    </row>
    <row r="2869" spans="37:51">
      <c r="AK2869" s="100"/>
      <c r="AL2869" s="100"/>
      <c r="AM2869" s="100"/>
      <c r="AN2869" s="100"/>
      <c r="AO2869" s="100"/>
      <c r="AP2869" s="100"/>
      <c r="AQ2869" s="100"/>
      <c r="AR2869" s="100"/>
      <c r="AS2869" s="100"/>
      <c r="AT2869" s="100"/>
      <c r="AU2869" s="100"/>
      <c r="AV2869" s="100"/>
      <c r="AW2869" s="100"/>
      <c r="AX2869" s="100"/>
      <c r="AY2869" s="100"/>
    </row>
    <row r="2870" spans="37:51">
      <c r="AK2870" s="100"/>
      <c r="AL2870" s="100"/>
      <c r="AM2870" s="100"/>
      <c r="AN2870" s="100"/>
      <c r="AO2870" s="100"/>
      <c r="AP2870" s="100"/>
      <c r="AQ2870" s="100"/>
      <c r="AR2870" s="100"/>
      <c r="AS2870" s="100"/>
      <c r="AT2870" s="100"/>
      <c r="AU2870" s="100"/>
      <c r="AV2870" s="100"/>
      <c r="AW2870" s="100"/>
      <c r="AX2870" s="100"/>
      <c r="AY2870" s="100"/>
    </row>
    <row r="2871" spans="37:51">
      <c r="AK2871" s="100"/>
      <c r="AL2871" s="100"/>
      <c r="AM2871" s="100"/>
      <c r="AN2871" s="100"/>
      <c r="AO2871" s="100"/>
      <c r="AP2871" s="100"/>
      <c r="AQ2871" s="100"/>
      <c r="AR2871" s="100"/>
      <c r="AS2871" s="100"/>
      <c r="AT2871" s="100"/>
      <c r="AU2871" s="100"/>
      <c r="AV2871" s="100"/>
      <c r="AW2871" s="100"/>
      <c r="AX2871" s="100"/>
      <c r="AY2871" s="100"/>
    </row>
    <row r="2872" spans="37:51">
      <c r="AK2872" s="100"/>
      <c r="AL2872" s="100"/>
      <c r="AM2872" s="100"/>
      <c r="AN2872" s="100"/>
      <c r="AO2872" s="100"/>
      <c r="AP2872" s="100"/>
      <c r="AQ2872" s="100"/>
      <c r="AR2872" s="100"/>
      <c r="AS2872" s="100"/>
      <c r="AT2872" s="100"/>
      <c r="AU2872" s="100"/>
      <c r="AV2872" s="100"/>
      <c r="AW2872" s="100"/>
      <c r="AX2872" s="100"/>
      <c r="AY2872" s="100"/>
    </row>
    <row r="2873" spans="37:51">
      <c r="AK2873" s="100"/>
      <c r="AL2873" s="100"/>
      <c r="AM2873" s="100"/>
      <c r="AN2873" s="100"/>
      <c r="AO2873" s="100"/>
      <c r="AP2873" s="100"/>
      <c r="AQ2873" s="100"/>
      <c r="AR2873" s="100"/>
      <c r="AS2873" s="100"/>
      <c r="AT2873" s="100"/>
      <c r="AU2873" s="100"/>
      <c r="AV2873" s="100"/>
      <c r="AW2873" s="100"/>
      <c r="AX2873" s="100"/>
      <c r="AY2873" s="100"/>
    </row>
    <row r="2874" spans="37:51">
      <c r="AK2874" s="100"/>
      <c r="AL2874" s="100"/>
      <c r="AM2874" s="100"/>
      <c r="AN2874" s="100"/>
      <c r="AO2874" s="100"/>
      <c r="AP2874" s="100"/>
      <c r="AQ2874" s="100"/>
      <c r="AR2874" s="100"/>
      <c r="AS2874" s="100"/>
      <c r="AT2874" s="100"/>
      <c r="AU2874" s="100"/>
      <c r="AV2874" s="100"/>
      <c r="AW2874" s="100"/>
      <c r="AX2874" s="100"/>
      <c r="AY2874" s="100"/>
    </row>
    <row r="2875" spans="37:51">
      <c r="AK2875" s="100"/>
      <c r="AL2875" s="100"/>
      <c r="AM2875" s="100"/>
      <c r="AN2875" s="100"/>
      <c r="AO2875" s="100"/>
      <c r="AP2875" s="100"/>
      <c r="AQ2875" s="100"/>
      <c r="AR2875" s="100"/>
      <c r="AS2875" s="100"/>
      <c r="AT2875" s="100"/>
      <c r="AU2875" s="100"/>
      <c r="AV2875" s="100"/>
      <c r="AW2875" s="100"/>
      <c r="AX2875" s="100"/>
      <c r="AY2875" s="100"/>
    </row>
    <row r="2876" spans="37:51">
      <c r="AK2876" s="100"/>
      <c r="AL2876" s="100"/>
      <c r="AM2876" s="100"/>
      <c r="AN2876" s="100"/>
      <c r="AO2876" s="100"/>
      <c r="AP2876" s="100"/>
      <c r="AQ2876" s="100"/>
      <c r="AR2876" s="100"/>
      <c r="AS2876" s="100"/>
      <c r="AT2876" s="100"/>
      <c r="AU2876" s="100"/>
      <c r="AV2876" s="100"/>
      <c r="AW2876" s="100"/>
      <c r="AX2876" s="100"/>
      <c r="AY2876" s="100"/>
    </row>
    <row r="2877" spans="37:51">
      <c r="AK2877" s="100"/>
      <c r="AL2877" s="100"/>
      <c r="AM2877" s="100"/>
      <c r="AN2877" s="100"/>
      <c r="AO2877" s="100"/>
      <c r="AP2877" s="100"/>
      <c r="AQ2877" s="100"/>
      <c r="AR2877" s="100"/>
      <c r="AS2877" s="100"/>
      <c r="AT2877" s="100"/>
      <c r="AU2877" s="100"/>
      <c r="AV2877" s="100"/>
      <c r="AW2877" s="100"/>
      <c r="AX2877" s="100"/>
      <c r="AY2877" s="100"/>
    </row>
    <row r="2878" spans="37:51">
      <c r="AK2878" s="100"/>
      <c r="AL2878" s="100"/>
      <c r="AM2878" s="100"/>
      <c r="AN2878" s="100"/>
      <c r="AO2878" s="100"/>
      <c r="AP2878" s="100"/>
      <c r="AQ2878" s="100"/>
      <c r="AR2878" s="100"/>
      <c r="AS2878" s="100"/>
      <c r="AT2878" s="100"/>
      <c r="AU2878" s="100"/>
      <c r="AV2878" s="100"/>
      <c r="AW2878" s="100"/>
      <c r="AX2878" s="100"/>
      <c r="AY2878" s="100"/>
    </row>
    <row r="2879" spans="37:51">
      <c r="AK2879" s="100"/>
      <c r="AL2879" s="100"/>
      <c r="AM2879" s="100"/>
      <c r="AN2879" s="100"/>
      <c r="AO2879" s="100"/>
      <c r="AP2879" s="100"/>
      <c r="AQ2879" s="100"/>
      <c r="AR2879" s="100"/>
      <c r="AS2879" s="100"/>
      <c r="AT2879" s="100"/>
      <c r="AU2879" s="100"/>
      <c r="AV2879" s="100"/>
      <c r="AW2879" s="100"/>
      <c r="AX2879" s="100"/>
      <c r="AY2879" s="100"/>
    </row>
    <row r="2880" spans="37:51">
      <c r="AK2880" s="100"/>
      <c r="AL2880" s="100"/>
      <c r="AM2880" s="100"/>
      <c r="AN2880" s="100"/>
      <c r="AO2880" s="100"/>
      <c r="AP2880" s="100"/>
      <c r="AQ2880" s="100"/>
      <c r="AR2880" s="100"/>
      <c r="AS2880" s="100"/>
      <c r="AT2880" s="100"/>
      <c r="AU2880" s="100"/>
      <c r="AV2880" s="100"/>
      <c r="AW2880" s="100"/>
      <c r="AX2880" s="100"/>
      <c r="AY2880" s="100"/>
    </row>
    <row r="2881" spans="37:51">
      <c r="AK2881" s="100"/>
      <c r="AL2881" s="100"/>
      <c r="AM2881" s="100"/>
      <c r="AN2881" s="100"/>
      <c r="AO2881" s="100"/>
      <c r="AP2881" s="100"/>
      <c r="AQ2881" s="100"/>
      <c r="AR2881" s="100"/>
      <c r="AS2881" s="100"/>
      <c r="AT2881" s="100"/>
      <c r="AU2881" s="100"/>
      <c r="AV2881" s="100"/>
      <c r="AW2881" s="100"/>
      <c r="AX2881" s="100"/>
      <c r="AY2881" s="100"/>
    </row>
    <row r="2882" spans="37:51">
      <c r="AK2882" s="100"/>
      <c r="AL2882" s="100"/>
      <c r="AM2882" s="100"/>
      <c r="AN2882" s="100"/>
      <c r="AO2882" s="100"/>
      <c r="AP2882" s="100"/>
      <c r="AQ2882" s="100"/>
      <c r="AR2882" s="100"/>
      <c r="AS2882" s="100"/>
      <c r="AT2882" s="100"/>
      <c r="AU2882" s="100"/>
      <c r="AV2882" s="100"/>
      <c r="AW2882" s="100"/>
      <c r="AX2882" s="100"/>
      <c r="AY2882" s="100"/>
    </row>
    <row r="2883" spans="37:51">
      <c r="AK2883" s="100"/>
      <c r="AL2883" s="100"/>
      <c r="AM2883" s="100"/>
      <c r="AN2883" s="100"/>
      <c r="AO2883" s="100"/>
      <c r="AP2883" s="100"/>
      <c r="AQ2883" s="100"/>
      <c r="AR2883" s="100"/>
      <c r="AS2883" s="100"/>
      <c r="AT2883" s="100"/>
      <c r="AU2883" s="100"/>
      <c r="AV2883" s="100"/>
      <c r="AW2883" s="100"/>
      <c r="AX2883" s="100"/>
      <c r="AY2883" s="100"/>
    </row>
    <row r="2884" spans="37:51">
      <c r="AK2884" s="100"/>
      <c r="AL2884" s="100"/>
      <c r="AM2884" s="100"/>
      <c r="AN2884" s="100"/>
      <c r="AO2884" s="100"/>
      <c r="AP2884" s="100"/>
      <c r="AQ2884" s="100"/>
      <c r="AR2884" s="100"/>
      <c r="AS2884" s="100"/>
      <c r="AT2884" s="100"/>
      <c r="AU2884" s="100"/>
      <c r="AV2884" s="100"/>
      <c r="AW2884" s="100"/>
      <c r="AX2884" s="100"/>
      <c r="AY2884" s="100"/>
    </row>
    <row r="2885" spans="37:51">
      <c r="AK2885" s="100"/>
      <c r="AL2885" s="100"/>
      <c r="AM2885" s="100"/>
      <c r="AN2885" s="100"/>
      <c r="AO2885" s="100"/>
      <c r="AP2885" s="100"/>
      <c r="AQ2885" s="100"/>
      <c r="AR2885" s="100"/>
      <c r="AS2885" s="100"/>
      <c r="AT2885" s="100"/>
      <c r="AU2885" s="100"/>
      <c r="AV2885" s="100"/>
      <c r="AW2885" s="100"/>
      <c r="AX2885" s="100"/>
      <c r="AY2885" s="100"/>
    </row>
    <row r="2886" spans="37:51">
      <c r="AK2886" s="100"/>
      <c r="AL2886" s="100"/>
      <c r="AM2886" s="100"/>
      <c r="AN2886" s="100"/>
      <c r="AO2886" s="100"/>
      <c r="AP2886" s="100"/>
      <c r="AQ2886" s="100"/>
      <c r="AR2886" s="100"/>
      <c r="AS2886" s="100"/>
      <c r="AT2886" s="100"/>
      <c r="AU2886" s="100"/>
      <c r="AV2886" s="100"/>
      <c r="AW2886" s="100"/>
      <c r="AX2886" s="100"/>
      <c r="AY2886" s="100"/>
    </row>
    <row r="2887" spans="37:51">
      <c r="AK2887" s="100"/>
      <c r="AL2887" s="100"/>
      <c r="AM2887" s="100"/>
      <c r="AN2887" s="100"/>
      <c r="AO2887" s="100"/>
      <c r="AP2887" s="100"/>
      <c r="AQ2887" s="100"/>
      <c r="AR2887" s="100"/>
      <c r="AS2887" s="100"/>
      <c r="AT2887" s="100"/>
      <c r="AU2887" s="100"/>
      <c r="AV2887" s="100"/>
      <c r="AW2887" s="100"/>
      <c r="AX2887" s="100"/>
      <c r="AY2887" s="100"/>
    </row>
    <row r="2888" spans="37:51">
      <c r="AK2888" s="100"/>
      <c r="AL2888" s="100"/>
      <c r="AM2888" s="100"/>
      <c r="AN2888" s="100"/>
      <c r="AO2888" s="100"/>
      <c r="AP2888" s="100"/>
      <c r="AQ2888" s="100"/>
      <c r="AR2888" s="100"/>
      <c r="AS2888" s="100"/>
      <c r="AT2888" s="100"/>
      <c r="AU2888" s="100"/>
      <c r="AV2888" s="100"/>
      <c r="AW2888" s="100"/>
      <c r="AX2888" s="100"/>
      <c r="AY2888" s="100"/>
    </row>
    <row r="2889" spans="37:51">
      <c r="AK2889" s="100"/>
      <c r="AL2889" s="100"/>
      <c r="AM2889" s="100"/>
      <c r="AN2889" s="100"/>
      <c r="AO2889" s="100"/>
      <c r="AP2889" s="100"/>
      <c r="AQ2889" s="100"/>
      <c r="AR2889" s="100"/>
      <c r="AS2889" s="100"/>
      <c r="AT2889" s="100"/>
      <c r="AU2889" s="100"/>
      <c r="AV2889" s="100"/>
      <c r="AW2889" s="100"/>
      <c r="AX2889" s="100"/>
      <c r="AY2889" s="100"/>
    </row>
    <row r="2890" spans="37:51">
      <c r="AK2890" s="100"/>
      <c r="AL2890" s="100"/>
      <c r="AM2890" s="100"/>
      <c r="AN2890" s="100"/>
      <c r="AO2890" s="100"/>
      <c r="AP2890" s="100"/>
      <c r="AQ2890" s="100"/>
      <c r="AR2890" s="100"/>
      <c r="AS2890" s="100"/>
      <c r="AT2890" s="100"/>
      <c r="AU2890" s="100"/>
      <c r="AV2890" s="100"/>
      <c r="AW2890" s="100"/>
      <c r="AX2890" s="100"/>
      <c r="AY2890" s="100"/>
    </row>
    <row r="2891" spans="37:51">
      <c r="AK2891" s="100"/>
      <c r="AL2891" s="100"/>
      <c r="AM2891" s="100"/>
      <c r="AN2891" s="100"/>
      <c r="AO2891" s="100"/>
      <c r="AP2891" s="100"/>
      <c r="AQ2891" s="100"/>
      <c r="AR2891" s="100"/>
      <c r="AS2891" s="100"/>
      <c r="AT2891" s="100"/>
      <c r="AU2891" s="100"/>
      <c r="AV2891" s="100"/>
      <c r="AW2891" s="100"/>
      <c r="AX2891" s="100"/>
      <c r="AY2891" s="100"/>
    </row>
    <row r="2892" spans="37:51">
      <c r="AK2892" s="100"/>
      <c r="AL2892" s="100"/>
      <c r="AM2892" s="100"/>
      <c r="AN2892" s="100"/>
      <c r="AO2892" s="100"/>
      <c r="AP2892" s="100"/>
      <c r="AQ2892" s="100"/>
      <c r="AR2892" s="100"/>
      <c r="AS2892" s="100"/>
      <c r="AT2892" s="100"/>
      <c r="AU2892" s="100"/>
      <c r="AV2892" s="100"/>
      <c r="AW2892" s="100"/>
      <c r="AX2892" s="100"/>
      <c r="AY2892" s="100"/>
    </row>
    <row r="2893" spans="37:51">
      <c r="AK2893" s="100"/>
      <c r="AL2893" s="100"/>
      <c r="AM2893" s="100"/>
      <c r="AN2893" s="100"/>
      <c r="AO2893" s="100"/>
      <c r="AP2893" s="100"/>
      <c r="AQ2893" s="100"/>
      <c r="AR2893" s="100"/>
      <c r="AS2893" s="100"/>
      <c r="AT2893" s="100"/>
      <c r="AU2893" s="100"/>
      <c r="AV2893" s="100"/>
      <c r="AW2893" s="100"/>
      <c r="AX2893" s="100"/>
      <c r="AY2893" s="100"/>
    </row>
    <row r="2894" spans="37:51">
      <c r="AK2894" s="100"/>
      <c r="AL2894" s="100"/>
      <c r="AM2894" s="100"/>
      <c r="AN2894" s="100"/>
      <c r="AO2894" s="100"/>
      <c r="AP2894" s="100"/>
      <c r="AQ2894" s="100"/>
      <c r="AR2894" s="100"/>
      <c r="AS2894" s="100"/>
      <c r="AT2894" s="100"/>
      <c r="AU2894" s="100"/>
      <c r="AV2894" s="100"/>
      <c r="AW2894" s="100"/>
      <c r="AX2894" s="100"/>
      <c r="AY2894" s="100"/>
    </row>
    <row r="2895" spans="37:51">
      <c r="AK2895" s="100"/>
      <c r="AL2895" s="100"/>
      <c r="AM2895" s="100"/>
      <c r="AN2895" s="100"/>
      <c r="AO2895" s="100"/>
      <c r="AP2895" s="100"/>
      <c r="AQ2895" s="100"/>
      <c r="AR2895" s="100"/>
      <c r="AS2895" s="100"/>
      <c r="AT2895" s="100"/>
      <c r="AU2895" s="100"/>
      <c r="AV2895" s="100"/>
      <c r="AW2895" s="100"/>
      <c r="AX2895" s="100"/>
      <c r="AY2895" s="100"/>
    </row>
    <row r="2896" spans="37:51">
      <c r="AK2896" s="100"/>
      <c r="AL2896" s="100"/>
      <c r="AM2896" s="100"/>
      <c r="AN2896" s="100"/>
      <c r="AO2896" s="100"/>
      <c r="AP2896" s="100"/>
      <c r="AQ2896" s="100"/>
      <c r="AR2896" s="100"/>
      <c r="AS2896" s="100"/>
      <c r="AT2896" s="100"/>
      <c r="AU2896" s="100"/>
      <c r="AV2896" s="100"/>
      <c r="AW2896" s="100"/>
      <c r="AX2896" s="100"/>
      <c r="AY2896" s="100"/>
    </row>
    <row r="2897" spans="37:51">
      <c r="AK2897" s="100"/>
      <c r="AL2897" s="100"/>
      <c r="AM2897" s="100"/>
      <c r="AN2897" s="100"/>
      <c r="AO2897" s="100"/>
      <c r="AP2897" s="100"/>
      <c r="AQ2897" s="100"/>
      <c r="AR2897" s="100"/>
      <c r="AS2897" s="100"/>
      <c r="AT2897" s="100"/>
      <c r="AU2897" s="100"/>
      <c r="AV2897" s="100"/>
      <c r="AW2897" s="100"/>
      <c r="AX2897" s="100"/>
      <c r="AY2897" s="100"/>
    </row>
    <row r="2898" spans="37:51">
      <c r="AK2898" s="100"/>
      <c r="AL2898" s="100"/>
      <c r="AM2898" s="100"/>
      <c r="AN2898" s="100"/>
      <c r="AO2898" s="100"/>
      <c r="AP2898" s="100"/>
      <c r="AQ2898" s="100"/>
      <c r="AR2898" s="100"/>
      <c r="AS2898" s="100"/>
      <c r="AT2898" s="100"/>
      <c r="AU2898" s="100"/>
      <c r="AV2898" s="100"/>
      <c r="AW2898" s="100"/>
      <c r="AX2898" s="100"/>
      <c r="AY2898" s="100"/>
    </row>
    <row r="2899" spans="37:51">
      <c r="AK2899" s="100"/>
      <c r="AL2899" s="100"/>
      <c r="AM2899" s="100"/>
      <c r="AN2899" s="100"/>
      <c r="AO2899" s="100"/>
      <c r="AP2899" s="100"/>
      <c r="AQ2899" s="100"/>
      <c r="AR2899" s="100"/>
      <c r="AS2899" s="100"/>
      <c r="AT2899" s="100"/>
      <c r="AU2899" s="100"/>
      <c r="AV2899" s="100"/>
      <c r="AW2899" s="100"/>
      <c r="AX2899" s="100"/>
      <c r="AY2899" s="100"/>
    </row>
    <row r="2900" spans="37:51">
      <c r="AK2900" s="100"/>
      <c r="AL2900" s="100"/>
      <c r="AM2900" s="100"/>
      <c r="AN2900" s="100"/>
      <c r="AO2900" s="100"/>
      <c r="AP2900" s="100"/>
      <c r="AQ2900" s="100"/>
      <c r="AR2900" s="100"/>
      <c r="AS2900" s="100"/>
      <c r="AT2900" s="100"/>
      <c r="AU2900" s="100"/>
      <c r="AV2900" s="100"/>
      <c r="AW2900" s="100"/>
      <c r="AX2900" s="100"/>
      <c r="AY2900" s="100"/>
    </row>
    <row r="2901" spans="37:51">
      <c r="AK2901" s="100"/>
      <c r="AL2901" s="100"/>
      <c r="AM2901" s="100"/>
      <c r="AN2901" s="100"/>
      <c r="AO2901" s="100"/>
      <c r="AP2901" s="100"/>
      <c r="AQ2901" s="100"/>
      <c r="AR2901" s="100"/>
      <c r="AS2901" s="100"/>
      <c r="AT2901" s="100"/>
      <c r="AU2901" s="100"/>
      <c r="AV2901" s="100"/>
      <c r="AW2901" s="100"/>
      <c r="AX2901" s="100"/>
      <c r="AY2901" s="100"/>
    </row>
    <row r="2902" spans="37:51">
      <c r="AK2902" s="100"/>
      <c r="AL2902" s="100"/>
      <c r="AM2902" s="100"/>
      <c r="AN2902" s="100"/>
      <c r="AO2902" s="100"/>
      <c r="AP2902" s="100"/>
      <c r="AQ2902" s="100"/>
      <c r="AR2902" s="100"/>
      <c r="AS2902" s="100"/>
      <c r="AT2902" s="100"/>
      <c r="AU2902" s="100"/>
      <c r="AV2902" s="100"/>
      <c r="AW2902" s="100"/>
      <c r="AX2902" s="100"/>
      <c r="AY2902" s="100"/>
    </row>
    <row r="2903" spans="37:51">
      <c r="AK2903" s="100"/>
      <c r="AL2903" s="100"/>
      <c r="AM2903" s="100"/>
      <c r="AN2903" s="100"/>
      <c r="AO2903" s="100"/>
      <c r="AP2903" s="100"/>
      <c r="AQ2903" s="100"/>
      <c r="AR2903" s="100"/>
      <c r="AS2903" s="100"/>
      <c r="AT2903" s="100"/>
      <c r="AU2903" s="100"/>
      <c r="AV2903" s="100"/>
      <c r="AW2903" s="100"/>
      <c r="AX2903" s="100"/>
      <c r="AY2903" s="100"/>
    </row>
    <row r="2904" spans="37:51">
      <c r="AK2904" s="100"/>
      <c r="AL2904" s="100"/>
      <c r="AM2904" s="100"/>
      <c r="AN2904" s="100"/>
      <c r="AO2904" s="100"/>
      <c r="AP2904" s="100"/>
      <c r="AQ2904" s="100"/>
      <c r="AR2904" s="100"/>
      <c r="AS2904" s="100"/>
      <c r="AT2904" s="100"/>
      <c r="AU2904" s="100"/>
      <c r="AV2904" s="100"/>
      <c r="AW2904" s="100"/>
      <c r="AX2904" s="100"/>
      <c r="AY2904" s="100"/>
    </row>
    <row r="2905" spans="37:51">
      <c r="AK2905" s="100"/>
      <c r="AL2905" s="100"/>
      <c r="AM2905" s="100"/>
      <c r="AN2905" s="100"/>
      <c r="AO2905" s="100"/>
      <c r="AP2905" s="100"/>
      <c r="AQ2905" s="100"/>
      <c r="AR2905" s="100"/>
      <c r="AS2905" s="100"/>
      <c r="AT2905" s="100"/>
      <c r="AU2905" s="100"/>
      <c r="AV2905" s="100"/>
      <c r="AW2905" s="100"/>
      <c r="AX2905" s="100"/>
      <c r="AY2905" s="100"/>
    </row>
    <row r="2906" spans="37:51">
      <c r="AK2906" s="100"/>
      <c r="AL2906" s="100"/>
      <c r="AM2906" s="100"/>
      <c r="AN2906" s="100"/>
      <c r="AO2906" s="100"/>
      <c r="AP2906" s="100"/>
      <c r="AQ2906" s="100"/>
      <c r="AR2906" s="100"/>
      <c r="AS2906" s="100"/>
      <c r="AT2906" s="100"/>
      <c r="AU2906" s="100"/>
      <c r="AV2906" s="100"/>
      <c r="AW2906" s="100"/>
      <c r="AX2906" s="100"/>
      <c r="AY2906" s="100"/>
    </row>
    <row r="2907" spans="37:51">
      <c r="AK2907" s="100"/>
      <c r="AL2907" s="100"/>
      <c r="AM2907" s="100"/>
      <c r="AN2907" s="100"/>
      <c r="AO2907" s="100"/>
      <c r="AP2907" s="100"/>
      <c r="AQ2907" s="100"/>
      <c r="AR2907" s="100"/>
      <c r="AS2907" s="100"/>
      <c r="AT2907" s="100"/>
      <c r="AU2907" s="100"/>
      <c r="AV2907" s="100"/>
      <c r="AW2907" s="100"/>
      <c r="AX2907" s="100"/>
      <c r="AY2907" s="100"/>
    </row>
    <row r="2908" spans="37:51">
      <c r="AK2908" s="100"/>
      <c r="AL2908" s="100"/>
      <c r="AM2908" s="100"/>
      <c r="AN2908" s="100"/>
      <c r="AO2908" s="100"/>
      <c r="AP2908" s="100"/>
      <c r="AQ2908" s="100"/>
      <c r="AR2908" s="100"/>
      <c r="AS2908" s="100"/>
      <c r="AT2908" s="100"/>
      <c r="AU2908" s="100"/>
      <c r="AV2908" s="100"/>
      <c r="AW2908" s="100"/>
      <c r="AX2908" s="100"/>
      <c r="AY2908" s="100"/>
    </row>
    <row r="2909" spans="37:51">
      <c r="AK2909" s="100"/>
      <c r="AL2909" s="100"/>
      <c r="AM2909" s="100"/>
      <c r="AN2909" s="100"/>
      <c r="AO2909" s="100"/>
      <c r="AP2909" s="100"/>
      <c r="AQ2909" s="100"/>
      <c r="AR2909" s="100"/>
      <c r="AS2909" s="100"/>
      <c r="AT2909" s="100"/>
      <c r="AU2909" s="100"/>
      <c r="AV2909" s="100"/>
      <c r="AW2909" s="100"/>
      <c r="AX2909" s="100"/>
      <c r="AY2909" s="100"/>
    </row>
    <row r="2910" spans="37:51">
      <c r="AK2910" s="100"/>
      <c r="AL2910" s="100"/>
      <c r="AM2910" s="100"/>
      <c r="AN2910" s="100"/>
      <c r="AO2910" s="100"/>
      <c r="AP2910" s="100"/>
      <c r="AQ2910" s="100"/>
      <c r="AR2910" s="100"/>
      <c r="AS2910" s="100"/>
      <c r="AT2910" s="100"/>
      <c r="AU2910" s="100"/>
      <c r="AV2910" s="100"/>
      <c r="AW2910" s="100"/>
      <c r="AX2910" s="100"/>
      <c r="AY2910" s="100"/>
    </row>
    <row r="2911" spans="37:51">
      <c r="AK2911" s="100"/>
      <c r="AL2911" s="100"/>
      <c r="AM2911" s="100"/>
      <c r="AN2911" s="100"/>
      <c r="AO2911" s="100"/>
      <c r="AP2911" s="100"/>
      <c r="AQ2911" s="100"/>
      <c r="AR2911" s="100"/>
      <c r="AS2911" s="100"/>
      <c r="AT2911" s="100"/>
      <c r="AU2911" s="100"/>
      <c r="AV2911" s="100"/>
      <c r="AW2911" s="100"/>
      <c r="AX2911" s="100"/>
      <c r="AY2911" s="100"/>
    </row>
    <row r="2912" spans="37:51">
      <c r="AK2912" s="100"/>
      <c r="AL2912" s="100"/>
      <c r="AM2912" s="100"/>
      <c r="AN2912" s="100"/>
      <c r="AO2912" s="100"/>
      <c r="AP2912" s="100"/>
      <c r="AQ2912" s="100"/>
      <c r="AR2912" s="100"/>
      <c r="AS2912" s="100"/>
      <c r="AT2912" s="100"/>
      <c r="AU2912" s="100"/>
      <c r="AV2912" s="100"/>
      <c r="AW2912" s="100"/>
      <c r="AX2912" s="100"/>
      <c r="AY2912" s="100"/>
    </row>
    <row r="2913" spans="37:51">
      <c r="AK2913" s="100"/>
      <c r="AL2913" s="100"/>
      <c r="AM2913" s="100"/>
      <c r="AN2913" s="100"/>
      <c r="AO2913" s="100"/>
      <c r="AP2913" s="100"/>
      <c r="AQ2913" s="100"/>
      <c r="AR2913" s="100"/>
      <c r="AS2913" s="100"/>
      <c r="AT2913" s="100"/>
      <c r="AU2913" s="100"/>
      <c r="AV2913" s="100"/>
      <c r="AW2913" s="100"/>
      <c r="AX2913" s="100"/>
      <c r="AY2913" s="100"/>
    </row>
    <row r="2914" spans="37:51">
      <c r="AK2914" s="100"/>
      <c r="AL2914" s="100"/>
      <c r="AM2914" s="100"/>
      <c r="AN2914" s="100"/>
      <c r="AO2914" s="100"/>
      <c r="AP2914" s="100"/>
      <c r="AQ2914" s="100"/>
      <c r="AR2914" s="100"/>
      <c r="AS2914" s="100"/>
      <c r="AT2914" s="100"/>
      <c r="AU2914" s="100"/>
      <c r="AV2914" s="100"/>
      <c r="AW2914" s="100"/>
      <c r="AX2914" s="100"/>
      <c r="AY2914" s="100"/>
    </row>
    <row r="2915" spans="37:51">
      <c r="AK2915" s="100"/>
      <c r="AL2915" s="100"/>
      <c r="AM2915" s="100"/>
      <c r="AN2915" s="100"/>
      <c r="AO2915" s="100"/>
      <c r="AP2915" s="100"/>
      <c r="AQ2915" s="100"/>
      <c r="AR2915" s="100"/>
      <c r="AS2915" s="100"/>
      <c r="AT2915" s="100"/>
      <c r="AU2915" s="100"/>
      <c r="AV2915" s="100"/>
      <c r="AW2915" s="100"/>
      <c r="AX2915" s="100"/>
      <c r="AY2915" s="100"/>
    </row>
    <row r="2916" spans="37:51">
      <c r="AK2916" s="100"/>
      <c r="AL2916" s="100"/>
      <c r="AM2916" s="100"/>
      <c r="AN2916" s="100"/>
      <c r="AO2916" s="100"/>
      <c r="AP2916" s="100"/>
      <c r="AQ2916" s="100"/>
      <c r="AR2916" s="100"/>
      <c r="AS2916" s="100"/>
      <c r="AT2916" s="100"/>
      <c r="AU2916" s="100"/>
      <c r="AV2916" s="100"/>
      <c r="AW2916" s="100"/>
      <c r="AX2916" s="100"/>
      <c r="AY2916" s="100"/>
    </row>
    <row r="2917" spans="37:51">
      <c r="AK2917" s="100"/>
      <c r="AL2917" s="100"/>
      <c r="AM2917" s="100"/>
      <c r="AN2917" s="100"/>
      <c r="AO2917" s="100"/>
      <c r="AP2917" s="100"/>
      <c r="AQ2917" s="100"/>
      <c r="AR2917" s="100"/>
      <c r="AS2917" s="100"/>
      <c r="AT2917" s="100"/>
      <c r="AU2917" s="100"/>
      <c r="AV2917" s="100"/>
      <c r="AW2917" s="100"/>
      <c r="AX2917" s="100"/>
      <c r="AY2917" s="100"/>
    </row>
    <row r="2918" spans="37:51">
      <c r="AK2918" s="100"/>
      <c r="AL2918" s="100"/>
      <c r="AM2918" s="100"/>
      <c r="AN2918" s="100"/>
      <c r="AO2918" s="100"/>
      <c r="AP2918" s="100"/>
      <c r="AQ2918" s="100"/>
      <c r="AR2918" s="100"/>
      <c r="AS2918" s="100"/>
      <c r="AT2918" s="100"/>
      <c r="AU2918" s="100"/>
      <c r="AV2918" s="100"/>
      <c r="AW2918" s="100"/>
      <c r="AX2918" s="100"/>
      <c r="AY2918" s="100"/>
    </row>
    <row r="2919" spans="37:51">
      <c r="AK2919" s="100"/>
      <c r="AL2919" s="100"/>
      <c r="AM2919" s="100"/>
      <c r="AN2919" s="100"/>
      <c r="AO2919" s="100"/>
      <c r="AP2919" s="100"/>
      <c r="AQ2919" s="100"/>
      <c r="AR2919" s="100"/>
      <c r="AS2919" s="100"/>
      <c r="AT2919" s="100"/>
      <c r="AU2919" s="100"/>
      <c r="AV2919" s="100"/>
      <c r="AW2919" s="100"/>
      <c r="AX2919" s="100"/>
      <c r="AY2919" s="100"/>
    </row>
    <row r="2920" spans="37:51">
      <c r="AK2920" s="100"/>
      <c r="AL2920" s="100"/>
      <c r="AM2920" s="100"/>
      <c r="AN2920" s="100"/>
      <c r="AO2920" s="100"/>
      <c r="AP2920" s="100"/>
      <c r="AQ2920" s="100"/>
      <c r="AR2920" s="100"/>
      <c r="AS2920" s="100"/>
      <c r="AT2920" s="100"/>
      <c r="AU2920" s="100"/>
      <c r="AV2920" s="100"/>
      <c r="AW2920" s="100"/>
      <c r="AX2920" s="100"/>
      <c r="AY2920" s="100"/>
    </row>
    <row r="2921" spans="37:51">
      <c r="AK2921" s="100"/>
      <c r="AL2921" s="100"/>
      <c r="AM2921" s="100"/>
      <c r="AN2921" s="100"/>
      <c r="AO2921" s="100"/>
      <c r="AP2921" s="100"/>
      <c r="AQ2921" s="100"/>
      <c r="AR2921" s="100"/>
      <c r="AS2921" s="100"/>
      <c r="AT2921" s="100"/>
      <c r="AU2921" s="100"/>
      <c r="AV2921" s="100"/>
      <c r="AW2921" s="100"/>
      <c r="AX2921" s="100"/>
      <c r="AY2921" s="100"/>
    </row>
    <row r="2922" spans="37:51">
      <c r="AK2922" s="100"/>
      <c r="AL2922" s="100"/>
      <c r="AM2922" s="100"/>
      <c r="AN2922" s="100"/>
      <c r="AO2922" s="100"/>
      <c r="AP2922" s="100"/>
      <c r="AQ2922" s="100"/>
      <c r="AR2922" s="100"/>
      <c r="AS2922" s="100"/>
      <c r="AT2922" s="100"/>
      <c r="AU2922" s="100"/>
      <c r="AV2922" s="100"/>
      <c r="AW2922" s="100"/>
      <c r="AX2922" s="100"/>
      <c r="AY2922" s="100"/>
    </row>
    <row r="2923" spans="37:51">
      <c r="AK2923" s="100"/>
      <c r="AL2923" s="100"/>
      <c r="AM2923" s="100"/>
      <c r="AN2923" s="100"/>
      <c r="AO2923" s="100"/>
      <c r="AP2923" s="100"/>
      <c r="AQ2923" s="100"/>
      <c r="AR2923" s="100"/>
      <c r="AS2923" s="100"/>
      <c r="AT2923" s="100"/>
      <c r="AU2923" s="100"/>
      <c r="AV2923" s="100"/>
      <c r="AW2923" s="100"/>
      <c r="AX2923" s="100"/>
      <c r="AY2923" s="100"/>
    </row>
    <row r="2924" spans="37:51">
      <c r="AK2924" s="100"/>
      <c r="AL2924" s="100"/>
      <c r="AM2924" s="100"/>
      <c r="AN2924" s="100"/>
      <c r="AO2924" s="100"/>
      <c r="AP2924" s="100"/>
      <c r="AQ2924" s="100"/>
      <c r="AR2924" s="100"/>
      <c r="AS2924" s="100"/>
      <c r="AT2924" s="100"/>
      <c r="AU2924" s="100"/>
      <c r="AV2924" s="100"/>
      <c r="AW2924" s="100"/>
      <c r="AX2924" s="100"/>
      <c r="AY2924" s="100"/>
    </row>
    <row r="2925" spans="37:51">
      <c r="AK2925" s="100"/>
      <c r="AL2925" s="100"/>
      <c r="AM2925" s="100"/>
      <c r="AN2925" s="100"/>
      <c r="AO2925" s="100"/>
      <c r="AP2925" s="100"/>
      <c r="AQ2925" s="100"/>
      <c r="AR2925" s="100"/>
      <c r="AS2925" s="100"/>
      <c r="AT2925" s="100"/>
      <c r="AU2925" s="100"/>
      <c r="AV2925" s="100"/>
      <c r="AW2925" s="100"/>
      <c r="AX2925" s="100"/>
      <c r="AY2925" s="100"/>
    </row>
    <row r="2926" spans="37:51">
      <c r="AK2926" s="100"/>
      <c r="AL2926" s="100"/>
      <c r="AM2926" s="100"/>
      <c r="AN2926" s="100"/>
      <c r="AO2926" s="100"/>
      <c r="AP2926" s="100"/>
      <c r="AQ2926" s="100"/>
      <c r="AR2926" s="100"/>
      <c r="AS2926" s="100"/>
      <c r="AT2926" s="100"/>
      <c r="AU2926" s="100"/>
      <c r="AV2926" s="100"/>
      <c r="AW2926" s="100"/>
      <c r="AX2926" s="100"/>
      <c r="AY2926" s="100"/>
    </row>
    <row r="2927" spans="37:51">
      <c r="AK2927" s="100"/>
      <c r="AL2927" s="100"/>
      <c r="AM2927" s="100"/>
      <c r="AN2927" s="100"/>
      <c r="AO2927" s="100"/>
      <c r="AP2927" s="100"/>
      <c r="AQ2927" s="100"/>
      <c r="AR2927" s="100"/>
      <c r="AS2927" s="100"/>
      <c r="AT2927" s="100"/>
      <c r="AU2927" s="100"/>
      <c r="AV2927" s="100"/>
      <c r="AW2927" s="100"/>
      <c r="AX2927" s="100"/>
      <c r="AY2927" s="100"/>
    </row>
    <row r="2928" spans="37:51">
      <c r="AK2928" s="100"/>
      <c r="AL2928" s="100"/>
      <c r="AM2928" s="100"/>
      <c r="AN2928" s="100"/>
      <c r="AO2928" s="100"/>
      <c r="AP2928" s="100"/>
      <c r="AQ2928" s="100"/>
      <c r="AR2928" s="100"/>
      <c r="AS2928" s="100"/>
      <c r="AT2928" s="100"/>
      <c r="AU2928" s="100"/>
      <c r="AV2928" s="100"/>
      <c r="AW2928" s="100"/>
      <c r="AX2928" s="100"/>
      <c r="AY2928" s="100"/>
    </row>
    <row r="2929" spans="37:51">
      <c r="AK2929" s="100"/>
      <c r="AL2929" s="100"/>
      <c r="AM2929" s="100"/>
      <c r="AN2929" s="100"/>
      <c r="AO2929" s="100"/>
      <c r="AP2929" s="100"/>
      <c r="AQ2929" s="100"/>
      <c r="AR2929" s="100"/>
      <c r="AS2929" s="100"/>
      <c r="AT2929" s="100"/>
      <c r="AU2929" s="100"/>
      <c r="AV2929" s="100"/>
      <c r="AW2929" s="100"/>
      <c r="AX2929" s="100"/>
      <c r="AY2929" s="100"/>
    </row>
    <row r="2930" spans="37:51">
      <c r="AK2930" s="100"/>
      <c r="AL2930" s="100"/>
      <c r="AM2930" s="100"/>
      <c r="AN2930" s="100"/>
      <c r="AO2930" s="100"/>
      <c r="AP2930" s="100"/>
      <c r="AQ2930" s="100"/>
      <c r="AR2930" s="100"/>
      <c r="AS2930" s="100"/>
      <c r="AT2930" s="100"/>
      <c r="AU2930" s="100"/>
      <c r="AV2930" s="100"/>
      <c r="AW2930" s="100"/>
      <c r="AX2930" s="100"/>
      <c r="AY2930" s="100"/>
    </row>
    <row r="2931" spans="37:51">
      <c r="AK2931" s="100"/>
      <c r="AL2931" s="100"/>
      <c r="AM2931" s="100"/>
      <c r="AN2931" s="100"/>
      <c r="AO2931" s="100"/>
      <c r="AP2931" s="100"/>
      <c r="AQ2931" s="100"/>
      <c r="AR2931" s="100"/>
      <c r="AS2931" s="100"/>
      <c r="AT2931" s="100"/>
      <c r="AU2931" s="100"/>
      <c r="AV2931" s="100"/>
      <c r="AW2931" s="100"/>
      <c r="AX2931" s="100"/>
      <c r="AY2931" s="100"/>
    </row>
    <row r="2932" spans="37:51">
      <c r="AK2932" s="100"/>
      <c r="AL2932" s="100"/>
      <c r="AM2932" s="100"/>
      <c r="AN2932" s="100"/>
      <c r="AO2932" s="100"/>
      <c r="AP2932" s="100"/>
      <c r="AQ2932" s="100"/>
      <c r="AR2932" s="100"/>
      <c r="AS2932" s="100"/>
      <c r="AT2932" s="100"/>
      <c r="AU2932" s="100"/>
      <c r="AV2932" s="100"/>
      <c r="AW2932" s="100"/>
      <c r="AX2932" s="100"/>
      <c r="AY2932" s="100"/>
    </row>
    <row r="2933" spans="37:51">
      <c r="AK2933" s="100"/>
      <c r="AL2933" s="100"/>
      <c r="AM2933" s="100"/>
      <c r="AN2933" s="100"/>
      <c r="AO2933" s="100"/>
      <c r="AP2933" s="100"/>
      <c r="AQ2933" s="100"/>
      <c r="AR2933" s="100"/>
      <c r="AS2933" s="100"/>
      <c r="AT2933" s="100"/>
      <c r="AU2933" s="100"/>
      <c r="AV2933" s="100"/>
      <c r="AW2933" s="100"/>
      <c r="AX2933" s="100"/>
      <c r="AY2933" s="100"/>
    </row>
    <row r="2934" spans="37:51">
      <c r="AK2934" s="100"/>
      <c r="AL2934" s="100"/>
      <c r="AM2934" s="100"/>
      <c r="AN2934" s="100"/>
      <c r="AO2934" s="100"/>
      <c r="AP2934" s="100"/>
      <c r="AQ2934" s="100"/>
      <c r="AR2934" s="100"/>
      <c r="AS2934" s="100"/>
      <c r="AT2934" s="100"/>
      <c r="AU2934" s="100"/>
      <c r="AV2934" s="100"/>
      <c r="AW2934" s="100"/>
      <c r="AX2934" s="100"/>
      <c r="AY2934" s="100"/>
    </row>
    <row r="2935" spans="37:51">
      <c r="AK2935" s="100"/>
      <c r="AL2935" s="100"/>
      <c r="AM2935" s="100"/>
      <c r="AN2935" s="100"/>
      <c r="AO2935" s="100"/>
      <c r="AP2935" s="100"/>
      <c r="AQ2935" s="100"/>
      <c r="AR2935" s="100"/>
      <c r="AS2935" s="100"/>
      <c r="AT2935" s="100"/>
      <c r="AU2935" s="100"/>
      <c r="AV2935" s="100"/>
      <c r="AW2935" s="100"/>
      <c r="AX2935" s="100"/>
      <c r="AY2935" s="100"/>
    </row>
    <row r="2936" spans="37:51">
      <c r="AK2936" s="100"/>
      <c r="AL2936" s="100"/>
      <c r="AM2936" s="100"/>
      <c r="AN2936" s="100"/>
      <c r="AO2936" s="100"/>
      <c r="AP2936" s="100"/>
      <c r="AQ2936" s="100"/>
      <c r="AR2936" s="100"/>
      <c r="AS2936" s="100"/>
      <c r="AT2936" s="100"/>
      <c r="AU2936" s="100"/>
      <c r="AV2936" s="100"/>
      <c r="AW2936" s="100"/>
      <c r="AX2936" s="100"/>
      <c r="AY2936" s="100"/>
    </row>
    <row r="2937" spans="37:51">
      <c r="AK2937" s="100"/>
      <c r="AL2937" s="100"/>
      <c r="AM2937" s="100"/>
      <c r="AN2937" s="100"/>
      <c r="AO2937" s="100"/>
      <c r="AP2937" s="100"/>
      <c r="AQ2937" s="100"/>
      <c r="AR2937" s="100"/>
      <c r="AS2937" s="100"/>
      <c r="AT2937" s="100"/>
      <c r="AU2937" s="100"/>
      <c r="AV2937" s="100"/>
      <c r="AW2937" s="100"/>
      <c r="AX2937" s="100"/>
      <c r="AY2937" s="100"/>
    </row>
    <row r="2938" spans="37:51">
      <c r="AK2938" s="100"/>
      <c r="AL2938" s="100"/>
      <c r="AM2938" s="100"/>
      <c r="AN2938" s="100"/>
      <c r="AO2938" s="100"/>
      <c r="AP2938" s="100"/>
      <c r="AQ2938" s="100"/>
      <c r="AR2938" s="100"/>
      <c r="AS2938" s="100"/>
      <c r="AT2938" s="100"/>
      <c r="AU2938" s="100"/>
      <c r="AV2938" s="100"/>
      <c r="AW2938" s="100"/>
      <c r="AX2938" s="100"/>
      <c r="AY2938" s="100"/>
    </row>
    <row r="2939" spans="37:51">
      <c r="AK2939" s="100"/>
      <c r="AL2939" s="100"/>
      <c r="AM2939" s="100"/>
      <c r="AN2939" s="100"/>
      <c r="AO2939" s="100"/>
      <c r="AP2939" s="100"/>
      <c r="AQ2939" s="100"/>
      <c r="AR2939" s="100"/>
      <c r="AS2939" s="100"/>
      <c r="AT2939" s="100"/>
      <c r="AU2939" s="100"/>
      <c r="AV2939" s="100"/>
      <c r="AW2939" s="100"/>
      <c r="AX2939" s="100"/>
      <c r="AY2939" s="100"/>
    </row>
    <row r="2940" spans="37:51">
      <c r="AK2940" s="100"/>
      <c r="AL2940" s="100"/>
      <c r="AM2940" s="100"/>
      <c r="AN2940" s="100"/>
      <c r="AO2940" s="100"/>
      <c r="AP2940" s="100"/>
      <c r="AQ2940" s="100"/>
      <c r="AR2940" s="100"/>
      <c r="AS2940" s="100"/>
      <c r="AT2940" s="100"/>
      <c r="AU2940" s="100"/>
      <c r="AV2940" s="100"/>
      <c r="AW2940" s="100"/>
      <c r="AX2940" s="100"/>
      <c r="AY2940" s="100"/>
    </row>
    <row r="2941" spans="37:51">
      <c r="AK2941" s="100"/>
      <c r="AL2941" s="100"/>
      <c r="AM2941" s="100"/>
      <c r="AN2941" s="100"/>
      <c r="AO2941" s="100"/>
      <c r="AP2941" s="100"/>
      <c r="AQ2941" s="100"/>
      <c r="AR2941" s="100"/>
      <c r="AS2941" s="100"/>
      <c r="AT2941" s="100"/>
      <c r="AU2941" s="100"/>
      <c r="AV2941" s="100"/>
      <c r="AW2941" s="100"/>
      <c r="AX2941" s="100"/>
      <c r="AY2941" s="100"/>
    </row>
    <row r="2942" spans="37:51">
      <c r="AK2942" s="100"/>
      <c r="AL2942" s="100"/>
      <c r="AM2942" s="100"/>
      <c r="AN2942" s="100"/>
      <c r="AO2942" s="100"/>
      <c r="AP2942" s="100"/>
      <c r="AQ2942" s="100"/>
      <c r="AR2942" s="100"/>
      <c r="AS2942" s="100"/>
      <c r="AT2942" s="100"/>
      <c r="AU2942" s="100"/>
      <c r="AV2942" s="100"/>
      <c r="AW2942" s="100"/>
      <c r="AX2942" s="100"/>
      <c r="AY2942" s="100"/>
    </row>
    <row r="2943" spans="37:51">
      <c r="AK2943" s="100"/>
      <c r="AL2943" s="100"/>
      <c r="AM2943" s="100"/>
      <c r="AN2943" s="100"/>
      <c r="AO2943" s="100"/>
      <c r="AP2943" s="100"/>
      <c r="AQ2943" s="100"/>
      <c r="AR2943" s="100"/>
      <c r="AS2943" s="100"/>
      <c r="AT2943" s="100"/>
      <c r="AU2943" s="100"/>
      <c r="AV2943" s="100"/>
      <c r="AW2943" s="100"/>
      <c r="AX2943" s="100"/>
      <c r="AY2943" s="100"/>
    </row>
    <row r="2944" spans="37:51">
      <c r="AK2944" s="100"/>
      <c r="AL2944" s="100"/>
      <c r="AM2944" s="100"/>
      <c r="AN2944" s="100"/>
      <c r="AO2944" s="100"/>
      <c r="AP2944" s="100"/>
      <c r="AQ2944" s="100"/>
      <c r="AR2944" s="100"/>
      <c r="AS2944" s="100"/>
      <c r="AT2944" s="100"/>
      <c r="AU2944" s="100"/>
      <c r="AV2944" s="100"/>
      <c r="AW2944" s="100"/>
      <c r="AX2944" s="100"/>
      <c r="AY2944" s="100"/>
    </row>
    <row r="2945" spans="37:51">
      <c r="AK2945" s="100"/>
      <c r="AL2945" s="100"/>
      <c r="AM2945" s="100"/>
      <c r="AN2945" s="100"/>
      <c r="AO2945" s="100"/>
      <c r="AP2945" s="100"/>
      <c r="AQ2945" s="100"/>
      <c r="AR2945" s="100"/>
      <c r="AS2945" s="100"/>
      <c r="AT2945" s="100"/>
      <c r="AU2945" s="100"/>
      <c r="AV2945" s="100"/>
      <c r="AW2945" s="100"/>
      <c r="AX2945" s="100"/>
      <c r="AY2945" s="100"/>
    </row>
    <row r="2946" spans="37:51">
      <c r="AK2946" s="100"/>
      <c r="AL2946" s="100"/>
      <c r="AM2946" s="100"/>
      <c r="AN2946" s="100"/>
      <c r="AO2946" s="100"/>
      <c r="AP2946" s="100"/>
      <c r="AQ2946" s="100"/>
      <c r="AR2946" s="100"/>
      <c r="AS2946" s="100"/>
      <c r="AT2946" s="100"/>
      <c r="AU2946" s="100"/>
      <c r="AV2946" s="100"/>
      <c r="AW2946" s="100"/>
      <c r="AX2946" s="100"/>
      <c r="AY2946" s="100"/>
    </row>
    <row r="2947" spans="37:51">
      <c r="AK2947" s="100"/>
      <c r="AL2947" s="100"/>
      <c r="AM2947" s="100"/>
      <c r="AN2947" s="100"/>
      <c r="AO2947" s="100"/>
      <c r="AP2947" s="100"/>
      <c r="AQ2947" s="100"/>
      <c r="AR2947" s="100"/>
      <c r="AS2947" s="100"/>
      <c r="AT2947" s="100"/>
      <c r="AU2947" s="100"/>
      <c r="AV2947" s="100"/>
      <c r="AW2947" s="100"/>
      <c r="AX2947" s="100"/>
      <c r="AY2947" s="100"/>
    </row>
    <row r="2948" spans="37:51">
      <c r="AK2948" s="100"/>
      <c r="AL2948" s="100"/>
      <c r="AM2948" s="100"/>
      <c r="AN2948" s="100"/>
      <c r="AO2948" s="100"/>
      <c r="AP2948" s="100"/>
      <c r="AQ2948" s="100"/>
      <c r="AR2948" s="100"/>
      <c r="AS2948" s="100"/>
      <c r="AT2948" s="100"/>
      <c r="AU2948" s="100"/>
      <c r="AV2948" s="100"/>
      <c r="AW2948" s="100"/>
      <c r="AX2948" s="100"/>
      <c r="AY2948" s="100"/>
    </row>
    <row r="2949" spans="37:51">
      <c r="AK2949" s="100"/>
      <c r="AL2949" s="100"/>
      <c r="AM2949" s="100"/>
      <c r="AN2949" s="100"/>
      <c r="AO2949" s="100"/>
      <c r="AP2949" s="100"/>
      <c r="AQ2949" s="100"/>
      <c r="AR2949" s="100"/>
      <c r="AS2949" s="100"/>
      <c r="AT2949" s="100"/>
      <c r="AU2949" s="100"/>
      <c r="AV2949" s="100"/>
      <c r="AW2949" s="100"/>
      <c r="AX2949" s="100"/>
      <c r="AY2949" s="100"/>
    </row>
    <row r="2950" spans="37:51">
      <c r="AK2950" s="100"/>
      <c r="AL2950" s="100"/>
      <c r="AM2950" s="100"/>
      <c r="AN2950" s="100"/>
      <c r="AO2950" s="100"/>
      <c r="AP2950" s="100"/>
      <c r="AQ2950" s="100"/>
      <c r="AR2950" s="100"/>
      <c r="AS2950" s="100"/>
      <c r="AT2950" s="100"/>
      <c r="AU2950" s="100"/>
      <c r="AV2950" s="100"/>
      <c r="AW2950" s="100"/>
      <c r="AX2950" s="100"/>
      <c r="AY2950" s="100"/>
    </row>
    <row r="2951" spans="37:51">
      <c r="AK2951" s="100"/>
      <c r="AL2951" s="100"/>
      <c r="AM2951" s="100"/>
      <c r="AN2951" s="100"/>
      <c r="AO2951" s="100"/>
      <c r="AP2951" s="100"/>
      <c r="AQ2951" s="100"/>
      <c r="AR2951" s="100"/>
      <c r="AS2951" s="100"/>
      <c r="AT2951" s="100"/>
      <c r="AU2951" s="100"/>
      <c r="AV2951" s="100"/>
      <c r="AW2951" s="100"/>
      <c r="AX2951" s="100"/>
      <c r="AY2951" s="100"/>
    </row>
    <row r="2952" spans="37:51">
      <c r="AK2952" s="100"/>
      <c r="AL2952" s="100"/>
      <c r="AM2952" s="100"/>
      <c r="AN2952" s="100"/>
      <c r="AO2952" s="100"/>
      <c r="AP2952" s="100"/>
      <c r="AQ2952" s="100"/>
      <c r="AR2952" s="100"/>
      <c r="AS2952" s="100"/>
      <c r="AT2952" s="100"/>
      <c r="AU2952" s="100"/>
      <c r="AV2952" s="100"/>
      <c r="AW2952" s="100"/>
      <c r="AX2952" s="100"/>
      <c r="AY2952" s="100"/>
    </row>
    <row r="2953" spans="37:51">
      <c r="AK2953" s="100"/>
      <c r="AL2953" s="100"/>
      <c r="AM2953" s="100"/>
      <c r="AN2953" s="100"/>
      <c r="AO2953" s="100"/>
      <c r="AP2953" s="100"/>
      <c r="AQ2953" s="100"/>
      <c r="AR2953" s="100"/>
      <c r="AS2953" s="100"/>
      <c r="AT2953" s="100"/>
      <c r="AU2953" s="100"/>
      <c r="AV2953" s="100"/>
      <c r="AW2953" s="100"/>
      <c r="AX2953" s="100"/>
      <c r="AY2953" s="100"/>
    </row>
    <row r="2954" spans="37:51">
      <c r="AK2954" s="100"/>
      <c r="AL2954" s="100"/>
      <c r="AM2954" s="100"/>
      <c r="AN2954" s="100"/>
      <c r="AO2954" s="100"/>
      <c r="AP2954" s="100"/>
      <c r="AQ2954" s="100"/>
      <c r="AR2954" s="100"/>
      <c r="AS2954" s="100"/>
      <c r="AT2954" s="100"/>
      <c r="AU2954" s="100"/>
      <c r="AV2954" s="100"/>
      <c r="AW2954" s="100"/>
      <c r="AX2954" s="100"/>
      <c r="AY2954" s="100"/>
    </row>
    <row r="2955" spans="37:51">
      <c r="AK2955" s="100"/>
      <c r="AL2955" s="100"/>
      <c r="AM2955" s="100"/>
      <c r="AN2955" s="100"/>
      <c r="AO2955" s="100"/>
      <c r="AP2955" s="100"/>
      <c r="AQ2955" s="100"/>
      <c r="AR2955" s="100"/>
      <c r="AS2955" s="100"/>
      <c r="AT2955" s="100"/>
      <c r="AU2955" s="100"/>
      <c r="AV2955" s="100"/>
      <c r="AW2955" s="100"/>
      <c r="AX2955" s="100"/>
      <c r="AY2955" s="100"/>
    </row>
    <row r="2956" spans="37:51">
      <c r="AK2956" s="100"/>
      <c r="AL2956" s="100"/>
      <c r="AM2956" s="100"/>
      <c r="AN2956" s="100"/>
      <c r="AO2956" s="100"/>
      <c r="AP2956" s="100"/>
      <c r="AQ2956" s="100"/>
      <c r="AR2956" s="100"/>
      <c r="AS2956" s="100"/>
      <c r="AT2956" s="100"/>
      <c r="AU2956" s="100"/>
      <c r="AV2956" s="100"/>
      <c r="AW2956" s="100"/>
      <c r="AX2956" s="100"/>
      <c r="AY2956" s="100"/>
    </row>
    <row r="2957" spans="37:51">
      <c r="AK2957" s="100"/>
      <c r="AL2957" s="100"/>
      <c r="AM2957" s="100"/>
      <c r="AN2957" s="100"/>
      <c r="AO2957" s="100"/>
      <c r="AP2957" s="100"/>
      <c r="AQ2957" s="100"/>
      <c r="AR2957" s="100"/>
      <c r="AS2957" s="100"/>
      <c r="AT2957" s="100"/>
      <c r="AU2957" s="100"/>
      <c r="AV2957" s="100"/>
      <c r="AW2957" s="100"/>
      <c r="AX2957" s="100"/>
      <c r="AY2957" s="100"/>
    </row>
    <row r="2958" spans="37:51">
      <c r="AK2958" s="100"/>
      <c r="AL2958" s="100"/>
      <c r="AM2958" s="100"/>
      <c r="AN2958" s="100"/>
      <c r="AO2958" s="100"/>
      <c r="AP2958" s="100"/>
      <c r="AQ2958" s="100"/>
      <c r="AR2958" s="100"/>
      <c r="AS2958" s="100"/>
      <c r="AT2958" s="100"/>
      <c r="AU2958" s="100"/>
      <c r="AV2958" s="100"/>
      <c r="AW2958" s="100"/>
      <c r="AX2958" s="100"/>
      <c r="AY2958" s="100"/>
    </row>
    <row r="2959" spans="37:51">
      <c r="AK2959" s="100"/>
      <c r="AL2959" s="100"/>
      <c r="AM2959" s="100"/>
      <c r="AN2959" s="100"/>
      <c r="AO2959" s="100"/>
      <c r="AP2959" s="100"/>
      <c r="AQ2959" s="100"/>
      <c r="AR2959" s="100"/>
      <c r="AS2959" s="100"/>
      <c r="AT2959" s="100"/>
      <c r="AU2959" s="100"/>
      <c r="AV2959" s="100"/>
      <c r="AW2959" s="100"/>
      <c r="AX2959" s="100"/>
      <c r="AY2959" s="100"/>
    </row>
    <row r="2960" spans="37:51">
      <c r="AK2960" s="100"/>
      <c r="AL2960" s="100"/>
      <c r="AM2960" s="100"/>
      <c r="AN2960" s="100"/>
      <c r="AO2960" s="100"/>
      <c r="AP2960" s="100"/>
      <c r="AQ2960" s="100"/>
      <c r="AR2960" s="100"/>
      <c r="AS2960" s="100"/>
      <c r="AT2960" s="100"/>
      <c r="AU2960" s="100"/>
      <c r="AV2960" s="100"/>
      <c r="AW2960" s="100"/>
      <c r="AX2960" s="100"/>
      <c r="AY2960" s="100"/>
    </row>
    <row r="2961" spans="37:51">
      <c r="AK2961" s="100"/>
      <c r="AL2961" s="100"/>
      <c r="AM2961" s="100"/>
      <c r="AN2961" s="100"/>
      <c r="AO2961" s="100"/>
      <c r="AP2961" s="100"/>
      <c r="AQ2961" s="100"/>
      <c r="AR2961" s="100"/>
      <c r="AS2961" s="100"/>
      <c r="AT2961" s="100"/>
      <c r="AU2961" s="100"/>
      <c r="AV2961" s="100"/>
      <c r="AW2961" s="100"/>
      <c r="AX2961" s="100"/>
      <c r="AY2961" s="100"/>
    </row>
    <row r="2962" spans="37:51">
      <c r="AK2962" s="100"/>
      <c r="AL2962" s="100"/>
      <c r="AM2962" s="100"/>
      <c r="AN2962" s="100"/>
      <c r="AO2962" s="100"/>
      <c r="AP2962" s="100"/>
      <c r="AQ2962" s="100"/>
      <c r="AR2962" s="100"/>
      <c r="AS2962" s="100"/>
      <c r="AT2962" s="100"/>
      <c r="AU2962" s="100"/>
      <c r="AV2962" s="100"/>
      <c r="AW2962" s="100"/>
      <c r="AX2962" s="100"/>
      <c r="AY2962" s="100"/>
    </row>
    <row r="2963" spans="37:51">
      <c r="AK2963" s="100"/>
      <c r="AL2963" s="100"/>
      <c r="AM2963" s="100"/>
      <c r="AN2963" s="100"/>
      <c r="AO2963" s="100"/>
      <c r="AP2963" s="100"/>
      <c r="AQ2963" s="100"/>
      <c r="AR2963" s="100"/>
      <c r="AS2963" s="100"/>
      <c r="AT2963" s="100"/>
      <c r="AU2963" s="100"/>
      <c r="AV2963" s="100"/>
      <c r="AW2963" s="100"/>
      <c r="AX2963" s="100"/>
      <c r="AY2963" s="100"/>
    </row>
    <row r="2964" spans="37:51">
      <c r="AK2964" s="100"/>
      <c r="AL2964" s="100"/>
      <c r="AM2964" s="100"/>
      <c r="AN2964" s="100"/>
      <c r="AO2964" s="100"/>
      <c r="AP2964" s="100"/>
      <c r="AQ2964" s="100"/>
      <c r="AR2964" s="100"/>
      <c r="AS2964" s="100"/>
      <c r="AT2964" s="100"/>
      <c r="AU2964" s="100"/>
      <c r="AV2964" s="100"/>
      <c r="AW2964" s="100"/>
      <c r="AX2964" s="100"/>
      <c r="AY2964" s="100"/>
    </row>
  </sheetData>
  <mergeCells count="386">
    <mergeCell ref="A1:K1"/>
    <mergeCell ref="M1:U1"/>
    <mergeCell ref="A2:K2"/>
    <mergeCell ref="A3:K3"/>
    <mergeCell ref="M3:O3"/>
    <mergeCell ref="P3:R3"/>
    <mergeCell ref="S3:U3"/>
    <mergeCell ref="M4:O4"/>
    <mergeCell ref="P4:R4"/>
    <mergeCell ref="S4:U4"/>
    <mergeCell ref="A4:K5"/>
    <mergeCell ref="M5:O5"/>
    <mergeCell ref="P5:R5"/>
    <mergeCell ref="S5:U5"/>
    <mergeCell ref="A6:K6"/>
    <mergeCell ref="M6:O6"/>
    <mergeCell ref="P6:R6"/>
    <mergeCell ref="S6:U6"/>
    <mergeCell ref="A7:K7"/>
    <mergeCell ref="A8:K8"/>
    <mergeCell ref="M8:U11"/>
    <mergeCell ref="A9:K9"/>
    <mergeCell ref="A10:K10"/>
    <mergeCell ref="A11:K11"/>
    <mergeCell ref="A12:K12"/>
    <mergeCell ref="M12:U12"/>
    <mergeCell ref="A13:K13"/>
    <mergeCell ref="M13:U13"/>
    <mergeCell ref="A14:K14"/>
    <mergeCell ref="M14:U14"/>
    <mergeCell ref="A15:K15"/>
    <mergeCell ref="M15:U15"/>
    <mergeCell ref="A16:K16"/>
    <mergeCell ref="M16:U16"/>
    <mergeCell ref="A17:K17"/>
    <mergeCell ref="M17:U17"/>
    <mergeCell ref="A18:K18"/>
    <mergeCell ref="M18:U18"/>
    <mergeCell ref="A19:K19"/>
    <mergeCell ref="M19:U19"/>
    <mergeCell ref="M20:U20"/>
    <mergeCell ref="A20:K24"/>
    <mergeCell ref="M21:U21"/>
    <mergeCell ref="M22:U22"/>
    <mergeCell ref="M23:U23"/>
    <mergeCell ref="M24:U24"/>
    <mergeCell ref="M25:U25"/>
    <mergeCell ref="A26:G26"/>
    <mergeCell ref="M26:U26"/>
    <mergeCell ref="B27:C27"/>
    <mergeCell ref="D27:F27"/>
    <mergeCell ref="I27:K27"/>
    <mergeCell ref="G27:G28"/>
    <mergeCell ref="H27:H28"/>
    <mergeCell ref="M27:U28"/>
    <mergeCell ref="M29:U29"/>
    <mergeCell ref="M30:U33"/>
    <mergeCell ref="A35:U35"/>
    <mergeCell ref="A37:U37"/>
    <mergeCell ref="K38:N38"/>
    <mergeCell ref="O38:Q38"/>
    <mergeCell ref="R38:T38"/>
    <mergeCell ref="A38:A39"/>
    <mergeCell ref="B38:I39"/>
    <mergeCell ref="J38:J39"/>
    <mergeCell ref="U38:U39"/>
    <mergeCell ref="B40:I40"/>
    <mergeCell ref="B41:I41"/>
    <mergeCell ref="B42:I42"/>
    <mergeCell ref="B43:I43"/>
    <mergeCell ref="B44:I44"/>
    <mergeCell ref="B45:I45"/>
    <mergeCell ref="B46:I46"/>
    <mergeCell ref="A49:U49"/>
    <mergeCell ref="K50:N50"/>
    <mergeCell ref="O50:Q50"/>
    <mergeCell ref="R50:T50"/>
    <mergeCell ref="A50:A51"/>
    <mergeCell ref="B50:I51"/>
    <mergeCell ref="J50:J51"/>
    <mergeCell ref="U50:U51"/>
    <mergeCell ref="B52:I52"/>
    <mergeCell ref="B53:I53"/>
    <mergeCell ref="B54:I54"/>
    <mergeCell ref="B55:I55"/>
    <mergeCell ref="B56:I56"/>
    <mergeCell ref="B57:I57"/>
    <mergeCell ref="B58:I58"/>
    <mergeCell ref="B59:I59"/>
    <mergeCell ref="A62:U62"/>
    <mergeCell ref="K63:N63"/>
    <mergeCell ref="O63:Q63"/>
    <mergeCell ref="R63:T63"/>
    <mergeCell ref="A63:A64"/>
    <mergeCell ref="B63:I64"/>
    <mergeCell ref="J63:J64"/>
    <mergeCell ref="U63:U64"/>
    <mergeCell ref="B65:I65"/>
    <mergeCell ref="B66:I66"/>
    <mergeCell ref="B67:I67"/>
    <mergeCell ref="B68:I68"/>
    <mergeCell ref="B69:I69"/>
    <mergeCell ref="B70:I70"/>
    <mergeCell ref="B71:I71"/>
    <mergeCell ref="B72:I72"/>
    <mergeCell ref="A75:U75"/>
    <mergeCell ref="K76:N76"/>
    <mergeCell ref="O76:Q76"/>
    <mergeCell ref="R76:T76"/>
    <mergeCell ref="A76:A77"/>
    <mergeCell ref="B76:I77"/>
    <mergeCell ref="J76:J77"/>
    <mergeCell ref="U76:U77"/>
    <mergeCell ref="B78:I78"/>
    <mergeCell ref="B79:I79"/>
    <mergeCell ref="B80:I80"/>
    <mergeCell ref="B81:I81"/>
    <mergeCell ref="B82:I82"/>
    <mergeCell ref="B83:I83"/>
    <mergeCell ref="B84:I84"/>
    <mergeCell ref="B85:I85"/>
    <mergeCell ref="A88:U88"/>
    <mergeCell ref="K89:N89"/>
    <mergeCell ref="O89:Q89"/>
    <mergeCell ref="R89:T89"/>
    <mergeCell ref="A89:A90"/>
    <mergeCell ref="B89:I90"/>
    <mergeCell ref="J89:J90"/>
    <mergeCell ref="U89:U90"/>
    <mergeCell ref="B91:I91"/>
    <mergeCell ref="B93:I93"/>
    <mergeCell ref="B92:I92"/>
    <mergeCell ref="B94:I94"/>
    <mergeCell ref="B95:I95"/>
    <mergeCell ref="B96:I96"/>
    <mergeCell ref="B97:I97"/>
    <mergeCell ref="B98:I98"/>
    <mergeCell ref="B99:I99"/>
    <mergeCell ref="A103:U103"/>
    <mergeCell ref="K104:N104"/>
    <mergeCell ref="O104:Q104"/>
    <mergeCell ref="R104:T104"/>
    <mergeCell ref="A104:A105"/>
    <mergeCell ref="B104:I105"/>
    <mergeCell ref="J104:J105"/>
    <mergeCell ref="U104:U105"/>
    <mergeCell ref="B106:I106"/>
    <mergeCell ref="B107:I107"/>
    <mergeCell ref="B108:I108"/>
    <mergeCell ref="B109:I109"/>
    <mergeCell ref="B110:I110"/>
    <mergeCell ref="B112:I112"/>
    <mergeCell ref="B113:I113"/>
    <mergeCell ref="B111:I111"/>
    <mergeCell ref="A115:U115"/>
    <mergeCell ref="K116:N116"/>
    <mergeCell ref="O116:Q116"/>
    <mergeCell ref="R116:T116"/>
    <mergeCell ref="A116:A117"/>
    <mergeCell ref="B116:I117"/>
    <mergeCell ref="J116:J117"/>
    <mergeCell ref="U116:U117"/>
    <mergeCell ref="A118:U118"/>
    <mergeCell ref="B119:I119"/>
    <mergeCell ref="B120:I120"/>
    <mergeCell ref="B121:I121"/>
    <mergeCell ref="B122:I122"/>
    <mergeCell ref="B123:I123"/>
    <mergeCell ref="A124:U124"/>
    <mergeCell ref="B125:I125"/>
    <mergeCell ref="B126:I126"/>
    <mergeCell ref="B127:I127"/>
    <mergeCell ref="B128:I128"/>
    <mergeCell ref="B129:I129"/>
    <mergeCell ref="A130:U130"/>
    <mergeCell ref="B131:I131"/>
    <mergeCell ref="B132:I132"/>
    <mergeCell ref="B133:I133"/>
    <mergeCell ref="A134:U134"/>
    <mergeCell ref="B135:I135"/>
    <mergeCell ref="B136:I136"/>
    <mergeCell ref="B137:I137"/>
    <mergeCell ref="A138:U138"/>
    <mergeCell ref="B139:I139"/>
    <mergeCell ref="B140:I140"/>
    <mergeCell ref="B141:I141"/>
    <mergeCell ref="A142:I142"/>
    <mergeCell ref="A143:J144"/>
    <mergeCell ref="R143:U144"/>
    <mergeCell ref="K144:N144"/>
    <mergeCell ref="O144:Q144"/>
    <mergeCell ref="A146:U146"/>
    <mergeCell ref="K147:N147"/>
    <mergeCell ref="O147:Q147"/>
    <mergeCell ref="R147:T147"/>
    <mergeCell ref="A147:A148"/>
    <mergeCell ref="B147:I148"/>
    <mergeCell ref="J147:J148"/>
    <mergeCell ref="U147:U148"/>
    <mergeCell ref="A149:U149"/>
    <mergeCell ref="B150:I150"/>
    <mergeCell ref="B151:I151"/>
    <mergeCell ref="B152:I152"/>
    <mergeCell ref="A153:U153"/>
    <mergeCell ref="B154:I154"/>
    <mergeCell ref="B155:I155"/>
    <mergeCell ref="A156:U156"/>
    <mergeCell ref="B157:I157"/>
    <mergeCell ref="A158:I158"/>
    <mergeCell ref="A159:J160"/>
    <mergeCell ref="R159:U160"/>
    <mergeCell ref="K160:N160"/>
    <mergeCell ref="O160:Q160"/>
    <mergeCell ref="A173:U173"/>
    <mergeCell ref="A174:U174"/>
    <mergeCell ref="K175:N175"/>
    <mergeCell ref="O175:Q175"/>
    <mergeCell ref="R175:T175"/>
    <mergeCell ref="A175:A176"/>
    <mergeCell ref="B175:I176"/>
    <mergeCell ref="J175:J176"/>
    <mergeCell ref="U175:U176"/>
    <mergeCell ref="A177:U177"/>
    <mergeCell ref="B178:I178"/>
    <mergeCell ref="B179:I179"/>
    <mergeCell ref="B180:I180"/>
    <mergeCell ref="B181:I181"/>
    <mergeCell ref="B182:I182"/>
    <mergeCell ref="B183:I183"/>
    <mergeCell ref="B184:I184"/>
    <mergeCell ref="B185:I185"/>
    <mergeCell ref="B186:I186"/>
    <mergeCell ref="B187:I187"/>
    <mergeCell ref="B188:I188"/>
    <mergeCell ref="B189:I189"/>
    <mergeCell ref="B190:I190"/>
    <mergeCell ref="B191:I191"/>
    <mergeCell ref="B194:I194"/>
    <mergeCell ref="B195:I195"/>
    <mergeCell ref="B193:I193"/>
    <mergeCell ref="B192:I192"/>
    <mergeCell ref="B196:I196"/>
    <mergeCell ref="B197:I197"/>
    <mergeCell ref="B198:I198"/>
    <mergeCell ref="B200:I200"/>
    <mergeCell ref="B201:I201"/>
    <mergeCell ref="A202:I202"/>
    <mergeCell ref="A203:J204"/>
    <mergeCell ref="A209:U209"/>
    <mergeCell ref="B210:I210"/>
    <mergeCell ref="R203:U204"/>
    <mergeCell ref="K204:N204"/>
    <mergeCell ref="O204:Q204"/>
    <mergeCell ref="A206:U206"/>
    <mergeCell ref="K207:N207"/>
    <mergeCell ref="O207:Q207"/>
    <mergeCell ref="R207:T207"/>
    <mergeCell ref="A207:A208"/>
    <mergeCell ref="B207:I208"/>
    <mergeCell ref="J207:J208"/>
    <mergeCell ref="U207:U208"/>
    <mergeCell ref="B199:I199"/>
    <mergeCell ref="B211:I211"/>
    <mergeCell ref="B212:I212"/>
    <mergeCell ref="B214:I214"/>
    <mergeCell ref="B215:I215"/>
    <mergeCell ref="B219:I219"/>
    <mergeCell ref="B220:I220"/>
    <mergeCell ref="B222:I222"/>
    <mergeCell ref="B221:I221"/>
    <mergeCell ref="B213:I213"/>
    <mergeCell ref="B223:I223"/>
    <mergeCell ref="B216:I216"/>
    <mergeCell ref="B217:I217"/>
    <mergeCell ref="A218:U218"/>
    <mergeCell ref="B224:I224"/>
    <mergeCell ref="B225:I225"/>
    <mergeCell ref="A226:I226"/>
    <mergeCell ref="A227:J228"/>
    <mergeCell ref="R227:U228"/>
    <mergeCell ref="K228:N228"/>
    <mergeCell ref="O228:Q228"/>
    <mergeCell ref="A230:U230"/>
    <mergeCell ref="K231:N231"/>
    <mergeCell ref="O231:Q231"/>
    <mergeCell ref="R231:T231"/>
    <mergeCell ref="A231:A232"/>
    <mergeCell ref="B231:I232"/>
    <mergeCell ref="J231:J232"/>
    <mergeCell ref="U231:U232"/>
    <mergeCell ref="A233:U233"/>
    <mergeCell ref="B234:I234"/>
    <mergeCell ref="B237:I237"/>
    <mergeCell ref="B238:I238"/>
    <mergeCell ref="B239:I239"/>
    <mergeCell ref="B240:I240"/>
    <mergeCell ref="B241:I241"/>
    <mergeCell ref="B242:I242"/>
    <mergeCell ref="B236:I236"/>
    <mergeCell ref="B235:I235"/>
    <mergeCell ref="B243:I243"/>
    <mergeCell ref="A244:U244"/>
    <mergeCell ref="B246:I246"/>
    <mergeCell ref="B247:I247"/>
    <mergeCell ref="A248:I248"/>
    <mergeCell ref="A249:J250"/>
    <mergeCell ref="R249:U250"/>
    <mergeCell ref="K250:N250"/>
    <mergeCell ref="O250:Q250"/>
    <mergeCell ref="B245:I245"/>
    <mergeCell ref="R263:U264"/>
    <mergeCell ref="K264:N264"/>
    <mergeCell ref="O264:Q264"/>
    <mergeCell ref="A252:U252"/>
    <mergeCell ref="K253:N253"/>
    <mergeCell ref="O253:Q253"/>
    <mergeCell ref="R253:T253"/>
    <mergeCell ref="A253:A254"/>
    <mergeCell ref="B253:I254"/>
    <mergeCell ref="J253:J254"/>
    <mergeCell ref="U253:U254"/>
    <mergeCell ref="A255:U255"/>
    <mergeCell ref="B256:I256"/>
    <mergeCell ref="B257:I257"/>
    <mergeCell ref="B258:I258"/>
    <mergeCell ref="B259:I259"/>
    <mergeCell ref="B260:I260"/>
    <mergeCell ref="B261:I261"/>
    <mergeCell ref="A262:I262"/>
    <mergeCell ref="A263:J264"/>
    <mergeCell ref="B274:G274"/>
    <mergeCell ref="H274:I274"/>
    <mergeCell ref="J274:K274"/>
    <mergeCell ref="J272:P272"/>
    <mergeCell ref="Q276:R276"/>
    <mergeCell ref="A279:T279"/>
    <mergeCell ref="A280:T280"/>
    <mergeCell ref="K281:M281"/>
    <mergeCell ref="N281:P281"/>
    <mergeCell ref="Q281:S281"/>
    <mergeCell ref="A281:A282"/>
    <mergeCell ref="B281:I282"/>
    <mergeCell ref="J281:J282"/>
    <mergeCell ref="T281:T282"/>
    <mergeCell ref="H276:I276"/>
    <mergeCell ref="J276:K276"/>
    <mergeCell ref="L276:M276"/>
    <mergeCell ref="N276:P276"/>
    <mergeCell ref="L274:M274"/>
    <mergeCell ref="N274:P274"/>
    <mergeCell ref="A300:T300"/>
    <mergeCell ref="A291:T291"/>
    <mergeCell ref="B292:I292"/>
    <mergeCell ref="B293:I293"/>
    <mergeCell ref="A294:T294"/>
    <mergeCell ref="B295:I295"/>
    <mergeCell ref="B296:I296"/>
    <mergeCell ref="A297:I297"/>
    <mergeCell ref="A298:J299"/>
    <mergeCell ref="Q298:T299"/>
    <mergeCell ref="K299:M299"/>
    <mergeCell ref="N299:P299"/>
    <mergeCell ref="A287:T287"/>
    <mergeCell ref="B288:I288"/>
    <mergeCell ref="A289:T289"/>
    <mergeCell ref="B290:I290"/>
    <mergeCell ref="S272:U272"/>
    <mergeCell ref="A272:A273"/>
    <mergeCell ref="B272:G273"/>
    <mergeCell ref="H272:I273"/>
    <mergeCell ref="Q272:R273"/>
    <mergeCell ref="J273:K273"/>
    <mergeCell ref="L273:M273"/>
    <mergeCell ref="N273:P273"/>
    <mergeCell ref="A283:T283"/>
    <mergeCell ref="B284:I284"/>
    <mergeCell ref="A285:T285"/>
    <mergeCell ref="B286:I286"/>
    <mergeCell ref="Q274:R274"/>
    <mergeCell ref="B275:G275"/>
    <mergeCell ref="H275:I275"/>
    <mergeCell ref="J275:K275"/>
    <mergeCell ref="L275:M275"/>
    <mergeCell ref="N275:P275"/>
    <mergeCell ref="Q275:R275"/>
    <mergeCell ref="A276:G276"/>
  </mergeCells>
  <conditionalFormatting sqref="L30:L31">
    <cfRule type="cellIs" dxfId="0" priority="1" operator="equal">
      <formula>"E bine"</formula>
    </cfRule>
  </conditionalFormatting>
  <dataValidations count="15">
    <dataValidation type="list" allowBlank="1" showInputMessage="1" showErrorMessage="1" sqref="Q295:Q296 Q290 Q286 Q284 Q288 Q292:Q293 R93 R91 R96:R98 R109 R256:R261 R78:R81 R83:R84 R52:R58">
      <formula1>$Q$39</formula1>
    </dataValidation>
    <dataValidation type="list" allowBlank="1" showInputMessage="1" showErrorMessage="1" sqref="R295:R296 R290 R286 R284 R288 R292:R293 S91 S93:S94 IV131 R132 R127 R122 S96:S98 S109 S256:S261 S78:S84 S52:S58 R40:R45">
      <formula1>$R$39</formula1>
    </dataValidation>
    <dataValidation type="list" allowBlank="1" showInputMessage="1" showErrorMessage="1" sqref="S295:S296 S290 S286 S284 S288 S292:S293 T93:T94 T91 S136 IV131 S132 S127 S122 T96:T98 T109 T256:T261 T78:T84 T52:T58 S40:S45">
      <formula1>$S$39</formula1>
    </dataValidation>
    <dataValidation type="list" allowBlank="1" showInputMessage="1" showErrorMessage="1" sqref="U52:U58 U91:U94 U96:U98 U109 U256:U261 U78:U84">
      <formula1>$O$36:$S$36</formula1>
    </dataValidation>
    <dataValidation type="list" allowBlank="1" showInputMessage="1" showErrorMessage="1" sqref="U40:U45 U119:U123 U139:U141 IV131 U132 U127 U135:U137">
      <formula1>$P$36:$T$36</formula1>
    </dataValidation>
    <dataValidation type="list" allowBlank="1" showInputMessage="1" showErrorMessage="1" sqref="T40:T45 T136 IV131 T132:T133 T127 T122">
      <formula1>$T$39</formula1>
    </dataValidation>
    <dataValidation type="list" allowBlank="1" showInputMessage="1" showErrorMessage="1" sqref="U65:U71 U106:U108 U133 U131 U128:U129 U125:U126 U95 U110:U112 U150:U152">
      <formula1>$O$35:$S$35</formula1>
    </dataValidation>
    <dataValidation type="list" allowBlank="1" showInputMessage="1" showErrorMessage="1" sqref="R65:R71 R110:R112 R92 R245 R135:R137 R133 R131 R128:R129 R125:R126 R123 R119:R121 R94:R95 R140:R141 R150:R152 R106:R108 R82">
      <formula1>$Q$38</formula1>
    </dataValidation>
    <dataValidation type="list" allowBlank="1" showInputMessage="1" showErrorMessage="1" sqref="T65:T71 T106:T108 T92 T245 T110:T112 T135 T131 T128:T129 T125:T126 T123 T119:T121 T95 S157 T137 T150:T152 S154:S155 T139:T141">
      <formula1>$S$38</formula1>
    </dataValidation>
    <dataValidation type="list" allowBlank="1" showInputMessage="1" showErrorMessage="1" sqref="S65:S71 S106:S108 S92 S245 S110:S112 S133 S131 S128:S129 S125:S126 S123 S119:S121 S95 R157 S135 S150:S152 R154:R155 S140:S141">
      <formula1>$R$38</formula1>
    </dataValidation>
    <dataValidation type="list" allowBlank="1" showInputMessage="1" showErrorMessage="1" sqref="T157 T154:T155">
      <formula1>$T$38</formula1>
    </dataValidation>
    <dataValidation type="list" allowBlank="1" showInputMessage="1" showErrorMessage="1" sqref="U154:U155 U234:U242 U178:U201 U219:U224 U210:U216 U245:U246 U157">
      <formula1>$P$35:$T$35</formula1>
    </dataValidation>
    <dataValidation type="list" allowBlank="1" showInputMessage="1" showErrorMessage="1" sqref="U243 U217">
      <formula1>$Q$35:$T$35</formula1>
    </dataValidation>
    <dataValidation type="list" allowBlank="1" showInputMessage="1" showErrorMessage="1" sqref="B246:I246 B234:I242 B178:I192 B200:I201 B194:I198 B213:I213 B221:I221">
      <formula1>$B$38:$B$183</formula1>
    </dataValidation>
    <dataValidation type="list" allowBlank="1" showInputMessage="1" showErrorMessage="1" sqref="B219:I220 B222:I223 B199:I199 B214:I216 B193:I193 B210:I212">
      <formula1>$B$38:$B$176</formula1>
    </dataValidation>
  </dataValidations>
  <pageMargins left="0.55138900000000002" right="0.47222199999999998" top="0.55138900000000002" bottom="0.74791700000000005" header="0.35416700000000001" footer="0.315278"/>
  <pageSetup paperSize="9" pageOrder="overThenDown" orientation="landscape" r:id="rId1"/>
  <headerFooter>
    <oddFooter>&amp;LRECTOR,
Acad. Prof. univ. dr. Ioan Aurel POP&amp;CPag. &amp;P/&amp;N&amp;RDECAN,
Prof.univ.dr. Adrian Olimpiu  PETRUŞEL</oddFooter>
  </headerFooter>
  <ignoredErrors>
    <ignoredError sqref="P4:P6 S4:S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</vt:lpstr>
      <vt:lpstr>MIM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2016-05-09T08:20:32Z</dcterms:created>
  <dcterms:modified xsi:type="dcterms:W3CDTF">2016-05-10T10:58:13Z</dcterms:modified>
</cp:coreProperties>
</file>