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320" windowHeight="1176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287" i="1"/>
  <c r="S286"/>
  <c r="N125"/>
  <c r="U278"/>
  <c r="U255"/>
  <c r="U220"/>
  <c r="U198"/>
  <c r="U165"/>
  <c r="U151"/>
  <c r="U125"/>
  <c r="K126"/>
  <c r="O276"/>
  <c r="Q276"/>
  <c r="J277"/>
  <c r="K277"/>
  <c r="L277"/>
  <c r="M277"/>
  <c r="N277"/>
  <c r="R277"/>
  <c r="S277"/>
  <c r="T277"/>
  <c r="L126"/>
  <c r="M126"/>
  <c r="N126"/>
  <c r="T125"/>
  <c r="S125"/>
  <c r="R125"/>
  <c r="K125"/>
  <c r="L125"/>
  <c r="M125"/>
  <c r="J125"/>
  <c r="L166"/>
  <c r="M166"/>
  <c r="N166"/>
  <c r="K166"/>
  <c r="T165"/>
  <c r="S165"/>
  <c r="R165"/>
  <c r="K165"/>
  <c r="L165"/>
  <c r="M165"/>
  <c r="N165"/>
  <c r="J165"/>
  <c r="M178"/>
  <c r="M179"/>
  <c r="M180"/>
  <c r="M181"/>
  <c r="M182"/>
  <c r="M183"/>
  <c r="M184"/>
  <c r="M185"/>
  <c r="M186"/>
  <c r="M187"/>
  <c r="M188"/>
  <c r="M189"/>
  <c r="M190"/>
  <c r="M191"/>
  <c r="M192"/>
  <c r="N178"/>
  <c r="N179"/>
  <c r="N180"/>
  <c r="N181"/>
  <c r="N182"/>
  <c r="N183"/>
  <c r="N184"/>
  <c r="N185"/>
  <c r="N186"/>
  <c r="N187"/>
  <c r="N188"/>
  <c r="N189"/>
  <c r="N190"/>
  <c r="N191"/>
  <c r="N192"/>
  <c r="Q120"/>
  <c r="Q119"/>
  <c r="Q116"/>
  <c r="Q117"/>
  <c r="Q115"/>
  <c r="O277"/>
  <c r="P276"/>
  <c r="Q277"/>
  <c r="P277"/>
  <c r="N152"/>
  <c r="M152"/>
  <c r="L152"/>
  <c r="K152"/>
  <c r="T151"/>
  <c r="S151"/>
  <c r="R151"/>
  <c r="N151"/>
  <c r="M151"/>
  <c r="L151"/>
  <c r="K151"/>
  <c r="J151"/>
  <c r="Q150"/>
  <c r="O150"/>
  <c r="Q149"/>
  <c r="O149"/>
  <c r="Q148"/>
  <c r="O148"/>
  <c r="Q146"/>
  <c r="O146"/>
  <c r="Q145"/>
  <c r="O145"/>
  <c r="Q144"/>
  <c r="O144"/>
  <c r="Q152"/>
  <c r="O152"/>
  <c r="K153"/>
  <c r="P146"/>
  <c r="P149"/>
  <c r="P150"/>
  <c r="P145"/>
  <c r="P148"/>
  <c r="P144"/>
  <c r="O151"/>
  <c r="Q151"/>
  <c r="P152"/>
  <c r="O153"/>
  <c r="P151"/>
  <c r="O271"/>
  <c r="O272"/>
  <c r="O273"/>
  <c r="O270"/>
  <c r="M274"/>
  <c r="T253"/>
  <c r="S253"/>
  <c r="R253"/>
  <c r="N253"/>
  <c r="M253"/>
  <c r="T252"/>
  <c r="S252"/>
  <c r="R252"/>
  <c r="N252"/>
  <c r="M252"/>
  <c r="T240"/>
  <c r="T241"/>
  <c r="T242"/>
  <c r="T243"/>
  <c r="T244"/>
  <c r="T245"/>
  <c r="T246"/>
  <c r="T247"/>
  <c r="T248"/>
  <c r="T249"/>
  <c r="S240"/>
  <c r="S241"/>
  <c r="S242"/>
  <c r="S243"/>
  <c r="S244"/>
  <c r="S245"/>
  <c r="S246"/>
  <c r="S247"/>
  <c r="S248"/>
  <c r="S249"/>
  <c r="R240"/>
  <c r="R241"/>
  <c r="R242"/>
  <c r="R243"/>
  <c r="R244"/>
  <c r="R245"/>
  <c r="R246"/>
  <c r="R247"/>
  <c r="R248"/>
  <c r="R249"/>
  <c r="Q240"/>
  <c r="Q243"/>
  <c r="N240"/>
  <c r="N241"/>
  <c r="N242"/>
  <c r="N243"/>
  <c r="N244"/>
  <c r="N245"/>
  <c r="N246"/>
  <c r="N247"/>
  <c r="N248"/>
  <c r="N249"/>
  <c r="M240"/>
  <c r="M241"/>
  <c r="M242"/>
  <c r="M243"/>
  <c r="M244"/>
  <c r="M245"/>
  <c r="M246"/>
  <c r="M247"/>
  <c r="M248"/>
  <c r="M249"/>
  <c r="T239"/>
  <c r="S239"/>
  <c r="R239"/>
  <c r="N239"/>
  <c r="M239"/>
  <c r="T218"/>
  <c r="S218"/>
  <c r="R218"/>
  <c r="N218"/>
  <c r="M218"/>
  <c r="T209"/>
  <c r="T210"/>
  <c r="T211"/>
  <c r="T212"/>
  <c r="T213"/>
  <c r="T214"/>
  <c r="T215"/>
  <c r="S209"/>
  <c r="S210"/>
  <c r="S211"/>
  <c r="S212"/>
  <c r="S213"/>
  <c r="S214"/>
  <c r="S215"/>
  <c r="R209"/>
  <c r="R210"/>
  <c r="R211"/>
  <c r="R212"/>
  <c r="R213"/>
  <c r="R214"/>
  <c r="R215"/>
  <c r="N209"/>
  <c r="N210"/>
  <c r="N211"/>
  <c r="N212"/>
  <c r="N213"/>
  <c r="N214"/>
  <c r="N215"/>
  <c r="M209"/>
  <c r="M210"/>
  <c r="M211"/>
  <c r="M212"/>
  <c r="M213"/>
  <c r="M214"/>
  <c r="M215"/>
  <c r="T208"/>
  <c r="S208"/>
  <c r="R208"/>
  <c r="N208"/>
  <c r="M208"/>
  <c r="T196"/>
  <c r="T195"/>
  <c r="S196"/>
  <c r="S195"/>
  <c r="R196"/>
  <c r="R195"/>
  <c r="N196"/>
  <c r="N195"/>
  <c r="M196"/>
  <c r="M195"/>
  <c r="T178"/>
  <c r="T179"/>
  <c r="T180"/>
  <c r="T181"/>
  <c r="T182"/>
  <c r="T183"/>
  <c r="T184"/>
  <c r="T185"/>
  <c r="T186"/>
  <c r="T187"/>
  <c r="T188"/>
  <c r="T189"/>
  <c r="T190"/>
  <c r="T191"/>
  <c r="T192"/>
  <c r="S178"/>
  <c r="S179"/>
  <c r="S180"/>
  <c r="S181"/>
  <c r="S182"/>
  <c r="S183"/>
  <c r="S184"/>
  <c r="S185"/>
  <c r="S186"/>
  <c r="S187"/>
  <c r="S188"/>
  <c r="S189"/>
  <c r="S190"/>
  <c r="S191"/>
  <c r="S192"/>
  <c r="R178"/>
  <c r="R179"/>
  <c r="R180"/>
  <c r="R181"/>
  <c r="R182"/>
  <c r="R183"/>
  <c r="R184"/>
  <c r="R185"/>
  <c r="R186"/>
  <c r="R187"/>
  <c r="R188"/>
  <c r="R189"/>
  <c r="R190"/>
  <c r="R191"/>
  <c r="R192"/>
  <c r="T177"/>
  <c r="S177"/>
  <c r="R177"/>
  <c r="N177"/>
  <c r="M177"/>
  <c r="O164"/>
  <c r="O249"/>
  <c r="O162"/>
  <c r="O192"/>
  <c r="O161"/>
  <c r="O248"/>
  <c r="O159"/>
  <c r="O123"/>
  <c r="O124"/>
  <c r="O122"/>
  <c r="O120"/>
  <c r="O119"/>
  <c r="O116"/>
  <c r="O117"/>
  <c r="O115"/>
  <c r="O112"/>
  <c r="O113"/>
  <c r="O111"/>
  <c r="O109"/>
  <c r="O108"/>
  <c r="O98"/>
  <c r="O218"/>
  <c r="O99"/>
  <c r="O196"/>
  <c r="O100"/>
  <c r="O252"/>
  <c r="O101"/>
  <c r="O253"/>
  <c r="O97"/>
  <c r="O195"/>
  <c r="M102"/>
  <c r="O87"/>
  <c r="O213"/>
  <c r="O88"/>
  <c r="O214"/>
  <c r="O89"/>
  <c r="O215"/>
  <c r="O90"/>
  <c r="O190"/>
  <c r="O91"/>
  <c r="O247"/>
  <c r="O86"/>
  <c r="O212"/>
  <c r="M92"/>
  <c r="O75"/>
  <c r="O187"/>
  <c r="O76"/>
  <c r="O188"/>
  <c r="O77"/>
  <c r="O189"/>
  <c r="O78"/>
  <c r="O211"/>
  <c r="O79"/>
  <c r="O246"/>
  <c r="O74"/>
  <c r="O210"/>
  <c r="M80"/>
  <c r="O64"/>
  <c r="O185"/>
  <c r="O65"/>
  <c r="O209"/>
  <c r="O66"/>
  <c r="O186"/>
  <c r="O67"/>
  <c r="O244"/>
  <c r="O68"/>
  <c r="O245"/>
  <c r="O63"/>
  <c r="M69"/>
  <c r="M57"/>
  <c r="O51"/>
  <c r="O181"/>
  <c r="O52"/>
  <c r="O182"/>
  <c r="O53"/>
  <c r="O183"/>
  <c r="O54"/>
  <c r="O241"/>
  <c r="O55"/>
  <c r="O242"/>
  <c r="O56"/>
  <c r="O243"/>
  <c r="O50"/>
  <c r="O40"/>
  <c r="O41"/>
  <c r="O178"/>
  <c r="O42"/>
  <c r="O179"/>
  <c r="O43"/>
  <c r="O44"/>
  <c r="O240"/>
  <c r="O39"/>
  <c r="O177"/>
  <c r="O239"/>
  <c r="O208"/>
  <c r="O126"/>
  <c r="O125"/>
  <c r="O191"/>
  <c r="O166"/>
  <c r="O165"/>
  <c r="O184"/>
  <c r="O180"/>
  <c r="M278"/>
  <c r="O274"/>
  <c r="M279"/>
  <c r="M219"/>
  <c r="M250"/>
  <c r="M216"/>
  <c r="M254"/>
  <c r="M193"/>
  <c r="O102"/>
  <c r="S6"/>
  <c r="M197"/>
  <c r="O45"/>
  <c r="P4"/>
  <c r="M221"/>
  <c r="M199"/>
  <c r="M256"/>
  <c r="M220"/>
  <c r="M255"/>
  <c r="M198"/>
  <c r="M45"/>
  <c r="T45"/>
  <c r="S45"/>
  <c r="R45"/>
  <c r="T57"/>
  <c r="S57"/>
  <c r="R57"/>
  <c r="A195"/>
  <c r="Q270"/>
  <c r="P270"/>
  <c r="Q271"/>
  <c r="Q272"/>
  <c r="Q273"/>
  <c r="L253"/>
  <c r="K253"/>
  <c r="J253"/>
  <c r="A253"/>
  <c r="L252"/>
  <c r="K252"/>
  <c r="J252"/>
  <c r="A252"/>
  <c r="L249"/>
  <c r="K249"/>
  <c r="J249"/>
  <c r="A249"/>
  <c r="L248"/>
  <c r="K248"/>
  <c r="J248"/>
  <c r="A248"/>
  <c r="L247"/>
  <c r="K247"/>
  <c r="J247"/>
  <c r="A247"/>
  <c r="L246"/>
  <c r="K246"/>
  <c r="J246"/>
  <c r="A246"/>
  <c r="L245"/>
  <c r="K245"/>
  <c r="J245"/>
  <c r="A245"/>
  <c r="L244"/>
  <c r="K244"/>
  <c r="J244"/>
  <c r="A244"/>
  <c r="L243"/>
  <c r="K243"/>
  <c r="J243"/>
  <c r="A243"/>
  <c r="L242"/>
  <c r="K242"/>
  <c r="J242"/>
  <c r="A242"/>
  <c r="L241"/>
  <c r="K241"/>
  <c r="J241"/>
  <c r="A241"/>
  <c r="L240"/>
  <c r="K240"/>
  <c r="J240"/>
  <c r="A240"/>
  <c r="L239"/>
  <c r="K239"/>
  <c r="J239"/>
  <c r="A239"/>
  <c r="L218"/>
  <c r="K218"/>
  <c r="J218"/>
  <c r="A218"/>
  <c r="L215"/>
  <c r="K215"/>
  <c r="J215"/>
  <c r="A215"/>
  <c r="L214"/>
  <c r="K214"/>
  <c r="J214"/>
  <c r="A214"/>
  <c r="L213"/>
  <c r="K213"/>
  <c r="J213"/>
  <c r="A213"/>
  <c r="L212"/>
  <c r="K212"/>
  <c r="J212"/>
  <c r="A212"/>
  <c r="L211"/>
  <c r="K211"/>
  <c r="J211"/>
  <c r="A211"/>
  <c r="L210"/>
  <c r="K210"/>
  <c r="J210"/>
  <c r="A210"/>
  <c r="L209"/>
  <c r="K209"/>
  <c r="J209"/>
  <c r="A209"/>
  <c r="L208"/>
  <c r="K208"/>
  <c r="J208"/>
  <c r="A208"/>
  <c r="L196"/>
  <c r="K196"/>
  <c r="J196"/>
  <c r="A196"/>
  <c r="L195"/>
  <c r="L197"/>
  <c r="K195"/>
  <c r="J195"/>
  <c r="P273"/>
  <c r="P271"/>
  <c r="P272"/>
  <c r="L192"/>
  <c r="K192"/>
  <c r="J192"/>
  <c r="A192"/>
  <c r="L191"/>
  <c r="K191"/>
  <c r="J191"/>
  <c r="A191"/>
  <c r="L190"/>
  <c r="K190"/>
  <c r="J190"/>
  <c r="A190"/>
  <c r="L189"/>
  <c r="K189"/>
  <c r="J189"/>
  <c r="A189"/>
  <c r="L188"/>
  <c r="K188"/>
  <c r="J188"/>
  <c r="A188"/>
  <c r="L187"/>
  <c r="K187"/>
  <c r="J187"/>
  <c r="A187"/>
  <c r="L186"/>
  <c r="K186"/>
  <c r="J186"/>
  <c r="A186"/>
  <c r="L185"/>
  <c r="K185"/>
  <c r="J185"/>
  <c r="A185"/>
  <c r="L184"/>
  <c r="K184"/>
  <c r="J184"/>
  <c r="A184"/>
  <c r="L183"/>
  <c r="K183"/>
  <c r="J183"/>
  <c r="A183"/>
  <c r="L182"/>
  <c r="K182"/>
  <c r="J182"/>
  <c r="A182"/>
  <c r="L181"/>
  <c r="K181"/>
  <c r="J181"/>
  <c r="A181"/>
  <c r="L180"/>
  <c r="K180"/>
  <c r="J180"/>
  <c r="A180"/>
  <c r="A179"/>
  <c r="A178"/>
  <c r="L179"/>
  <c r="K179"/>
  <c r="J179"/>
  <c r="L178"/>
  <c r="K178"/>
  <c r="J178"/>
  <c r="L177"/>
  <c r="K177"/>
  <c r="J177"/>
  <c r="A177"/>
  <c r="Q123"/>
  <c r="P123"/>
  <c r="Q164"/>
  <c r="Q249"/>
  <c r="Q162"/>
  <c r="Q161"/>
  <c r="Q248"/>
  <c r="Q159"/>
  <c r="Q42"/>
  <c r="Q179"/>
  <c r="R274"/>
  <c r="T274"/>
  <c r="S274"/>
  <c r="N274"/>
  <c r="N278"/>
  <c r="K274"/>
  <c r="L274"/>
  <c r="J274"/>
  <c r="P56"/>
  <c r="P243"/>
  <c r="T254"/>
  <c r="S254"/>
  <c r="R254"/>
  <c r="N254"/>
  <c r="L254"/>
  <c r="K254"/>
  <c r="J254"/>
  <c r="T250"/>
  <c r="S250"/>
  <c r="N250"/>
  <c r="L250"/>
  <c r="K250"/>
  <c r="J250"/>
  <c r="T219"/>
  <c r="S219"/>
  <c r="R219"/>
  <c r="N219"/>
  <c r="L219"/>
  <c r="K219"/>
  <c r="J219"/>
  <c r="T216"/>
  <c r="S216"/>
  <c r="N216"/>
  <c r="L216"/>
  <c r="K216"/>
  <c r="J216"/>
  <c r="T197"/>
  <c r="S197"/>
  <c r="R197"/>
  <c r="N197"/>
  <c r="K197"/>
  <c r="J197"/>
  <c r="Q124"/>
  <c r="Q122"/>
  <c r="P122"/>
  <c r="Q108"/>
  <c r="Q109"/>
  <c r="Q113"/>
  <c r="J102"/>
  <c r="Q112"/>
  <c r="P115"/>
  <c r="Q86"/>
  <c r="Q212"/>
  <c r="Q87"/>
  <c r="Q213"/>
  <c r="Q88"/>
  <c r="Q214"/>
  <c r="Q89"/>
  <c r="Q215"/>
  <c r="Q90"/>
  <c r="Q190"/>
  <c r="Q91"/>
  <c r="Q247"/>
  <c r="J92"/>
  <c r="K92"/>
  <c r="L92"/>
  <c r="N92"/>
  <c r="O92"/>
  <c r="P6"/>
  <c r="R92"/>
  <c r="S92"/>
  <c r="T92"/>
  <c r="Q97"/>
  <c r="Q195"/>
  <c r="Q98"/>
  <c r="Q218"/>
  <c r="Q99"/>
  <c r="Q196"/>
  <c r="Q100"/>
  <c r="Q252"/>
  <c r="Q101"/>
  <c r="Q253"/>
  <c r="K102"/>
  <c r="L102"/>
  <c r="N102"/>
  <c r="R102"/>
  <c r="S102"/>
  <c r="T102"/>
  <c r="Q55"/>
  <c r="Q242"/>
  <c r="Q54"/>
  <c r="Q241"/>
  <c r="Q111"/>
  <c r="T80"/>
  <c r="S80"/>
  <c r="R80"/>
  <c r="N80"/>
  <c r="L80"/>
  <c r="K80"/>
  <c r="J80"/>
  <c r="Q79"/>
  <c r="Q246"/>
  <c r="Q78"/>
  <c r="Q211"/>
  <c r="Q77"/>
  <c r="Q189"/>
  <c r="Q76"/>
  <c r="Q188"/>
  <c r="Q75"/>
  <c r="Q187"/>
  <c r="Q74"/>
  <c r="Q210"/>
  <c r="T69"/>
  <c r="S69"/>
  <c r="R69"/>
  <c r="N69"/>
  <c r="L69"/>
  <c r="K69"/>
  <c r="J69"/>
  <c r="Q68"/>
  <c r="Q67"/>
  <c r="Q244"/>
  <c r="Q66"/>
  <c r="Q65"/>
  <c r="Q64"/>
  <c r="Q185"/>
  <c r="Q63"/>
  <c r="Q184"/>
  <c r="N57"/>
  <c r="L57"/>
  <c r="K57"/>
  <c r="J57"/>
  <c r="Q53"/>
  <c r="Q52"/>
  <c r="Q51"/>
  <c r="Q50"/>
  <c r="Q180"/>
  <c r="K45"/>
  <c r="Q43"/>
  <c r="Q41"/>
  <c r="Q178"/>
  <c r="Q40"/>
  <c r="Q39"/>
  <c r="N45"/>
  <c r="L45"/>
  <c r="J45"/>
  <c r="R278"/>
  <c r="P44"/>
  <c r="P240"/>
  <c r="P119"/>
  <c r="P55"/>
  <c r="P242"/>
  <c r="P89"/>
  <c r="P215"/>
  <c r="P68"/>
  <c r="P245"/>
  <c r="Q245"/>
  <c r="P108"/>
  <c r="Q125"/>
  <c r="Q126"/>
  <c r="P65"/>
  <c r="P209"/>
  <c r="Q209"/>
  <c r="Q191"/>
  <c r="Q166"/>
  <c r="Q165"/>
  <c r="P66"/>
  <c r="P186"/>
  <c r="Q186"/>
  <c r="P52"/>
  <c r="P182"/>
  <c r="Q182"/>
  <c r="P51"/>
  <c r="P181"/>
  <c r="Q181"/>
  <c r="P53"/>
  <c r="P183"/>
  <c r="Q183"/>
  <c r="P162"/>
  <c r="P192"/>
  <c r="Q192"/>
  <c r="K167"/>
  <c r="U286"/>
  <c r="U288"/>
  <c r="L220"/>
  <c r="Q69"/>
  <c r="R216"/>
  <c r="R220"/>
  <c r="Q208"/>
  <c r="R250"/>
  <c r="R255"/>
  <c r="Q239"/>
  <c r="K127"/>
  <c r="Q92"/>
  <c r="Q177"/>
  <c r="Q45"/>
  <c r="O69"/>
  <c r="P5"/>
  <c r="P161"/>
  <c r="P248"/>
  <c r="P164"/>
  <c r="P249"/>
  <c r="J255"/>
  <c r="N255"/>
  <c r="K255"/>
  <c r="S255"/>
  <c r="K256"/>
  <c r="N221"/>
  <c r="S220"/>
  <c r="N256"/>
  <c r="O219"/>
  <c r="O216"/>
  <c r="O254"/>
  <c r="O250"/>
  <c r="O197"/>
  <c r="Q57"/>
  <c r="P75"/>
  <c r="P187"/>
  <c r="P77"/>
  <c r="P189"/>
  <c r="P79"/>
  <c r="P246"/>
  <c r="P111"/>
  <c r="P116"/>
  <c r="P100"/>
  <c r="P252"/>
  <c r="P99"/>
  <c r="P196"/>
  <c r="P98"/>
  <c r="P218"/>
  <c r="P91"/>
  <c r="P247"/>
  <c r="P120"/>
  <c r="P112"/>
  <c r="P113"/>
  <c r="P159"/>
  <c r="Q219"/>
  <c r="Q254"/>
  <c r="Q197"/>
  <c r="K278"/>
  <c r="S278"/>
  <c r="P42"/>
  <c r="P179"/>
  <c r="P39"/>
  <c r="P177"/>
  <c r="J220"/>
  <c r="L221"/>
  <c r="T220"/>
  <c r="L278"/>
  <c r="N193"/>
  <c r="K193"/>
  <c r="S193"/>
  <c r="S198"/>
  <c r="L193"/>
  <c r="L199"/>
  <c r="R193"/>
  <c r="R198"/>
  <c r="T193"/>
  <c r="T198"/>
  <c r="P63"/>
  <c r="L279"/>
  <c r="J193"/>
  <c r="J198"/>
  <c r="P41"/>
  <c r="P178"/>
  <c r="T255"/>
  <c r="Q102"/>
  <c r="K279"/>
  <c r="O80"/>
  <c r="S5"/>
  <c r="H287"/>
  <c r="P43"/>
  <c r="P50"/>
  <c r="P40"/>
  <c r="O57"/>
  <c r="S4"/>
  <c r="P64"/>
  <c r="P185"/>
  <c r="P67"/>
  <c r="P244"/>
  <c r="P74"/>
  <c r="P210"/>
  <c r="P76"/>
  <c r="P188"/>
  <c r="P78"/>
  <c r="P211"/>
  <c r="P54"/>
  <c r="P241"/>
  <c r="P101"/>
  <c r="P253"/>
  <c r="P90"/>
  <c r="P190"/>
  <c r="P88"/>
  <c r="P214"/>
  <c r="P87"/>
  <c r="P213"/>
  <c r="P86"/>
  <c r="P212"/>
  <c r="P117"/>
  <c r="P109"/>
  <c r="P124"/>
  <c r="O278"/>
  <c r="N279"/>
  <c r="Q80"/>
  <c r="P97"/>
  <c r="P195"/>
  <c r="N220"/>
  <c r="P274"/>
  <c r="S288"/>
  <c r="T286"/>
  <c r="T288"/>
  <c r="K221"/>
  <c r="K220"/>
  <c r="L255"/>
  <c r="L256"/>
  <c r="Q274"/>
  <c r="J278"/>
  <c r="T278"/>
  <c r="P126"/>
  <c r="O127"/>
  <c r="P125"/>
  <c r="P191"/>
  <c r="P165"/>
  <c r="P166"/>
  <c r="O167"/>
  <c r="K198"/>
  <c r="K199"/>
  <c r="N198"/>
  <c r="N199"/>
  <c r="P208"/>
  <c r="P216"/>
  <c r="P180"/>
  <c r="P239"/>
  <c r="P250"/>
  <c r="P184"/>
  <c r="L287"/>
  <c r="O287"/>
  <c r="L198"/>
  <c r="K280"/>
  <c r="Q250"/>
  <c r="Q216"/>
  <c r="K257"/>
  <c r="K222"/>
  <c r="O256"/>
  <c r="Q193"/>
  <c r="Q199"/>
  <c r="O255"/>
  <c r="P254"/>
  <c r="P219"/>
  <c r="P197"/>
  <c r="O220"/>
  <c r="O221"/>
  <c r="O193"/>
  <c r="O198"/>
  <c r="P102"/>
  <c r="P57"/>
  <c r="P92"/>
  <c r="O279"/>
  <c r="P45"/>
  <c r="P80"/>
  <c r="P69"/>
  <c r="J286"/>
  <c r="P278"/>
  <c r="P279"/>
  <c r="Q278"/>
  <c r="Q279"/>
  <c r="O199"/>
  <c r="L286"/>
  <c r="L288"/>
  <c r="Q256"/>
  <c r="Q255"/>
  <c r="Q221"/>
  <c r="Q220"/>
  <c r="O280"/>
  <c r="K200"/>
  <c r="Q198"/>
  <c r="P193"/>
  <c r="P199"/>
  <c r="P221"/>
  <c r="O222"/>
  <c r="P256"/>
  <c r="O257"/>
  <c r="P220"/>
  <c r="P255"/>
  <c r="H286"/>
  <c r="H288"/>
  <c r="Q287"/>
  <c r="J288"/>
  <c r="O200"/>
  <c r="O286"/>
  <c r="O288"/>
  <c r="P198"/>
  <c r="Q286"/>
  <c r="Q288"/>
</calcChain>
</file>

<file path=xl/sharedStrings.xml><?xml version="1.0" encoding="utf-8"?>
<sst xmlns="http://schemas.openxmlformats.org/spreadsheetml/2006/main" count="699" uniqueCount="240">
  <si>
    <t xml:space="preserve">UNIVERSITATEA BABEŞ-BOLYAI CLUJ-NAPOCA
</t>
  </si>
  <si>
    <t>I. CERINŢE PENTRU OBŢINEREA DIPLOMEI DE LICENŢĂ</t>
  </si>
  <si>
    <t>180 de credite din care:</t>
  </si>
  <si>
    <t>Activităţi didactice</t>
  </si>
  <si>
    <t>Sesiune de examene</t>
  </si>
  <si>
    <t>Vacanţă</t>
  </si>
  <si>
    <t>Sem I</t>
  </si>
  <si>
    <t>Sem II</t>
  </si>
  <si>
    <t>I</t>
  </si>
  <si>
    <t>V</t>
  </si>
  <si>
    <t>R</t>
  </si>
  <si>
    <t>Stagii de practică</t>
  </si>
  <si>
    <t xml:space="preserve">iarna </t>
  </si>
  <si>
    <t>prim</t>
  </si>
  <si>
    <t>vara</t>
  </si>
  <si>
    <t>Anul I</t>
  </si>
  <si>
    <t>Anul II</t>
  </si>
  <si>
    <t>Anul III</t>
  </si>
  <si>
    <t>II. DESFĂŞURAREA STUDIILOR (în număr de săptămani)</t>
  </si>
  <si>
    <r>
      <t xml:space="preserve">Durata studiilor: </t>
    </r>
    <r>
      <rPr>
        <b/>
        <sz val="10"/>
        <color indexed="8"/>
        <rFont val="Times New Roman"/>
        <family val="1"/>
      </rPr>
      <t>6 semestre</t>
    </r>
  </si>
  <si>
    <r>
      <t xml:space="preserve">Forma de învăţământ: </t>
    </r>
    <r>
      <rPr>
        <b/>
        <sz val="10"/>
        <color indexed="8"/>
        <rFont val="Times New Roman"/>
        <family val="1"/>
      </rPr>
      <t>cu frecvenţă</t>
    </r>
  </si>
  <si>
    <t>L.P comasate</t>
  </si>
  <si>
    <t xml:space="preserve">III. NUMĂRUL ORELOR PE SĂPTĂMANĂ </t>
  </si>
  <si>
    <t>V. MODUL DE ALEGERE A DISCIPLINELOR OPŢIONALE</t>
  </si>
  <si>
    <t>VII. TABELUL DISCIPLINELOR</t>
  </si>
  <si>
    <t>Felul disciplinei</t>
  </si>
  <si>
    <t>Forme de evaluare</t>
  </si>
  <si>
    <t>Ore fizice săptămânale</t>
  </si>
  <si>
    <t>TOTAL</t>
  </si>
  <si>
    <t>DENUMIREA DISCIPLINELOR</t>
  </si>
  <si>
    <t>COD</t>
  </si>
  <si>
    <t>C</t>
  </si>
  <si>
    <t>S</t>
  </si>
  <si>
    <t>T</t>
  </si>
  <si>
    <t>E</t>
  </si>
  <si>
    <t>VP</t>
  </si>
  <si>
    <t>F</t>
  </si>
  <si>
    <t>Semestrul I</t>
  </si>
  <si>
    <t>Semestrul II</t>
  </si>
  <si>
    <t>DF</t>
  </si>
  <si>
    <t>DPD</t>
  </si>
  <si>
    <t>DS</t>
  </si>
  <si>
    <t>DC</t>
  </si>
  <si>
    <t>Credite ECTS</t>
  </si>
  <si>
    <t>Ore alocate studiului</t>
  </si>
  <si>
    <t>ANUL I, SEMESTRUL 1</t>
  </si>
  <si>
    <t>ANUL I, SEMESTRUL 2</t>
  </si>
  <si>
    <t>ANUL II, SEMESTRUL 3</t>
  </si>
  <si>
    <t>ANUL II, SEMESTRUL 4</t>
  </si>
  <si>
    <t>ANUL III, SEMESTRUL 5</t>
  </si>
  <si>
    <t>ANUL III, SEMESTRUL 6</t>
  </si>
  <si>
    <t>DISCIPLINE OPȚIONALE</t>
  </si>
  <si>
    <t>%</t>
  </si>
  <si>
    <t>TOTAL CREDITE / ORE PE SĂPTĂMÂNĂ / EVALUĂRI / PROCENT DIN TOTAL DISCIPLINE</t>
  </si>
  <si>
    <t xml:space="preserve">TOTAL ORE FIZICE / TOTAL ORE ALOCATE STUDIULUI </t>
  </si>
  <si>
    <t>DISCIPLINE FACULTATIVE</t>
  </si>
  <si>
    <t>An I, Semestrul 1</t>
  </si>
  <si>
    <t>An I, Semestrul 2</t>
  </si>
  <si>
    <t>An III, Semestrul 5</t>
  </si>
  <si>
    <t xml:space="preserve">Anexă la Planul de Învățământ specializarea / programul de studiu: </t>
  </si>
  <si>
    <t>Semestrele 1 - 5 (14 săptămâni)</t>
  </si>
  <si>
    <t>DCOU</t>
  </si>
  <si>
    <t>DISCIPLINE DE PREGĂTIRE FUNDAMENTALĂ (DF)</t>
  </si>
  <si>
    <t>DISCIPLINE</t>
  </si>
  <si>
    <t>OBLIGATORII</t>
  </si>
  <si>
    <t>OPȚIONALE</t>
  </si>
  <si>
    <t>ORE FIZICE</t>
  </si>
  <si>
    <t>ORE ALOCATE STUDIULUI</t>
  </si>
  <si>
    <t>NR. DE CREDITE</t>
  </si>
  <si>
    <t>AN I</t>
  </si>
  <si>
    <t>AN II</t>
  </si>
  <si>
    <t>AN III</t>
  </si>
  <si>
    <t>Semestrul 6 (12 săptămâni)</t>
  </si>
  <si>
    <t>Semestrul  6 (12 săptămâni)</t>
  </si>
  <si>
    <t>BILANȚ GENERAL</t>
  </si>
  <si>
    <t>Educație fizică 1</t>
  </si>
  <si>
    <t>Educație fizică 2</t>
  </si>
  <si>
    <t>Și</t>
  </si>
  <si>
    <t>L</t>
  </si>
  <si>
    <t>P</t>
  </si>
  <si>
    <t>DISCIPLINE DE SPECIALITATE (DS)</t>
  </si>
  <si>
    <t>DISCIPLINE COMPLEMENTARE (DC)</t>
  </si>
  <si>
    <t xml:space="preserve">FACULTATEA DE MATEMATICĂ ŞI INFORMATICĂ </t>
  </si>
  <si>
    <r>
      <rPr>
        <b/>
        <sz val="10"/>
        <color indexed="8"/>
        <rFont val="Times New Roman"/>
        <family val="1"/>
      </rPr>
      <t>IV.EXAMENUL DE LICENŢĂ</t>
    </r>
    <r>
      <rPr>
        <sz val="10"/>
        <color indexed="8"/>
        <rFont val="Times New Roman"/>
        <family val="1"/>
      </rPr>
      <t xml:space="preserve"> - perioada 25 iunie - 10 iulie
Proba 1: Evaluarea cunoştinţelor fundamentale şi de specialitate - 10 credite
Proba 2: Prezentarea şi susţinerea lucrării de licenţă - 10 credite
</t>
    </r>
  </si>
  <si>
    <t>MLR0019</t>
  </si>
  <si>
    <t>Algebra 1 (Algebră liniară)</t>
  </si>
  <si>
    <t>MLR0023</t>
  </si>
  <si>
    <t>Logică matematică</t>
  </si>
  <si>
    <t>MLR0001</t>
  </si>
  <si>
    <t>Analiză matematică 1 (Analiza pe R)</t>
  </si>
  <si>
    <t>MLR0013</t>
  </si>
  <si>
    <t>Geometrie 1 (Geometrie analitică)</t>
  </si>
  <si>
    <t>MLR5005</t>
  </si>
  <si>
    <t>Fundamentele programării</t>
  </si>
  <si>
    <t>YLU0011</t>
  </si>
  <si>
    <t>MLR0021</t>
  </si>
  <si>
    <t>Algebra 2 (Structuri algebrice de bază)</t>
  </si>
  <si>
    <t>MLR0006</t>
  </si>
  <si>
    <t>Analiză matematică 2 (Calcul diferenţial în R^n)</t>
  </si>
  <si>
    <t>MLR0015</t>
  </si>
  <si>
    <t>Geometrie 2 (Geometrie afină)</t>
  </si>
  <si>
    <t>MLR0022</t>
  </si>
  <si>
    <t>Teoria numerelor</t>
  </si>
  <si>
    <t>MLR5006</t>
  </si>
  <si>
    <t>Programare orientată obiect</t>
  </si>
  <si>
    <t>MLR5022</t>
  </si>
  <si>
    <t>Structuri de date şi algoritmi</t>
  </si>
  <si>
    <t>YLU0012</t>
  </si>
  <si>
    <t>MLR0007</t>
  </si>
  <si>
    <t>Analiză matematică 3 (Calcul integral în R^n)</t>
  </si>
  <si>
    <t>MLR0009</t>
  </si>
  <si>
    <t>Ecuaţii diferenţiale</t>
  </si>
  <si>
    <t>MLR0016</t>
  </si>
  <si>
    <t>Geometrie 3 (Geometria diferenţială a curbelor şi suprafeţelor)</t>
  </si>
  <si>
    <t>MLR0008</t>
  </si>
  <si>
    <t>Analiză complexă</t>
  </si>
  <si>
    <t>MLR0026</t>
  </si>
  <si>
    <t>Software matematic</t>
  </si>
  <si>
    <t>MLX2081</t>
  </si>
  <si>
    <t>Limba străină (1)</t>
  </si>
  <si>
    <t>MLR0027</t>
  </si>
  <si>
    <t>Analiză numerică</t>
  </si>
  <si>
    <t>MLR0003</t>
  </si>
  <si>
    <t>Funcţii reale</t>
  </si>
  <si>
    <t>MLR0029</t>
  </si>
  <si>
    <t>Probabilităţi</t>
  </si>
  <si>
    <t>MLR0025</t>
  </si>
  <si>
    <t>Mecanică teoretică</t>
  </si>
  <si>
    <t>MLX2101</t>
  </si>
  <si>
    <t>Curs optional 1</t>
  </si>
  <si>
    <t>MLX2082</t>
  </si>
  <si>
    <t>Limba străină (2)</t>
  </si>
  <si>
    <t>MLR0004</t>
  </si>
  <si>
    <t>Analiză funcţională</t>
  </si>
  <si>
    <t>MLR0030</t>
  </si>
  <si>
    <t>Statistică matematică</t>
  </si>
  <si>
    <t>MLR0011</t>
  </si>
  <si>
    <t>Ecuaţii cu derivate parţiale</t>
  </si>
  <si>
    <t>MLR0024</t>
  </si>
  <si>
    <t>Astronomie</t>
  </si>
  <si>
    <t>MLX2102</t>
  </si>
  <si>
    <t>Curs optional 2</t>
  </si>
  <si>
    <t>MLR2007</t>
  </si>
  <si>
    <t>Practică</t>
  </si>
  <si>
    <t>MLR0005</t>
  </si>
  <si>
    <t>Tehnici de optimizare</t>
  </si>
  <si>
    <t>MLR2001</t>
  </si>
  <si>
    <t>Elaborarea lucrării de licenţă</t>
  </si>
  <si>
    <t>MLX2103</t>
  </si>
  <si>
    <t>Curs optional 3</t>
  </si>
  <si>
    <t>MLX2104</t>
  </si>
  <si>
    <t>Curs optional 4</t>
  </si>
  <si>
    <t>MLX2105</t>
  </si>
  <si>
    <t>Curs optional 5</t>
  </si>
  <si>
    <t>DISCIPLINE LA ALEGERE PENTRU LIMBA STRAINA 1 SI 2</t>
  </si>
  <si>
    <t>Pachetul cu discipline pentru limba străină (1) (Anul II, Semestrul 3 )</t>
  </si>
  <si>
    <t>LLU0011</t>
  </si>
  <si>
    <t>Limba engleză (1)</t>
  </si>
  <si>
    <t>LLU0021</t>
  </si>
  <si>
    <t>Limba franceză (1)</t>
  </si>
  <si>
    <t>LLU0031</t>
  </si>
  <si>
    <t>Limba germană (1)</t>
  </si>
  <si>
    <t>Pachetul cu discipline pentru limba străină (2) (Anul II, Semestrul 4 )</t>
  </si>
  <si>
    <t>LLU0012</t>
  </si>
  <si>
    <t>Limba engleză (2)</t>
  </si>
  <si>
    <t>LLU0022</t>
  </si>
  <si>
    <t>Limba franceză (2)</t>
  </si>
  <si>
    <t>LLU0032</t>
  </si>
  <si>
    <t>Limba germană (2)</t>
  </si>
  <si>
    <t>CURS OPȚIONAL 1 (An II, Semestrul 4)</t>
  </si>
  <si>
    <t>MLR0038</t>
  </si>
  <si>
    <t>Capitole speciale de ecuaţii diferenţiale ordinare</t>
  </si>
  <si>
    <t>MLR0037</t>
  </si>
  <si>
    <t>Modelare matematică</t>
  </si>
  <si>
    <t>CURS OPȚIONAL 2 (An III, Semestrul 5)</t>
  </si>
  <si>
    <t>MLR0046</t>
  </si>
  <si>
    <t>Complemente de algebră</t>
  </si>
  <si>
    <t>MLR0057</t>
  </si>
  <si>
    <t>Matematica operaţiunilor financiare</t>
  </si>
  <si>
    <t>CURS OPȚIONAL 3 (An III, Semestrul 6)</t>
  </si>
  <si>
    <t>MLR0033</t>
  </si>
  <si>
    <t>Complemente de analiză matematică</t>
  </si>
  <si>
    <t>MLR0058</t>
  </si>
  <si>
    <t>Complemente de mecanica si astronomie</t>
  </si>
  <si>
    <t>CURS OPȚIONAL 4 (An III, Semestrul 6)</t>
  </si>
  <si>
    <t>MLR0041</t>
  </si>
  <si>
    <t>Complemente de geometrie</t>
  </si>
  <si>
    <t>MLR0050</t>
  </si>
  <si>
    <t>Grafuri şi combinatorică</t>
  </si>
  <si>
    <t>CURS OPȚIONAL 5 (An III, Semestrul 6)</t>
  </si>
  <si>
    <t>MLR2006</t>
  </si>
  <si>
    <t>Istoria matematicii</t>
  </si>
  <si>
    <t>MLR7007</t>
  </si>
  <si>
    <t>Istoria informaticii</t>
  </si>
  <si>
    <t>MLR2005</t>
  </si>
  <si>
    <t>Metodologia documentării şi elaborării unei lucrări ştiinţifice</t>
  </si>
  <si>
    <t>MLR0061</t>
  </si>
  <si>
    <t>Aplicaţii ale algebrei</t>
  </si>
  <si>
    <t>MLR0062</t>
  </si>
  <si>
    <t>Metode numerice in mecanică</t>
  </si>
  <si>
    <t>MLR0018</t>
  </si>
  <si>
    <t>Matematica de bază</t>
  </si>
  <si>
    <t>MLE2008</t>
  </si>
  <si>
    <t>Limba engleza-formare si informare academica (curs pentru incepatori)</t>
  </si>
  <si>
    <t>MLR2002</t>
  </si>
  <si>
    <t>Metode avansate de rezolvare a problemelor de matematică şi informatică</t>
  </si>
  <si>
    <t>Redactarea documentelor matematice în LaTeX</t>
  </si>
  <si>
    <t>MLR2003</t>
  </si>
  <si>
    <r>
      <t xml:space="preserve">Domeniul: </t>
    </r>
    <r>
      <rPr>
        <b/>
        <sz val="10"/>
        <color indexed="8"/>
        <rFont val="Times New Roman"/>
        <family val="1"/>
      </rPr>
      <t>Matematică</t>
    </r>
  </si>
  <si>
    <r>
      <t xml:space="preserve">Specializarea/Programul de studiu: </t>
    </r>
    <r>
      <rPr>
        <b/>
        <sz val="10"/>
        <color indexed="8"/>
        <rFont val="Times New Roman"/>
        <family val="1"/>
      </rPr>
      <t>Matematică</t>
    </r>
  </si>
  <si>
    <r>
      <t xml:space="preserve">Limba de predare: </t>
    </r>
    <r>
      <rPr>
        <b/>
        <sz val="10"/>
        <color indexed="8"/>
        <rFont val="Times New Roman"/>
        <family val="1"/>
      </rPr>
      <t>română</t>
    </r>
  </si>
  <si>
    <r>
      <t xml:space="preserve">Titlul absolventului: </t>
    </r>
    <r>
      <rPr>
        <b/>
        <sz val="10"/>
        <color indexed="8"/>
        <rFont val="Times New Roman"/>
        <family val="1"/>
      </rPr>
      <t>Licenţiat în Matematică</t>
    </r>
  </si>
  <si>
    <r>
      <rPr>
        <b/>
        <sz val="10"/>
        <color indexed="8"/>
        <rFont val="Times New Roman"/>
        <family val="1"/>
      </rPr>
      <t xml:space="preserve">   150 </t>
    </r>
    <r>
      <rPr>
        <sz val="10"/>
        <color indexed="8"/>
        <rFont val="Times New Roman"/>
        <family val="1"/>
      </rPr>
      <t>de credite la disciplinele obligatorii;</t>
    </r>
  </si>
  <si>
    <t xml:space="preserve">   30 credite la disciplinele opţionale; </t>
  </si>
  <si>
    <t>NOTA</t>
  </si>
  <si>
    <t xml:space="preserve">2) Pentru încadrarea în învăţământul preuniversitar, este necesară absolvirea modulului psiho-pedagogic </t>
  </si>
  <si>
    <t>3) Studentii pot urma discipline facultative</t>
  </si>
  <si>
    <r>
      <rPr>
        <b/>
        <sz val="10"/>
        <color indexed="8"/>
        <rFont val="Times New Roman"/>
        <family val="1"/>
        <charset val="238"/>
      </rPr>
      <t>VI.  UNIVERSITĂŢI EUROPENE DE REFERINŢĂ:</t>
    </r>
    <r>
      <rPr>
        <sz val="10"/>
        <color indexed="8"/>
        <rFont val="Times New Roman"/>
        <family val="1"/>
      </rPr>
      <t xml:space="preserve">
Planul de învăţământ urmează în proporţie de 80% planurile de învăţământ ale Univ. Munchen, Univ. "Tor Vergata" Roma si Univ. Heidelberg</t>
    </r>
  </si>
  <si>
    <t>Sem.3: Pachetul cu discipline pentru limba străină (1):</t>
  </si>
  <si>
    <t>Sem.4: Pachetul cu discipline pentru limba străină (2):</t>
  </si>
  <si>
    <t>Sem. 4: Pentru cursul optional 1 se alege  o disciplină din pachetul:</t>
  </si>
  <si>
    <t xml:space="preserve">             MLR0038, MLR0037</t>
  </si>
  <si>
    <t>Sem. 5: Pentru cursul optional 2 se alege  o disciplină din pachetul:</t>
  </si>
  <si>
    <t>Sem. 6: Pentru cursul optional 3 se alege  o disciplină din pachetul:</t>
  </si>
  <si>
    <t>Sem. 6: Pentru cursul optional 4 se alege  o disciplină din pachetul:</t>
  </si>
  <si>
    <t xml:space="preserve">             MLR0041, MLR0050</t>
  </si>
  <si>
    <t>Sem. 6: Pentru cursul optional 5 se alege  o disciplină din pachetul:</t>
  </si>
  <si>
    <t xml:space="preserve">             LLU0011, LLU0021, LLU0031</t>
  </si>
  <si>
    <t xml:space="preserve">             LLU0012, LLU0022, LLU0032</t>
  </si>
  <si>
    <t xml:space="preserve">             MLR0046, MLR0057, MLR0061</t>
  </si>
  <si>
    <t xml:space="preserve">             MLR0033, MLR0058, MLR0062</t>
  </si>
  <si>
    <t xml:space="preserve">             MLR2006, MLR7007, MLR2005</t>
  </si>
  <si>
    <t xml:space="preserve">     în finalul semestrului  (6 ore/zi, 5 zile/săptămână)</t>
  </si>
  <si>
    <t xml:space="preserve">   Promovarea disciplinei de Educaţie fizică (cu calificativ admis) fără credite (2 semestre).</t>
  </si>
  <si>
    <r>
      <t xml:space="preserve">   </t>
    </r>
    <r>
      <rPr>
        <b/>
        <sz val="10"/>
        <color indexed="8"/>
        <rFont val="Times New Roman"/>
        <family val="1"/>
        <charset val="238"/>
      </rPr>
      <t>6</t>
    </r>
    <r>
      <rPr>
        <sz val="10"/>
        <color indexed="8"/>
        <rFont val="Times New Roman"/>
        <family val="1"/>
      </rPr>
      <t xml:space="preserve"> credite pentru o limbă străină (2 semestre)</t>
    </r>
  </si>
  <si>
    <r>
      <t xml:space="preserve">   </t>
    </r>
    <r>
      <rPr>
        <b/>
        <sz val="10"/>
        <color indexed="8"/>
        <rFont val="Times New Roman"/>
        <family val="1"/>
      </rPr>
      <t>20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Times New Roman"/>
        <family val="1"/>
      </rPr>
      <t xml:space="preserve">de credite la examenul de licenţă </t>
    </r>
  </si>
  <si>
    <t>În contul a cel mult 2 discipline opţionale generale, studentul are dreptul să aleagă 2 discipline de la alte specializări ale facultăţilor din Universitatea „Babeş-Bolyai”.</t>
  </si>
  <si>
    <t>4) Disciplina Elaborarea lucrării de licenţă se desfășoară pe parcursul semestrului 6 și 2 săptămâni comasate</t>
  </si>
  <si>
    <t>PLAN DE ÎNVĂŢĂMÂNT  valabil începând din anul universitar 2015-2018</t>
  </si>
  <si>
    <t xml:space="preserve">1) Practica de specialitate se desfasoara 3 săptămâni, 5 zile/săpt., 6 ore/zi. </t>
  </si>
</sst>
</file>

<file path=xl/styles.xml><?xml version="1.0" encoding="utf-8"?>
<styleSheet xmlns="http://schemas.openxmlformats.org/spreadsheetml/2006/main">
  <numFmts count="1">
    <numFmt numFmtId="164" formatCode="0;\-0;;@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9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Times New Roman"/>
      <family val="1"/>
    </font>
    <font>
      <sz val="8"/>
      <name val="Calibri"/>
      <family val="2"/>
      <charset val="238"/>
    </font>
    <font>
      <sz val="10"/>
      <color theme="0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1" fontId="3" fillId="0" borderId="1" xfId="0" applyNumberFormat="1" applyFont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9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1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</xf>
    <xf numFmtId="2" fontId="2" fillId="0" borderId="11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/>
    </xf>
    <xf numFmtId="1" fontId="3" fillId="0" borderId="5" xfId="0" applyNumberFormat="1" applyFont="1" applyBorder="1" applyAlignment="1" applyProtection="1">
      <alignment horizontal="center"/>
    </xf>
    <xf numFmtId="1" fontId="3" fillId="0" borderId="6" xfId="0" applyNumberFormat="1" applyFont="1" applyBorder="1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" fontId="2" fillId="3" borderId="2" xfId="0" applyNumberFormat="1" applyFont="1" applyFill="1" applyBorder="1" applyAlignment="1" applyProtection="1">
      <alignment horizontal="left" vertical="center"/>
      <protection locked="0"/>
    </xf>
    <xf numFmtId="1" fontId="2" fillId="3" borderId="5" xfId="0" applyNumberFormat="1" applyFont="1" applyFill="1" applyBorder="1" applyAlignment="1" applyProtection="1">
      <alignment horizontal="left" vertical="center"/>
      <protection locked="0"/>
    </xf>
    <xf numFmtId="1" fontId="2" fillId="3" borderId="6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protection locked="0"/>
    </xf>
    <xf numFmtId="0" fontId="2" fillId="0" borderId="2" xfId="0" applyFont="1" applyFill="1" applyBorder="1" applyAlignment="1" applyProtection="1">
      <alignment horizontal="left" vertical="top"/>
    </xf>
    <xf numFmtId="0" fontId="2" fillId="0" borderId="5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1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2" fillId="3" borderId="5" xfId="0" applyNumberFormat="1" applyFont="1" applyFill="1" applyBorder="1" applyAlignment="1" applyProtection="1">
      <alignment horizontal="left" vertical="center" wrapText="1"/>
      <protection locked="0"/>
    </xf>
    <xf numFmtId="1" fontId="2" fillId="3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9" fontId="3" fillId="0" borderId="2" xfId="0" applyNumberFormat="1" applyFont="1" applyBorder="1" applyAlignment="1" applyProtection="1">
      <alignment horizontal="center" vertical="center"/>
    </xf>
    <xf numFmtId="9" fontId="3" fillId="0" borderId="6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9" fontId="2" fillId="0" borderId="2" xfId="0" applyNumberFormat="1" applyFont="1" applyBorder="1" applyAlignment="1" applyProtection="1">
      <alignment horizontal="center"/>
    </xf>
    <xf numFmtId="9" fontId="2" fillId="0" borderId="6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924"/>
  <sheetViews>
    <sheetView tabSelected="1" zoomScaleNormal="100" workbookViewId="0">
      <selection sqref="A1:K1"/>
    </sheetView>
  </sheetViews>
  <sheetFormatPr defaultRowHeight="12.75"/>
  <cols>
    <col min="1" max="1" width="9.28515625" style="1" customWidth="1"/>
    <col min="2" max="2" width="7.140625" style="1" customWidth="1"/>
    <col min="3" max="3" width="7.28515625" style="1" customWidth="1"/>
    <col min="4" max="5" width="4.7109375" style="1" customWidth="1"/>
    <col min="6" max="6" width="4.5703125" style="1" customWidth="1"/>
    <col min="7" max="7" width="8.140625" style="1" customWidth="1"/>
    <col min="8" max="8" width="8.28515625" style="1" customWidth="1"/>
    <col min="9" max="9" width="5.85546875" style="1" customWidth="1"/>
    <col min="10" max="10" width="7.28515625" style="1" customWidth="1"/>
    <col min="11" max="11" width="5.7109375" style="1" customWidth="1"/>
    <col min="12" max="12" width="6.140625" style="1" customWidth="1"/>
    <col min="13" max="13" width="6.140625" style="42" customWidth="1"/>
    <col min="14" max="14" width="5.5703125" style="1" customWidth="1"/>
    <col min="15" max="19" width="6" style="1" customWidth="1"/>
    <col min="20" max="20" width="6.140625" style="1" customWidth="1"/>
    <col min="21" max="21" width="9.28515625" style="1" customWidth="1"/>
    <col min="22" max="16384" width="9.140625" style="1"/>
  </cols>
  <sheetData>
    <row r="1" spans="1:81" ht="15.75" customHeight="1">
      <c r="A1" s="145" t="s">
        <v>238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N1" s="151" t="s">
        <v>22</v>
      </c>
      <c r="O1" s="151"/>
      <c r="P1" s="151"/>
      <c r="Q1" s="151"/>
      <c r="R1" s="151"/>
      <c r="S1" s="151"/>
      <c r="T1" s="151"/>
      <c r="U1" s="151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</row>
    <row r="2" spans="1:81" ht="6.75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</row>
    <row r="3" spans="1:81" ht="18" customHeight="1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N3" s="155"/>
      <c r="O3" s="156"/>
      <c r="P3" s="142" t="s">
        <v>37</v>
      </c>
      <c r="Q3" s="143"/>
      <c r="R3" s="144"/>
      <c r="S3" s="142" t="s">
        <v>38</v>
      </c>
      <c r="T3" s="143"/>
      <c r="U3" s="144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</row>
    <row r="4" spans="1:81" ht="17.25" customHeight="1">
      <c r="A4" s="146" t="s">
        <v>82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N4" s="157" t="s">
        <v>15</v>
      </c>
      <c r="O4" s="158"/>
      <c r="P4" s="163">
        <f>O45</f>
        <v>24</v>
      </c>
      <c r="Q4" s="164"/>
      <c r="R4" s="165"/>
      <c r="S4" s="163">
        <f>O57</f>
        <v>26</v>
      </c>
      <c r="T4" s="164"/>
      <c r="U4" s="165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</row>
    <row r="5" spans="1:81" ht="16.5" customHeight="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N5" s="157" t="s">
        <v>16</v>
      </c>
      <c r="O5" s="158"/>
      <c r="P5" s="163">
        <f>O69</f>
        <v>22</v>
      </c>
      <c r="Q5" s="164"/>
      <c r="R5" s="165"/>
      <c r="S5" s="163">
        <f>O80</f>
        <v>23</v>
      </c>
      <c r="T5" s="164"/>
      <c r="U5" s="165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</row>
    <row r="6" spans="1:81" ht="15" customHeight="1">
      <c r="A6" s="166" t="s">
        <v>208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N6" s="157" t="s">
        <v>17</v>
      </c>
      <c r="O6" s="158"/>
      <c r="P6" s="163">
        <f>O92</f>
        <v>24</v>
      </c>
      <c r="Q6" s="164"/>
      <c r="R6" s="165"/>
      <c r="S6" s="163">
        <f>O102</f>
        <v>20</v>
      </c>
      <c r="T6" s="164"/>
      <c r="U6" s="165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</row>
    <row r="7" spans="1:81" ht="18" customHeight="1">
      <c r="A7" s="167" t="s">
        <v>209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</row>
    <row r="8" spans="1:81" ht="18.75" customHeight="1">
      <c r="A8" s="154" t="s">
        <v>210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N8" s="167" t="s">
        <v>83</v>
      </c>
      <c r="O8" s="167"/>
      <c r="P8" s="167"/>
      <c r="Q8" s="167"/>
      <c r="R8" s="167"/>
      <c r="S8" s="167"/>
      <c r="T8" s="167"/>
      <c r="U8" s="1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</row>
    <row r="9" spans="1:81" ht="15" customHeight="1">
      <c r="A9" s="154" t="s">
        <v>211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N9" s="167"/>
      <c r="O9" s="167"/>
      <c r="P9" s="167"/>
      <c r="Q9" s="167"/>
      <c r="R9" s="167"/>
      <c r="S9" s="167"/>
      <c r="T9" s="167"/>
      <c r="U9" s="1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</row>
    <row r="10" spans="1:81" ht="16.5" customHeight="1">
      <c r="A10" s="154" t="s">
        <v>19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N10" s="167"/>
      <c r="O10" s="167"/>
      <c r="P10" s="167"/>
      <c r="Q10" s="167"/>
      <c r="R10" s="167"/>
      <c r="S10" s="167"/>
      <c r="T10" s="167"/>
      <c r="U10" s="1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</row>
    <row r="11" spans="1:81">
      <c r="A11" s="154" t="s">
        <v>20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N11" s="167"/>
      <c r="O11" s="167"/>
      <c r="P11" s="167"/>
      <c r="Q11" s="167"/>
      <c r="R11" s="167"/>
      <c r="S11" s="167"/>
      <c r="T11" s="167"/>
      <c r="U11" s="1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</row>
    <row r="12" spans="1:81" ht="10.5" customHeight="1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N12" s="2"/>
      <c r="O12" s="2"/>
      <c r="P12" s="2"/>
      <c r="Q12" s="2"/>
      <c r="R12" s="2"/>
      <c r="S12" s="2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</row>
    <row r="13" spans="1:81">
      <c r="A13" s="174" t="s">
        <v>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N13" s="194" t="s">
        <v>23</v>
      </c>
      <c r="O13" s="194"/>
      <c r="P13" s="194"/>
      <c r="Q13" s="194"/>
      <c r="R13" s="194"/>
      <c r="S13" s="194"/>
      <c r="T13" s="194"/>
      <c r="U13" s="194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</row>
    <row r="14" spans="1:81" ht="12.75" customHeight="1">
      <c r="A14" s="174" t="s">
        <v>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N14" s="152" t="s">
        <v>218</v>
      </c>
      <c r="O14" s="152"/>
      <c r="P14" s="152"/>
      <c r="Q14" s="152"/>
      <c r="R14" s="152"/>
      <c r="S14" s="152"/>
      <c r="T14" s="152"/>
      <c r="U14" s="152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</row>
    <row r="15" spans="1:81" ht="15" customHeight="1">
      <c r="A15" s="154" t="s">
        <v>212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N15" s="152" t="s">
        <v>227</v>
      </c>
      <c r="O15" s="152"/>
      <c r="P15" s="152"/>
      <c r="Q15" s="152"/>
      <c r="R15" s="152"/>
      <c r="S15" s="152"/>
      <c r="T15" s="152"/>
      <c r="U15" s="152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</row>
    <row r="16" spans="1:81" ht="15" customHeight="1">
      <c r="A16" s="174" t="s">
        <v>213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N16" s="152" t="s">
        <v>219</v>
      </c>
      <c r="O16" s="152"/>
      <c r="P16" s="152"/>
      <c r="Q16" s="152"/>
      <c r="R16" s="152"/>
      <c r="S16" s="152"/>
      <c r="T16" s="152"/>
      <c r="U16" s="152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</row>
    <row r="17" spans="1:81" ht="15" customHeight="1">
      <c r="A17" s="154" t="s">
        <v>77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N17" s="150" t="s">
        <v>228</v>
      </c>
      <c r="O17" s="150"/>
      <c r="P17" s="150"/>
      <c r="Q17" s="150"/>
      <c r="R17" s="150"/>
      <c r="S17" s="150"/>
      <c r="T17" s="150"/>
      <c r="U17" s="150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</row>
    <row r="18" spans="1:81" s="60" customFormat="1" ht="15" customHeight="1">
      <c r="A18" s="199" t="s">
        <v>234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N18" s="150" t="s">
        <v>220</v>
      </c>
      <c r="O18" s="150"/>
      <c r="P18" s="150"/>
      <c r="Q18" s="150"/>
      <c r="R18" s="150"/>
      <c r="S18" s="150"/>
      <c r="T18" s="150"/>
      <c r="U18" s="150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</row>
    <row r="19" spans="1:81" ht="14.25" customHeight="1">
      <c r="A19" s="154" t="s">
        <v>235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N19" s="150" t="s">
        <v>221</v>
      </c>
      <c r="O19" s="150"/>
      <c r="P19" s="150"/>
      <c r="Q19" s="150"/>
      <c r="R19" s="150"/>
      <c r="S19" s="150"/>
      <c r="T19" s="150"/>
      <c r="U19" s="150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</row>
    <row r="20" spans="1:81" s="60" customFormat="1" ht="14.25" customHeight="1">
      <c r="A20" s="154" t="s">
        <v>233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N20" s="150" t="s">
        <v>222</v>
      </c>
      <c r="O20" s="150"/>
      <c r="P20" s="150"/>
      <c r="Q20" s="150"/>
      <c r="R20" s="150"/>
      <c r="S20" s="150"/>
      <c r="T20" s="150"/>
      <c r="U20" s="150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</row>
    <row r="21" spans="1:81" s="60" customFormat="1" ht="14.25" customHeight="1">
      <c r="A21" s="154" t="s">
        <v>214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N21" s="150" t="s">
        <v>229</v>
      </c>
      <c r="O21" s="150"/>
      <c r="P21" s="150"/>
      <c r="Q21" s="150"/>
      <c r="R21" s="150"/>
      <c r="S21" s="150"/>
      <c r="T21" s="150"/>
      <c r="U21" s="150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</row>
    <row r="22" spans="1:81" ht="12.75" customHeight="1">
      <c r="A22" s="154" t="s">
        <v>239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63"/>
      <c r="N22" s="150" t="s">
        <v>223</v>
      </c>
      <c r="O22" s="150"/>
      <c r="P22" s="150"/>
      <c r="Q22" s="150"/>
      <c r="R22" s="150"/>
      <c r="S22" s="150"/>
      <c r="T22" s="150"/>
      <c r="U22" s="150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</row>
    <row r="23" spans="1:81" ht="13.5" customHeight="1">
      <c r="A23" s="64" t="s">
        <v>215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5"/>
      <c r="N23" s="173" t="s">
        <v>230</v>
      </c>
      <c r="O23" s="173"/>
      <c r="P23" s="173"/>
      <c r="Q23" s="173"/>
      <c r="R23" s="173"/>
      <c r="S23" s="173"/>
      <c r="T23" s="173"/>
      <c r="U23" s="173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</row>
    <row r="24" spans="1:81" ht="15" customHeight="1">
      <c r="A24" s="166" t="s">
        <v>216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63"/>
      <c r="N24" s="173" t="s">
        <v>224</v>
      </c>
      <c r="O24" s="173"/>
      <c r="P24" s="173"/>
      <c r="Q24" s="173"/>
      <c r="R24" s="173"/>
      <c r="S24" s="173"/>
      <c r="T24" s="173"/>
      <c r="U24" s="173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</row>
    <row r="25" spans="1:81" ht="15" customHeight="1">
      <c r="A25" s="166" t="s">
        <v>237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N25" s="173" t="s">
        <v>225</v>
      </c>
      <c r="O25" s="173"/>
      <c r="P25" s="173"/>
      <c r="Q25" s="173"/>
      <c r="R25" s="173"/>
      <c r="S25" s="173"/>
      <c r="T25" s="173"/>
      <c r="U25" s="173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</row>
    <row r="26" spans="1:81" ht="15.75" customHeight="1">
      <c r="A26" s="166" t="s">
        <v>232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62"/>
      <c r="N26" s="173" t="s">
        <v>226</v>
      </c>
      <c r="O26" s="173"/>
      <c r="P26" s="173"/>
      <c r="Q26" s="173"/>
      <c r="R26" s="173"/>
      <c r="S26" s="173"/>
      <c r="T26" s="173"/>
      <c r="U26" s="173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</row>
    <row r="27" spans="1:81" ht="12.75" customHeight="1">
      <c r="A27" s="101" t="s">
        <v>18</v>
      </c>
      <c r="B27" s="101"/>
      <c r="C27" s="101"/>
      <c r="D27" s="101"/>
      <c r="E27" s="101"/>
      <c r="F27" s="101"/>
      <c r="G27" s="101"/>
      <c r="N27" s="171" t="s">
        <v>231</v>
      </c>
      <c r="O27" s="172"/>
      <c r="P27" s="172"/>
      <c r="Q27" s="172"/>
      <c r="R27" s="172"/>
      <c r="S27" s="172"/>
      <c r="T27" s="172"/>
      <c r="U27" s="172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</row>
    <row r="28" spans="1:81" ht="26.25" customHeight="1">
      <c r="A28" s="3"/>
      <c r="B28" s="142" t="s">
        <v>3</v>
      </c>
      <c r="C28" s="144"/>
      <c r="D28" s="142" t="s">
        <v>4</v>
      </c>
      <c r="E28" s="143"/>
      <c r="F28" s="144"/>
      <c r="G28" s="86" t="s">
        <v>21</v>
      </c>
      <c r="H28" s="86" t="s">
        <v>11</v>
      </c>
      <c r="I28" s="142" t="s">
        <v>5</v>
      </c>
      <c r="J28" s="143"/>
      <c r="K28" s="144"/>
      <c r="N28" s="173" t="s">
        <v>236</v>
      </c>
      <c r="O28" s="173"/>
      <c r="P28" s="173"/>
      <c r="Q28" s="173"/>
      <c r="R28" s="173"/>
      <c r="S28" s="173"/>
      <c r="T28" s="173"/>
      <c r="U28" s="173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</row>
    <row r="29" spans="1:81" ht="14.25" customHeight="1">
      <c r="A29" s="3"/>
      <c r="B29" s="4" t="s">
        <v>6</v>
      </c>
      <c r="C29" s="4" t="s">
        <v>7</v>
      </c>
      <c r="D29" s="4" t="s">
        <v>8</v>
      </c>
      <c r="E29" s="4" t="s">
        <v>9</v>
      </c>
      <c r="F29" s="4" t="s">
        <v>10</v>
      </c>
      <c r="G29" s="87"/>
      <c r="H29" s="87"/>
      <c r="I29" s="4" t="s">
        <v>12</v>
      </c>
      <c r="J29" s="4" t="s">
        <v>13</v>
      </c>
      <c r="K29" s="4" t="s">
        <v>14</v>
      </c>
      <c r="N29" s="173"/>
      <c r="O29" s="173"/>
      <c r="P29" s="173"/>
      <c r="Q29" s="173"/>
      <c r="R29" s="173"/>
      <c r="S29" s="173"/>
      <c r="T29" s="173"/>
      <c r="U29" s="173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</row>
    <row r="30" spans="1:81" ht="17.25" customHeight="1">
      <c r="A30" s="5" t="s">
        <v>15</v>
      </c>
      <c r="B30" s="6">
        <v>14</v>
      </c>
      <c r="C30" s="6">
        <v>14</v>
      </c>
      <c r="D30" s="29">
        <v>3</v>
      </c>
      <c r="E30" s="29">
        <v>3</v>
      </c>
      <c r="F30" s="29">
        <v>2</v>
      </c>
      <c r="G30" s="29"/>
      <c r="H30" s="55">
        <v>0</v>
      </c>
      <c r="I30" s="29">
        <v>3</v>
      </c>
      <c r="J30" s="29">
        <v>1</v>
      </c>
      <c r="K30" s="29">
        <v>12</v>
      </c>
      <c r="L30" s="40"/>
      <c r="M30" s="40"/>
      <c r="N30" s="61"/>
      <c r="O30" s="61"/>
      <c r="P30" s="61"/>
      <c r="Q30" s="61"/>
      <c r="R30" s="61"/>
      <c r="S30" s="61"/>
      <c r="T30" s="61"/>
      <c r="U30" s="61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</row>
    <row r="31" spans="1:81" ht="15" customHeight="1">
      <c r="A31" s="5" t="s">
        <v>16</v>
      </c>
      <c r="B31" s="6">
        <v>14</v>
      </c>
      <c r="C31" s="6">
        <v>14</v>
      </c>
      <c r="D31" s="29">
        <v>3</v>
      </c>
      <c r="E31" s="29">
        <v>3</v>
      </c>
      <c r="F31" s="29">
        <v>2</v>
      </c>
      <c r="G31" s="29"/>
      <c r="H31" s="55">
        <v>3</v>
      </c>
      <c r="I31" s="29">
        <v>3</v>
      </c>
      <c r="J31" s="29">
        <v>1</v>
      </c>
      <c r="K31" s="29">
        <v>9</v>
      </c>
      <c r="N31" s="171" t="s">
        <v>217</v>
      </c>
      <c r="O31" s="173"/>
      <c r="P31" s="173"/>
      <c r="Q31" s="173"/>
      <c r="R31" s="173"/>
      <c r="S31" s="173"/>
      <c r="T31" s="173"/>
      <c r="U31" s="173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</row>
    <row r="32" spans="1:81" ht="15.75" customHeight="1">
      <c r="A32" s="7" t="s">
        <v>17</v>
      </c>
      <c r="B32" s="6">
        <v>14</v>
      </c>
      <c r="C32" s="6">
        <v>12</v>
      </c>
      <c r="D32" s="29">
        <v>3</v>
      </c>
      <c r="E32" s="29">
        <v>3</v>
      </c>
      <c r="F32" s="29">
        <v>2</v>
      </c>
      <c r="G32" s="29">
        <v>2</v>
      </c>
      <c r="H32" s="55">
        <v>0</v>
      </c>
      <c r="I32" s="29">
        <v>3</v>
      </c>
      <c r="J32" s="29">
        <v>1</v>
      </c>
      <c r="K32" s="29">
        <v>12</v>
      </c>
      <c r="N32" s="173"/>
      <c r="O32" s="173"/>
      <c r="P32" s="173"/>
      <c r="Q32" s="173"/>
      <c r="R32" s="173"/>
      <c r="S32" s="173"/>
      <c r="T32" s="173"/>
      <c r="U32" s="173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</row>
    <row r="33" spans="1:81" ht="21" customHeight="1">
      <c r="A33" s="8"/>
      <c r="B33" s="8"/>
      <c r="C33" s="8"/>
      <c r="D33" s="8"/>
      <c r="E33" s="8"/>
      <c r="F33" s="8"/>
      <c r="G33" s="8"/>
      <c r="N33" s="173"/>
      <c r="O33" s="173"/>
      <c r="P33" s="173"/>
      <c r="Q33" s="173"/>
      <c r="R33" s="173"/>
      <c r="S33" s="173"/>
      <c r="T33" s="173"/>
      <c r="U33" s="173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</row>
    <row r="34" spans="1:81" ht="16.5" customHeight="1">
      <c r="A34" s="153" t="s">
        <v>24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</row>
    <row r="35" spans="1:81" ht="8.25" hidden="1" customHeight="1">
      <c r="O35" s="10"/>
      <c r="P35" s="11" t="s">
        <v>39</v>
      </c>
      <c r="Q35" s="11" t="s">
        <v>40</v>
      </c>
      <c r="R35" s="11" t="s">
        <v>41</v>
      </c>
      <c r="S35" s="11" t="s">
        <v>42</v>
      </c>
      <c r="T35" s="11" t="s">
        <v>61</v>
      </c>
      <c r="U35" s="11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</row>
    <row r="36" spans="1:81" ht="17.25" customHeight="1">
      <c r="A36" s="162" t="s">
        <v>45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</row>
    <row r="37" spans="1:81" ht="25.5" customHeight="1">
      <c r="A37" s="90" t="s">
        <v>30</v>
      </c>
      <c r="B37" s="92" t="s">
        <v>29</v>
      </c>
      <c r="C37" s="93"/>
      <c r="D37" s="93"/>
      <c r="E37" s="93"/>
      <c r="F37" s="93"/>
      <c r="G37" s="93"/>
      <c r="H37" s="93"/>
      <c r="I37" s="94"/>
      <c r="J37" s="86" t="s">
        <v>43</v>
      </c>
      <c r="K37" s="147" t="s">
        <v>27</v>
      </c>
      <c r="L37" s="148"/>
      <c r="M37" s="148"/>
      <c r="N37" s="149"/>
      <c r="O37" s="147" t="s">
        <v>44</v>
      </c>
      <c r="P37" s="159"/>
      <c r="Q37" s="160"/>
      <c r="R37" s="147" t="s">
        <v>26</v>
      </c>
      <c r="S37" s="148"/>
      <c r="T37" s="149"/>
      <c r="U37" s="161" t="s">
        <v>25</v>
      </c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</row>
    <row r="38" spans="1:81" ht="13.5" customHeight="1">
      <c r="A38" s="91"/>
      <c r="B38" s="95"/>
      <c r="C38" s="96"/>
      <c r="D38" s="96"/>
      <c r="E38" s="96"/>
      <c r="F38" s="96"/>
      <c r="G38" s="96"/>
      <c r="H38" s="96"/>
      <c r="I38" s="97"/>
      <c r="J38" s="87"/>
      <c r="K38" s="4" t="s">
        <v>31</v>
      </c>
      <c r="L38" s="4" t="s">
        <v>32</v>
      </c>
      <c r="M38" s="46" t="s">
        <v>78</v>
      </c>
      <c r="N38" s="46" t="s">
        <v>79</v>
      </c>
      <c r="O38" s="4" t="s">
        <v>36</v>
      </c>
      <c r="P38" s="4" t="s">
        <v>8</v>
      </c>
      <c r="Q38" s="4" t="s">
        <v>33</v>
      </c>
      <c r="R38" s="4" t="s">
        <v>34</v>
      </c>
      <c r="S38" s="4" t="s">
        <v>31</v>
      </c>
      <c r="T38" s="4" t="s">
        <v>35</v>
      </c>
      <c r="U38" s="8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</row>
    <row r="39" spans="1:81">
      <c r="A39" s="48" t="s">
        <v>84</v>
      </c>
      <c r="B39" s="123" t="s">
        <v>85</v>
      </c>
      <c r="C39" s="124"/>
      <c r="D39" s="124"/>
      <c r="E39" s="124"/>
      <c r="F39" s="124"/>
      <c r="G39" s="124"/>
      <c r="H39" s="124"/>
      <c r="I39" s="125"/>
      <c r="J39" s="12">
        <v>6</v>
      </c>
      <c r="K39" s="12">
        <v>2</v>
      </c>
      <c r="L39" s="12">
        <v>2</v>
      </c>
      <c r="M39" s="12">
        <v>0</v>
      </c>
      <c r="N39" s="12">
        <v>0</v>
      </c>
      <c r="O39" s="21">
        <f>K39+L39+M39+N39</f>
        <v>4</v>
      </c>
      <c r="P39" s="22">
        <f>Q39-O39</f>
        <v>7</v>
      </c>
      <c r="Q39" s="22">
        <f>ROUND(PRODUCT(J39,25)/14,0)</f>
        <v>11</v>
      </c>
      <c r="R39" s="28" t="s">
        <v>34</v>
      </c>
      <c r="S39" s="12"/>
      <c r="T39" s="29"/>
      <c r="U39" s="12" t="s">
        <v>39</v>
      </c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</row>
    <row r="40" spans="1:81">
      <c r="A40" s="48" t="s">
        <v>86</v>
      </c>
      <c r="B40" s="123" t="s">
        <v>87</v>
      </c>
      <c r="C40" s="124"/>
      <c r="D40" s="124"/>
      <c r="E40" s="124"/>
      <c r="F40" s="124"/>
      <c r="G40" s="124"/>
      <c r="H40" s="124"/>
      <c r="I40" s="125"/>
      <c r="J40" s="12">
        <v>6</v>
      </c>
      <c r="K40" s="12">
        <v>2</v>
      </c>
      <c r="L40" s="12">
        <v>2</v>
      </c>
      <c r="M40" s="12">
        <v>0</v>
      </c>
      <c r="N40" s="12">
        <v>0</v>
      </c>
      <c r="O40" s="44">
        <f t="shared" ref="O40:O44" si="0">K40+L40+M40+N40</f>
        <v>4</v>
      </c>
      <c r="P40" s="22">
        <f t="shared" ref="P40:P44" si="1">Q40-O40</f>
        <v>7</v>
      </c>
      <c r="Q40" s="22">
        <f t="shared" ref="Q40:Q43" si="2">ROUND(PRODUCT(J40,25)/14,0)</f>
        <v>11</v>
      </c>
      <c r="R40" s="28"/>
      <c r="S40" s="12"/>
      <c r="T40" s="29" t="s">
        <v>35</v>
      </c>
      <c r="U40" s="12" t="s">
        <v>41</v>
      </c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</row>
    <row r="41" spans="1:81">
      <c r="A41" s="48" t="s">
        <v>88</v>
      </c>
      <c r="B41" s="123" t="s">
        <v>89</v>
      </c>
      <c r="C41" s="124"/>
      <c r="D41" s="124"/>
      <c r="E41" s="124"/>
      <c r="F41" s="124"/>
      <c r="G41" s="124"/>
      <c r="H41" s="124"/>
      <c r="I41" s="125"/>
      <c r="J41" s="12">
        <v>6</v>
      </c>
      <c r="K41" s="12">
        <v>2</v>
      </c>
      <c r="L41" s="12">
        <v>2</v>
      </c>
      <c r="M41" s="12">
        <v>0</v>
      </c>
      <c r="N41" s="12">
        <v>0</v>
      </c>
      <c r="O41" s="44">
        <f t="shared" si="0"/>
        <v>4</v>
      </c>
      <c r="P41" s="22">
        <f t="shared" si="1"/>
        <v>7</v>
      </c>
      <c r="Q41" s="22">
        <f t="shared" si="2"/>
        <v>11</v>
      </c>
      <c r="R41" s="28" t="s">
        <v>34</v>
      </c>
      <c r="S41" s="12"/>
      <c r="T41" s="29"/>
      <c r="U41" s="12" t="s">
        <v>39</v>
      </c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</row>
    <row r="42" spans="1:81">
      <c r="A42" s="48" t="s">
        <v>90</v>
      </c>
      <c r="B42" s="123" t="s">
        <v>91</v>
      </c>
      <c r="C42" s="124"/>
      <c r="D42" s="124"/>
      <c r="E42" s="124"/>
      <c r="F42" s="124"/>
      <c r="G42" s="124"/>
      <c r="H42" s="124"/>
      <c r="I42" s="125"/>
      <c r="J42" s="12">
        <v>6</v>
      </c>
      <c r="K42" s="12">
        <v>2</v>
      </c>
      <c r="L42" s="12">
        <v>2</v>
      </c>
      <c r="M42" s="12">
        <v>0</v>
      </c>
      <c r="N42" s="12">
        <v>0</v>
      </c>
      <c r="O42" s="44">
        <f t="shared" si="0"/>
        <v>4</v>
      </c>
      <c r="P42" s="22">
        <f t="shared" si="1"/>
        <v>7</v>
      </c>
      <c r="Q42" s="22">
        <f t="shared" si="2"/>
        <v>11</v>
      </c>
      <c r="R42" s="28" t="s">
        <v>34</v>
      </c>
      <c r="S42" s="12"/>
      <c r="T42" s="29"/>
      <c r="U42" s="12" t="s">
        <v>39</v>
      </c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</row>
    <row r="43" spans="1:81">
      <c r="A43" s="48" t="s">
        <v>92</v>
      </c>
      <c r="B43" s="123" t="s">
        <v>93</v>
      </c>
      <c r="C43" s="124"/>
      <c r="D43" s="124"/>
      <c r="E43" s="124"/>
      <c r="F43" s="124"/>
      <c r="G43" s="124"/>
      <c r="H43" s="124"/>
      <c r="I43" s="125"/>
      <c r="J43" s="12">
        <v>6</v>
      </c>
      <c r="K43" s="12">
        <v>2</v>
      </c>
      <c r="L43" s="12">
        <v>2</v>
      </c>
      <c r="M43" s="12">
        <v>2</v>
      </c>
      <c r="N43" s="12">
        <v>0</v>
      </c>
      <c r="O43" s="44">
        <f t="shared" si="0"/>
        <v>6</v>
      </c>
      <c r="P43" s="22">
        <f t="shared" si="1"/>
        <v>5</v>
      </c>
      <c r="Q43" s="22">
        <f t="shared" si="2"/>
        <v>11</v>
      </c>
      <c r="R43" s="28"/>
      <c r="S43" s="12" t="s">
        <v>31</v>
      </c>
      <c r="T43" s="29"/>
      <c r="U43" s="12" t="s">
        <v>42</v>
      </c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</row>
    <row r="44" spans="1:81">
      <c r="A44" s="24" t="s">
        <v>94</v>
      </c>
      <c r="B44" s="168" t="s">
        <v>75</v>
      </c>
      <c r="C44" s="169"/>
      <c r="D44" s="169"/>
      <c r="E44" s="169"/>
      <c r="F44" s="169"/>
      <c r="G44" s="169"/>
      <c r="H44" s="169"/>
      <c r="I44" s="170"/>
      <c r="J44" s="24">
        <v>0</v>
      </c>
      <c r="K44" s="24">
        <v>0</v>
      </c>
      <c r="L44" s="24">
        <v>2</v>
      </c>
      <c r="M44" s="24">
        <v>0</v>
      </c>
      <c r="N44" s="24">
        <v>0</v>
      </c>
      <c r="O44" s="44">
        <f t="shared" si="0"/>
        <v>2</v>
      </c>
      <c r="P44" s="22">
        <f t="shared" si="1"/>
        <v>0</v>
      </c>
      <c r="Q44" s="22">
        <v>2</v>
      </c>
      <c r="R44" s="30"/>
      <c r="S44" s="31" t="s">
        <v>31</v>
      </c>
      <c r="T44" s="32"/>
      <c r="U44" s="31" t="s">
        <v>42</v>
      </c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</row>
    <row r="45" spans="1:81">
      <c r="A45" s="25" t="s">
        <v>28</v>
      </c>
      <c r="B45" s="111"/>
      <c r="C45" s="112"/>
      <c r="D45" s="112"/>
      <c r="E45" s="112"/>
      <c r="F45" s="112"/>
      <c r="G45" s="112"/>
      <c r="H45" s="112"/>
      <c r="I45" s="113"/>
      <c r="J45" s="25">
        <f t="shared" ref="J45:Q45" si="3">SUM(J39:J44)</f>
        <v>30</v>
      </c>
      <c r="K45" s="25">
        <f t="shared" si="3"/>
        <v>10</v>
      </c>
      <c r="L45" s="25">
        <f t="shared" si="3"/>
        <v>12</v>
      </c>
      <c r="M45" s="43">
        <f t="shared" si="3"/>
        <v>2</v>
      </c>
      <c r="N45" s="25">
        <f t="shared" si="3"/>
        <v>0</v>
      </c>
      <c r="O45" s="25">
        <f t="shared" si="3"/>
        <v>24</v>
      </c>
      <c r="P45" s="25">
        <f t="shared" si="3"/>
        <v>33</v>
      </c>
      <c r="Q45" s="27">
        <f t="shared" si="3"/>
        <v>57</v>
      </c>
      <c r="R45" s="41">
        <f>COUNTIF(R39:R44,"E")</f>
        <v>3</v>
      </c>
      <c r="S45" s="41">
        <f>COUNTIF(S39:S44,"C")</f>
        <v>2</v>
      </c>
      <c r="T45" s="41">
        <f>COUNTIF(T39:T44,"VP")</f>
        <v>1</v>
      </c>
      <c r="U45" s="26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</row>
    <row r="46" spans="1:81" ht="11.25" customHeight="1"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</row>
    <row r="47" spans="1:81" ht="16.5" customHeight="1">
      <c r="A47" s="162" t="s">
        <v>46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</row>
    <row r="48" spans="1:81" ht="26.25" customHeight="1">
      <c r="A48" s="90" t="s">
        <v>30</v>
      </c>
      <c r="B48" s="92" t="s">
        <v>29</v>
      </c>
      <c r="C48" s="93"/>
      <c r="D48" s="93"/>
      <c r="E48" s="93"/>
      <c r="F48" s="93"/>
      <c r="G48" s="93"/>
      <c r="H48" s="93"/>
      <c r="I48" s="94"/>
      <c r="J48" s="86" t="s">
        <v>43</v>
      </c>
      <c r="K48" s="147" t="s">
        <v>27</v>
      </c>
      <c r="L48" s="148"/>
      <c r="M48" s="148"/>
      <c r="N48" s="149"/>
      <c r="O48" s="147" t="s">
        <v>44</v>
      </c>
      <c r="P48" s="159"/>
      <c r="Q48" s="160"/>
      <c r="R48" s="147" t="s">
        <v>26</v>
      </c>
      <c r="S48" s="148"/>
      <c r="T48" s="149"/>
      <c r="U48" s="161" t="s">
        <v>25</v>
      </c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</row>
    <row r="49" spans="1:81" ht="12.75" customHeight="1">
      <c r="A49" s="91"/>
      <c r="B49" s="95"/>
      <c r="C49" s="96"/>
      <c r="D49" s="96"/>
      <c r="E49" s="96"/>
      <c r="F49" s="96"/>
      <c r="G49" s="96"/>
      <c r="H49" s="96"/>
      <c r="I49" s="97"/>
      <c r="J49" s="87"/>
      <c r="K49" s="4" t="s">
        <v>31</v>
      </c>
      <c r="L49" s="4" t="s">
        <v>32</v>
      </c>
      <c r="M49" s="46" t="s">
        <v>78</v>
      </c>
      <c r="N49" s="46" t="s">
        <v>79</v>
      </c>
      <c r="O49" s="4" t="s">
        <v>36</v>
      </c>
      <c r="P49" s="4" t="s">
        <v>8</v>
      </c>
      <c r="Q49" s="4" t="s">
        <v>33</v>
      </c>
      <c r="R49" s="4" t="s">
        <v>34</v>
      </c>
      <c r="S49" s="4" t="s">
        <v>31</v>
      </c>
      <c r="T49" s="4" t="s">
        <v>35</v>
      </c>
      <c r="U49" s="8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</row>
    <row r="50" spans="1:81">
      <c r="A50" s="48" t="s">
        <v>95</v>
      </c>
      <c r="B50" s="123" t="s">
        <v>96</v>
      </c>
      <c r="C50" s="124"/>
      <c r="D50" s="124"/>
      <c r="E50" s="124"/>
      <c r="F50" s="124"/>
      <c r="G50" s="124"/>
      <c r="H50" s="124"/>
      <c r="I50" s="125"/>
      <c r="J50" s="12">
        <v>5</v>
      </c>
      <c r="K50" s="12">
        <v>2</v>
      </c>
      <c r="L50" s="12">
        <v>2</v>
      </c>
      <c r="M50" s="12">
        <v>0</v>
      </c>
      <c r="N50" s="12">
        <v>0</v>
      </c>
      <c r="O50" s="21">
        <f>K50+L50+M50+N50</f>
        <v>4</v>
      </c>
      <c r="P50" s="22">
        <f>Q50-O50</f>
        <v>5</v>
      </c>
      <c r="Q50" s="22">
        <f>ROUND(PRODUCT(J50,25)/14,0)</f>
        <v>9</v>
      </c>
      <c r="R50" s="28" t="s">
        <v>34</v>
      </c>
      <c r="S50" s="12"/>
      <c r="T50" s="29"/>
      <c r="U50" s="12" t="s">
        <v>39</v>
      </c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</row>
    <row r="51" spans="1:81">
      <c r="A51" s="48" t="s">
        <v>97</v>
      </c>
      <c r="B51" s="123" t="s">
        <v>98</v>
      </c>
      <c r="C51" s="124"/>
      <c r="D51" s="124"/>
      <c r="E51" s="124"/>
      <c r="F51" s="124"/>
      <c r="G51" s="124"/>
      <c r="H51" s="124"/>
      <c r="I51" s="125"/>
      <c r="J51" s="12">
        <v>5</v>
      </c>
      <c r="K51" s="12">
        <v>2</v>
      </c>
      <c r="L51" s="12">
        <v>2</v>
      </c>
      <c r="M51" s="12">
        <v>0</v>
      </c>
      <c r="N51" s="12">
        <v>0</v>
      </c>
      <c r="O51" s="44">
        <f t="shared" ref="O51:O56" si="4">K51+L51+M51+N51</f>
        <v>4</v>
      </c>
      <c r="P51" s="22">
        <f t="shared" ref="P51:P56" si="5">Q51-O51</f>
        <v>5</v>
      </c>
      <c r="Q51" s="22">
        <f t="shared" ref="Q51:Q53" si="6">ROUND(PRODUCT(J51,25)/14,0)</f>
        <v>9</v>
      </c>
      <c r="R51" s="28" t="s">
        <v>34</v>
      </c>
      <c r="S51" s="12"/>
      <c r="T51" s="29"/>
      <c r="U51" s="12" t="s">
        <v>39</v>
      </c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</row>
    <row r="52" spans="1:81">
      <c r="A52" s="48" t="s">
        <v>99</v>
      </c>
      <c r="B52" s="123" t="s">
        <v>100</v>
      </c>
      <c r="C52" s="124"/>
      <c r="D52" s="124"/>
      <c r="E52" s="124"/>
      <c r="F52" s="124"/>
      <c r="G52" s="124"/>
      <c r="H52" s="124"/>
      <c r="I52" s="125"/>
      <c r="J52" s="12">
        <v>5</v>
      </c>
      <c r="K52" s="12">
        <v>2</v>
      </c>
      <c r="L52" s="12">
        <v>2</v>
      </c>
      <c r="M52" s="12">
        <v>0</v>
      </c>
      <c r="N52" s="12">
        <v>0</v>
      </c>
      <c r="O52" s="44">
        <f t="shared" si="4"/>
        <v>4</v>
      </c>
      <c r="P52" s="22">
        <f t="shared" si="5"/>
        <v>5</v>
      </c>
      <c r="Q52" s="22">
        <f t="shared" si="6"/>
        <v>9</v>
      </c>
      <c r="R52" s="28"/>
      <c r="S52" s="12"/>
      <c r="T52" s="29" t="s">
        <v>35</v>
      </c>
      <c r="U52" s="12" t="s">
        <v>39</v>
      </c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</row>
    <row r="53" spans="1:81">
      <c r="A53" s="48" t="s">
        <v>101</v>
      </c>
      <c r="B53" s="123" t="s">
        <v>102</v>
      </c>
      <c r="C53" s="124"/>
      <c r="D53" s="124"/>
      <c r="E53" s="124"/>
      <c r="F53" s="124"/>
      <c r="G53" s="124"/>
      <c r="H53" s="124"/>
      <c r="I53" s="125"/>
      <c r="J53" s="12">
        <v>5</v>
      </c>
      <c r="K53" s="12">
        <v>2</v>
      </c>
      <c r="L53" s="12">
        <v>2</v>
      </c>
      <c r="M53" s="12">
        <v>0</v>
      </c>
      <c r="N53" s="12">
        <v>0</v>
      </c>
      <c r="O53" s="44">
        <f t="shared" si="4"/>
        <v>4</v>
      </c>
      <c r="P53" s="22">
        <f t="shared" si="5"/>
        <v>5</v>
      </c>
      <c r="Q53" s="22">
        <f t="shared" si="6"/>
        <v>9</v>
      </c>
      <c r="R53" s="28" t="s">
        <v>34</v>
      </c>
      <c r="S53" s="12"/>
      <c r="T53" s="29"/>
      <c r="U53" s="12" t="s">
        <v>39</v>
      </c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</row>
    <row r="54" spans="1:81">
      <c r="A54" s="48" t="s">
        <v>103</v>
      </c>
      <c r="B54" s="123" t="s">
        <v>104</v>
      </c>
      <c r="C54" s="124"/>
      <c r="D54" s="124"/>
      <c r="E54" s="124"/>
      <c r="F54" s="124"/>
      <c r="G54" s="124"/>
      <c r="H54" s="124"/>
      <c r="I54" s="125"/>
      <c r="J54" s="12">
        <v>6</v>
      </c>
      <c r="K54" s="12">
        <v>2</v>
      </c>
      <c r="L54" s="12">
        <v>1</v>
      </c>
      <c r="M54" s="12">
        <v>2</v>
      </c>
      <c r="N54" s="12">
        <v>0</v>
      </c>
      <c r="O54" s="44">
        <f t="shared" si="4"/>
        <v>5</v>
      </c>
      <c r="P54" s="22">
        <f>Q54-O54</f>
        <v>6</v>
      </c>
      <c r="Q54" s="22">
        <f>ROUND(PRODUCT(J54,25)/14,0)</f>
        <v>11</v>
      </c>
      <c r="R54" s="28" t="s">
        <v>34</v>
      </c>
      <c r="S54" s="12"/>
      <c r="T54" s="29"/>
      <c r="U54" s="12" t="s">
        <v>42</v>
      </c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</row>
    <row r="55" spans="1:81">
      <c r="A55" s="48" t="s">
        <v>105</v>
      </c>
      <c r="B55" s="123" t="s">
        <v>106</v>
      </c>
      <c r="C55" s="124"/>
      <c r="D55" s="124"/>
      <c r="E55" s="124"/>
      <c r="F55" s="124"/>
      <c r="G55" s="124"/>
      <c r="H55" s="124"/>
      <c r="I55" s="125"/>
      <c r="J55" s="12">
        <v>4</v>
      </c>
      <c r="K55" s="12">
        <v>2</v>
      </c>
      <c r="L55" s="12">
        <v>1</v>
      </c>
      <c r="M55" s="12">
        <v>0</v>
      </c>
      <c r="N55" s="12">
        <v>0</v>
      </c>
      <c r="O55" s="44">
        <f t="shared" si="4"/>
        <v>3</v>
      </c>
      <c r="P55" s="22">
        <f>Q55-O55</f>
        <v>4</v>
      </c>
      <c r="Q55" s="22">
        <f>ROUND(PRODUCT(J55,25)/14,0)</f>
        <v>7</v>
      </c>
      <c r="R55" s="28"/>
      <c r="S55" s="12" t="s">
        <v>31</v>
      </c>
      <c r="T55" s="29"/>
      <c r="U55" s="12" t="s">
        <v>42</v>
      </c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</row>
    <row r="56" spans="1:81">
      <c r="A56" s="47" t="s">
        <v>107</v>
      </c>
      <c r="B56" s="134" t="s">
        <v>76</v>
      </c>
      <c r="C56" s="135"/>
      <c r="D56" s="135"/>
      <c r="E56" s="135"/>
      <c r="F56" s="135"/>
      <c r="G56" s="135"/>
      <c r="H56" s="135"/>
      <c r="I56" s="136"/>
      <c r="J56" s="21">
        <v>0</v>
      </c>
      <c r="K56" s="21">
        <v>0</v>
      </c>
      <c r="L56" s="21">
        <v>2</v>
      </c>
      <c r="M56" s="44">
        <v>0</v>
      </c>
      <c r="N56" s="21">
        <v>0</v>
      </c>
      <c r="O56" s="44">
        <f t="shared" si="4"/>
        <v>2</v>
      </c>
      <c r="P56" s="22">
        <f t="shared" si="5"/>
        <v>0</v>
      </c>
      <c r="Q56" s="22">
        <v>2</v>
      </c>
      <c r="R56" s="30"/>
      <c r="S56" s="31" t="s">
        <v>31</v>
      </c>
      <c r="T56" s="32"/>
      <c r="U56" s="31" t="s">
        <v>42</v>
      </c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</row>
    <row r="57" spans="1:81">
      <c r="A57" s="25" t="s">
        <v>28</v>
      </c>
      <c r="B57" s="111"/>
      <c r="C57" s="112"/>
      <c r="D57" s="112"/>
      <c r="E57" s="112"/>
      <c r="F57" s="112"/>
      <c r="G57" s="112"/>
      <c r="H57" s="112"/>
      <c r="I57" s="113"/>
      <c r="J57" s="25">
        <f t="shared" ref="J57:Q57" si="7">SUM(J50:J56)</f>
        <v>30</v>
      </c>
      <c r="K57" s="25">
        <f t="shared" si="7"/>
        <v>12</v>
      </c>
      <c r="L57" s="25">
        <f t="shared" si="7"/>
        <v>12</v>
      </c>
      <c r="M57" s="43">
        <f t="shared" si="7"/>
        <v>2</v>
      </c>
      <c r="N57" s="25">
        <f t="shared" si="7"/>
        <v>0</v>
      </c>
      <c r="O57" s="25">
        <f t="shared" si="7"/>
        <v>26</v>
      </c>
      <c r="P57" s="25">
        <f t="shared" si="7"/>
        <v>30</v>
      </c>
      <c r="Q57" s="25">
        <f t="shared" si="7"/>
        <v>56</v>
      </c>
      <c r="R57" s="41">
        <f>COUNTIF(R50:R56,"E")</f>
        <v>4</v>
      </c>
      <c r="S57" s="41">
        <f>COUNTIF(S50:S56,"C")</f>
        <v>2</v>
      </c>
      <c r="T57" s="41">
        <f>COUNTIF(T50:T56,"VP")</f>
        <v>1</v>
      </c>
      <c r="U57" s="26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</row>
    <row r="58" spans="1:81" ht="11.25" customHeight="1"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</row>
    <row r="59" spans="1:81" ht="6.75" customHeight="1"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</row>
    <row r="60" spans="1:81" ht="18" customHeight="1">
      <c r="A60" s="162" t="s">
        <v>47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</row>
    <row r="61" spans="1:81" ht="25.5" customHeight="1">
      <c r="A61" s="90" t="s">
        <v>30</v>
      </c>
      <c r="B61" s="92" t="s">
        <v>29</v>
      </c>
      <c r="C61" s="93"/>
      <c r="D61" s="93"/>
      <c r="E61" s="93"/>
      <c r="F61" s="93"/>
      <c r="G61" s="93"/>
      <c r="H61" s="93"/>
      <c r="I61" s="94"/>
      <c r="J61" s="86" t="s">
        <v>43</v>
      </c>
      <c r="K61" s="147" t="s">
        <v>27</v>
      </c>
      <c r="L61" s="148"/>
      <c r="M61" s="148"/>
      <c r="N61" s="149"/>
      <c r="O61" s="147" t="s">
        <v>44</v>
      </c>
      <c r="P61" s="159"/>
      <c r="Q61" s="160"/>
      <c r="R61" s="147" t="s">
        <v>26</v>
      </c>
      <c r="S61" s="148"/>
      <c r="T61" s="149"/>
      <c r="U61" s="161" t="s">
        <v>25</v>
      </c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</row>
    <row r="62" spans="1:81" ht="16.5" customHeight="1">
      <c r="A62" s="91"/>
      <c r="B62" s="95"/>
      <c r="C62" s="96"/>
      <c r="D62" s="96"/>
      <c r="E62" s="96"/>
      <c r="F62" s="96"/>
      <c r="G62" s="96"/>
      <c r="H62" s="96"/>
      <c r="I62" s="97"/>
      <c r="J62" s="87"/>
      <c r="K62" s="4" t="s">
        <v>31</v>
      </c>
      <c r="L62" s="4" t="s">
        <v>32</v>
      </c>
      <c r="M62" s="46" t="s">
        <v>78</v>
      </c>
      <c r="N62" s="46" t="s">
        <v>79</v>
      </c>
      <c r="O62" s="4" t="s">
        <v>36</v>
      </c>
      <c r="P62" s="4" t="s">
        <v>8</v>
      </c>
      <c r="Q62" s="4" t="s">
        <v>33</v>
      </c>
      <c r="R62" s="4" t="s">
        <v>34</v>
      </c>
      <c r="S62" s="4" t="s">
        <v>31</v>
      </c>
      <c r="T62" s="4" t="s">
        <v>35</v>
      </c>
      <c r="U62" s="8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</row>
    <row r="63" spans="1:81">
      <c r="A63" s="48" t="s">
        <v>108</v>
      </c>
      <c r="B63" s="123" t="s">
        <v>109</v>
      </c>
      <c r="C63" s="124"/>
      <c r="D63" s="124"/>
      <c r="E63" s="124"/>
      <c r="F63" s="124"/>
      <c r="G63" s="124"/>
      <c r="H63" s="124"/>
      <c r="I63" s="125"/>
      <c r="J63" s="12">
        <v>6</v>
      </c>
      <c r="K63" s="12">
        <v>2</v>
      </c>
      <c r="L63" s="12">
        <v>2</v>
      </c>
      <c r="M63" s="12">
        <v>0</v>
      </c>
      <c r="N63" s="12">
        <v>0</v>
      </c>
      <c r="O63" s="21">
        <f>K63+L63+M63+N63</f>
        <v>4</v>
      </c>
      <c r="P63" s="22">
        <f>Q63-O63</f>
        <v>7</v>
      </c>
      <c r="Q63" s="22">
        <f>ROUND(PRODUCT(J63,25)/14,0)</f>
        <v>11</v>
      </c>
      <c r="R63" s="28"/>
      <c r="S63" s="12"/>
      <c r="T63" s="29" t="s">
        <v>35</v>
      </c>
      <c r="U63" s="12" t="s">
        <v>39</v>
      </c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</row>
    <row r="64" spans="1:81">
      <c r="A64" s="48" t="s">
        <v>110</v>
      </c>
      <c r="B64" s="123" t="s">
        <v>111</v>
      </c>
      <c r="C64" s="124"/>
      <c r="D64" s="124"/>
      <c r="E64" s="124"/>
      <c r="F64" s="124"/>
      <c r="G64" s="124"/>
      <c r="H64" s="124"/>
      <c r="I64" s="125"/>
      <c r="J64" s="12">
        <v>6</v>
      </c>
      <c r="K64" s="12">
        <v>2</v>
      </c>
      <c r="L64" s="12">
        <v>2</v>
      </c>
      <c r="M64" s="12">
        <v>1</v>
      </c>
      <c r="N64" s="12">
        <v>0</v>
      </c>
      <c r="O64" s="44">
        <f t="shared" ref="O64:O68" si="8">K64+L64+M64+N64</f>
        <v>5</v>
      </c>
      <c r="P64" s="22">
        <f t="shared" ref="P64:P68" si="9">Q64-O64</f>
        <v>6</v>
      </c>
      <c r="Q64" s="22">
        <f t="shared" ref="Q64:Q68" si="10">ROUND(PRODUCT(J64,25)/14,0)</f>
        <v>11</v>
      </c>
      <c r="R64" s="28" t="s">
        <v>34</v>
      </c>
      <c r="S64" s="12"/>
      <c r="T64" s="29"/>
      <c r="U64" s="12" t="s">
        <v>39</v>
      </c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</row>
    <row r="65" spans="1:81">
      <c r="A65" s="48" t="s">
        <v>112</v>
      </c>
      <c r="B65" s="123" t="s">
        <v>113</v>
      </c>
      <c r="C65" s="124"/>
      <c r="D65" s="124"/>
      <c r="E65" s="124"/>
      <c r="F65" s="124"/>
      <c r="G65" s="124"/>
      <c r="H65" s="124"/>
      <c r="I65" s="125"/>
      <c r="J65" s="12">
        <v>6</v>
      </c>
      <c r="K65" s="12">
        <v>2</v>
      </c>
      <c r="L65" s="12">
        <v>2</v>
      </c>
      <c r="M65" s="12">
        <v>0</v>
      </c>
      <c r="N65" s="12">
        <v>0</v>
      </c>
      <c r="O65" s="44">
        <f t="shared" si="8"/>
        <v>4</v>
      </c>
      <c r="P65" s="22">
        <f t="shared" si="9"/>
        <v>7</v>
      </c>
      <c r="Q65" s="22">
        <f t="shared" si="10"/>
        <v>11</v>
      </c>
      <c r="R65" s="28" t="s">
        <v>34</v>
      </c>
      <c r="S65" s="12"/>
      <c r="T65" s="29"/>
      <c r="U65" s="12" t="s">
        <v>41</v>
      </c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</row>
    <row r="66" spans="1:81">
      <c r="A66" s="48" t="s">
        <v>114</v>
      </c>
      <c r="B66" s="123" t="s">
        <v>115</v>
      </c>
      <c r="C66" s="124"/>
      <c r="D66" s="124"/>
      <c r="E66" s="124"/>
      <c r="F66" s="124"/>
      <c r="G66" s="124"/>
      <c r="H66" s="124"/>
      <c r="I66" s="125"/>
      <c r="J66" s="12">
        <v>6</v>
      </c>
      <c r="K66" s="12">
        <v>2</v>
      </c>
      <c r="L66" s="12">
        <v>2</v>
      </c>
      <c r="M66" s="12">
        <v>0</v>
      </c>
      <c r="N66" s="12">
        <v>0</v>
      </c>
      <c r="O66" s="44">
        <f t="shared" si="8"/>
        <v>4</v>
      </c>
      <c r="P66" s="22">
        <f t="shared" si="9"/>
        <v>7</v>
      </c>
      <c r="Q66" s="22">
        <f t="shared" si="10"/>
        <v>11</v>
      </c>
      <c r="R66" s="28" t="s">
        <v>34</v>
      </c>
      <c r="S66" s="12"/>
      <c r="T66" s="29"/>
      <c r="U66" s="12" t="s">
        <v>39</v>
      </c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</row>
    <row r="67" spans="1:81">
      <c r="A67" s="48" t="s">
        <v>116</v>
      </c>
      <c r="B67" s="123" t="s">
        <v>117</v>
      </c>
      <c r="C67" s="124"/>
      <c r="D67" s="124"/>
      <c r="E67" s="124"/>
      <c r="F67" s="124"/>
      <c r="G67" s="124"/>
      <c r="H67" s="124"/>
      <c r="I67" s="125"/>
      <c r="J67" s="12">
        <v>6</v>
      </c>
      <c r="K67" s="12">
        <v>1</v>
      </c>
      <c r="L67" s="12">
        <v>0</v>
      </c>
      <c r="M67" s="12">
        <v>2</v>
      </c>
      <c r="N67" s="12">
        <v>0</v>
      </c>
      <c r="O67" s="44">
        <f t="shared" si="8"/>
        <v>3</v>
      </c>
      <c r="P67" s="22">
        <f t="shared" si="9"/>
        <v>8</v>
      </c>
      <c r="Q67" s="22">
        <f t="shared" si="10"/>
        <v>11</v>
      </c>
      <c r="R67" s="28"/>
      <c r="S67" s="12" t="s">
        <v>31</v>
      </c>
      <c r="T67" s="29"/>
      <c r="U67" s="12" t="s">
        <v>42</v>
      </c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</row>
    <row r="68" spans="1:81">
      <c r="A68" s="48" t="s">
        <v>118</v>
      </c>
      <c r="B68" s="123" t="s">
        <v>119</v>
      </c>
      <c r="C68" s="124"/>
      <c r="D68" s="124"/>
      <c r="E68" s="124"/>
      <c r="F68" s="124"/>
      <c r="G68" s="124"/>
      <c r="H68" s="124"/>
      <c r="I68" s="125"/>
      <c r="J68" s="12">
        <v>3</v>
      </c>
      <c r="K68" s="12">
        <v>0</v>
      </c>
      <c r="L68" s="12">
        <v>2</v>
      </c>
      <c r="M68" s="12">
        <v>0</v>
      </c>
      <c r="N68" s="12">
        <v>0</v>
      </c>
      <c r="O68" s="44">
        <f t="shared" si="8"/>
        <v>2</v>
      </c>
      <c r="P68" s="22">
        <f t="shared" si="9"/>
        <v>3</v>
      </c>
      <c r="Q68" s="22">
        <f t="shared" si="10"/>
        <v>5</v>
      </c>
      <c r="R68" s="28"/>
      <c r="S68" s="12" t="s">
        <v>31</v>
      </c>
      <c r="T68" s="29"/>
      <c r="U68" s="12" t="s">
        <v>42</v>
      </c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</row>
    <row r="69" spans="1:81">
      <c r="A69" s="25" t="s">
        <v>28</v>
      </c>
      <c r="B69" s="111"/>
      <c r="C69" s="112"/>
      <c r="D69" s="112"/>
      <c r="E69" s="112"/>
      <c r="F69" s="112"/>
      <c r="G69" s="112"/>
      <c r="H69" s="112"/>
      <c r="I69" s="113"/>
      <c r="J69" s="25">
        <f t="shared" ref="J69:Q69" si="11">SUM(J63:J68)</f>
        <v>33</v>
      </c>
      <c r="K69" s="25">
        <f t="shared" si="11"/>
        <v>9</v>
      </c>
      <c r="L69" s="25">
        <f t="shared" si="11"/>
        <v>10</v>
      </c>
      <c r="M69" s="43">
        <f t="shared" si="11"/>
        <v>3</v>
      </c>
      <c r="N69" s="25">
        <f t="shared" si="11"/>
        <v>0</v>
      </c>
      <c r="O69" s="25">
        <f t="shared" si="11"/>
        <v>22</v>
      </c>
      <c r="P69" s="25">
        <f t="shared" si="11"/>
        <v>38</v>
      </c>
      <c r="Q69" s="25">
        <f t="shared" si="11"/>
        <v>60</v>
      </c>
      <c r="R69" s="25">
        <f>COUNTIF(R63:R68,"E")</f>
        <v>3</v>
      </c>
      <c r="S69" s="25">
        <f>COUNTIF(S63:S68,"C")</f>
        <v>2</v>
      </c>
      <c r="T69" s="25">
        <f>COUNTIF(T63:T68,"VP")</f>
        <v>1</v>
      </c>
      <c r="U69" s="26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</row>
    <row r="70" spans="1:81" ht="21.75" customHeight="1"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</row>
    <row r="71" spans="1:81" ht="18.75" customHeight="1">
      <c r="A71" s="162" t="s">
        <v>48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</row>
    <row r="72" spans="1:81" ht="24.75" customHeight="1">
      <c r="A72" s="90" t="s">
        <v>30</v>
      </c>
      <c r="B72" s="92" t="s">
        <v>29</v>
      </c>
      <c r="C72" s="93"/>
      <c r="D72" s="93"/>
      <c r="E72" s="93"/>
      <c r="F72" s="93"/>
      <c r="G72" s="93"/>
      <c r="H72" s="93"/>
      <c r="I72" s="94"/>
      <c r="J72" s="86" t="s">
        <v>43</v>
      </c>
      <c r="K72" s="147" t="s">
        <v>27</v>
      </c>
      <c r="L72" s="148"/>
      <c r="M72" s="148"/>
      <c r="N72" s="149"/>
      <c r="O72" s="147" t="s">
        <v>44</v>
      </c>
      <c r="P72" s="159"/>
      <c r="Q72" s="160"/>
      <c r="R72" s="147" t="s">
        <v>26</v>
      </c>
      <c r="S72" s="148"/>
      <c r="T72" s="149"/>
      <c r="U72" s="161" t="s">
        <v>25</v>
      </c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</row>
    <row r="73" spans="1:81">
      <c r="A73" s="91"/>
      <c r="B73" s="95"/>
      <c r="C73" s="96"/>
      <c r="D73" s="96"/>
      <c r="E73" s="96"/>
      <c r="F73" s="96"/>
      <c r="G73" s="96"/>
      <c r="H73" s="96"/>
      <c r="I73" s="97"/>
      <c r="J73" s="87"/>
      <c r="K73" s="4" t="s">
        <v>31</v>
      </c>
      <c r="L73" s="4" t="s">
        <v>32</v>
      </c>
      <c r="M73" s="46" t="s">
        <v>78</v>
      </c>
      <c r="N73" s="46" t="s">
        <v>79</v>
      </c>
      <c r="O73" s="4" t="s">
        <v>36</v>
      </c>
      <c r="P73" s="4" t="s">
        <v>8</v>
      </c>
      <c r="Q73" s="4" t="s">
        <v>33</v>
      </c>
      <c r="R73" s="4" t="s">
        <v>34</v>
      </c>
      <c r="S73" s="4" t="s">
        <v>31</v>
      </c>
      <c r="T73" s="4" t="s">
        <v>35</v>
      </c>
      <c r="U73" s="8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</row>
    <row r="74" spans="1:81">
      <c r="A74" s="48" t="s">
        <v>120</v>
      </c>
      <c r="B74" s="123" t="s">
        <v>121</v>
      </c>
      <c r="C74" s="124"/>
      <c r="D74" s="124"/>
      <c r="E74" s="124"/>
      <c r="F74" s="124"/>
      <c r="G74" s="124"/>
      <c r="H74" s="124"/>
      <c r="I74" s="125"/>
      <c r="J74" s="12">
        <v>6</v>
      </c>
      <c r="K74" s="12">
        <v>2</v>
      </c>
      <c r="L74" s="12">
        <v>1</v>
      </c>
      <c r="M74" s="12">
        <v>2</v>
      </c>
      <c r="N74" s="12">
        <v>0</v>
      </c>
      <c r="O74" s="21">
        <f>K74+L74+M74+N74</f>
        <v>5</v>
      </c>
      <c r="P74" s="22">
        <f>Q74-O74</f>
        <v>6</v>
      </c>
      <c r="Q74" s="22">
        <f>ROUND(PRODUCT(J74,25)/14,0)</f>
        <v>11</v>
      </c>
      <c r="R74" s="28" t="s">
        <v>34</v>
      </c>
      <c r="S74" s="12"/>
      <c r="T74" s="29"/>
      <c r="U74" s="12" t="s">
        <v>41</v>
      </c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</row>
    <row r="75" spans="1:81">
      <c r="A75" s="48" t="s">
        <v>122</v>
      </c>
      <c r="B75" s="123" t="s">
        <v>123</v>
      </c>
      <c r="C75" s="124"/>
      <c r="D75" s="124"/>
      <c r="E75" s="124"/>
      <c r="F75" s="124"/>
      <c r="G75" s="124"/>
      <c r="H75" s="124"/>
      <c r="I75" s="125"/>
      <c r="J75" s="12">
        <v>6</v>
      </c>
      <c r="K75" s="12">
        <v>2</v>
      </c>
      <c r="L75" s="12">
        <v>2</v>
      </c>
      <c r="M75" s="12">
        <v>0</v>
      </c>
      <c r="N75" s="12">
        <v>0</v>
      </c>
      <c r="O75" s="44">
        <f t="shared" ref="O75:O79" si="12">K75+L75+M75+N75</f>
        <v>4</v>
      </c>
      <c r="P75" s="22">
        <f t="shared" ref="P75:P79" si="13">Q75-O75</f>
        <v>7</v>
      </c>
      <c r="Q75" s="22">
        <f t="shared" ref="Q75:Q79" si="14">ROUND(PRODUCT(J75,25)/14,0)</f>
        <v>11</v>
      </c>
      <c r="R75" s="28" t="s">
        <v>34</v>
      </c>
      <c r="S75" s="12"/>
      <c r="T75" s="29"/>
      <c r="U75" s="12" t="s">
        <v>39</v>
      </c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</row>
    <row r="76" spans="1:81">
      <c r="A76" s="48" t="s">
        <v>124</v>
      </c>
      <c r="B76" s="123" t="s">
        <v>125</v>
      </c>
      <c r="C76" s="124"/>
      <c r="D76" s="124"/>
      <c r="E76" s="124"/>
      <c r="F76" s="124"/>
      <c r="G76" s="124"/>
      <c r="H76" s="124"/>
      <c r="I76" s="125"/>
      <c r="J76" s="12">
        <v>6</v>
      </c>
      <c r="K76" s="12">
        <v>2</v>
      </c>
      <c r="L76" s="12">
        <v>2</v>
      </c>
      <c r="M76" s="12">
        <v>0</v>
      </c>
      <c r="N76" s="12">
        <v>0</v>
      </c>
      <c r="O76" s="44">
        <f t="shared" si="12"/>
        <v>4</v>
      </c>
      <c r="P76" s="22">
        <f t="shared" si="13"/>
        <v>7</v>
      </c>
      <c r="Q76" s="22">
        <f t="shared" si="14"/>
        <v>11</v>
      </c>
      <c r="R76" s="28" t="s">
        <v>34</v>
      </c>
      <c r="S76" s="12"/>
      <c r="T76" s="29"/>
      <c r="U76" s="12" t="s">
        <v>39</v>
      </c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</row>
    <row r="77" spans="1:81">
      <c r="A77" s="48" t="s">
        <v>126</v>
      </c>
      <c r="B77" s="123" t="s">
        <v>127</v>
      </c>
      <c r="C77" s="124"/>
      <c r="D77" s="124"/>
      <c r="E77" s="124"/>
      <c r="F77" s="124"/>
      <c r="G77" s="124"/>
      <c r="H77" s="124"/>
      <c r="I77" s="125"/>
      <c r="J77" s="12">
        <v>6</v>
      </c>
      <c r="K77" s="12">
        <v>2</v>
      </c>
      <c r="L77" s="12">
        <v>2</v>
      </c>
      <c r="M77" s="12">
        <v>1</v>
      </c>
      <c r="N77" s="12">
        <v>0</v>
      </c>
      <c r="O77" s="44">
        <f t="shared" si="12"/>
        <v>5</v>
      </c>
      <c r="P77" s="22">
        <f t="shared" si="13"/>
        <v>6</v>
      </c>
      <c r="Q77" s="22">
        <f t="shared" si="14"/>
        <v>11</v>
      </c>
      <c r="R77" s="28" t="s">
        <v>34</v>
      </c>
      <c r="S77" s="12"/>
      <c r="T77" s="29"/>
      <c r="U77" s="12" t="s">
        <v>39</v>
      </c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</row>
    <row r="78" spans="1:81">
      <c r="A78" s="48" t="s">
        <v>128</v>
      </c>
      <c r="B78" s="123" t="s">
        <v>129</v>
      </c>
      <c r="C78" s="124"/>
      <c r="D78" s="124"/>
      <c r="E78" s="124"/>
      <c r="F78" s="124"/>
      <c r="G78" s="124"/>
      <c r="H78" s="124"/>
      <c r="I78" s="125"/>
      <c r="J78" s="12">
        <v>6</v>
      </c>
      <c r="K78" s="12">
        <v>2</v>
      </c>
      <c r="L78" s="12">
        <v>1</v>
      </c>
      <c r="M78" s="12">
        <v>0</v>
      </c>
      <c r="N78" s="12">
        <v>0</v>
      </c>
      <c r="O78" s="44">
        <f t="shared" si="12"/>
        <v>3</v>
      </c>
      <c r="P78" s="22">
        <f t="shared" si="13"/>
        <v>8</v>
      </c>
      <c r="Q78" s="22">
        <f t="shared" si="14"/>
        <v>11</v>
      </c>
      <c r="R78" s="28"/>
      <c r="S78" s="12"/>
      <c r="T78" s="29" t="s">
        <v>35</v>
      </c>
      <c r="U78" s="12" t="s">
        <v>41</v>
      </c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</row>
    <row r="79" spans="1:81">
      <c r="A79" s="48" t="s">
        <v>130</v>
      </c>
      <c r="B79" s="123" t="s">
        <v>131</v>
      </c>
      <c r="C79" s="124"/>
      <c r="D79" s="124"/>
      <c r="E79" s="124"/>
      <c r="F79" s="124"/>
      <c r="G79" s="124"/>
      <c r="H79" s="124"/>
      <c r="I79" s="125"/>
      <c r="J79" s="12">
        <v>3</v>
      </c>
      <c r="K79" s="12">
        <v>0</v>
      </c>
      <c r="L79" s="12">
        <v>2</v>
      </c>
      <c r="M79" s="12">
        <v>0</v>
      </c>
      <c r="N79" s="12">
        <v>0</v>
      </c>
      <c r="O79" s="44">
        <f t="shared" si="12"/>
        <v>2</v>
      </c>
      <c r="P79" s="22">
        <f t="shared" si="13"/>
        <v>3</v>
      </c>
      <c r="Q79" s="22">
        <f t="shared" si="14"/>
        <v>5</v>
      </c>
      <c r="R79" s="28"/>
      <c r="S79" s="12" t="s">
        <v>31</v>
      </c>
      <c r="T79" s="29"/>
      <c r="U79" s="12" t="s">
        <v>42</v>
      </c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</row>
    <row r="80" spans="1:81">
      <c r="A80" s="25" t="s">
        <v>28</v>
      </c>
      <c r="B80" s="111"/>
      <c r="C80" s="112"/>
      <c r="D80" s="112"/>
      <c r="E80" s="112"/>
      <c r="F80" s="112"/>
      <c r="G80" s="112"/>
      <c r="H80" s="112"/>
      <c r="I80" s="113"/>
      <c r="J80" s="25">
        <f t="shared" ref="J80:Q80" si="15">SUM(J74:J79)</f>
        <v>33</v>
      </c>
      <c r="K80" s="25">
        <f t="shared" si="15"/>
        <v>10</v>
      </c>
      <c r="L80" s="25">
        <f t="shared" si="15"/>
        <v>10</v>
      </c>
      <c r="M80" s="43">
        <f t="shared" si="15"/>
        <v>3</v>
      </c>
      <c r="N80" s="25">
        <f t="shared" si="15"/>
        <v>0</v>
      </c>
      <c r="O80" s="25">
        <f t="shared" si="15"/>
        <v>23</v>
      </c>
      <c r="P80" s="25">
        <f t="shared" si="15"/>
        <v>37</v>
      </c>
      <c r="Q80" s="25">
        <f t="shared" si="15"/>
        <v>60</v>
      </c>
      <c r="R80" s="25">
        <f>COUNTIF(R74:R79,"E")</f>
        <v>4</v>
      </c>
      <c r="S80" s="25">
        <f>COUNTIF(S74:S79,"C")</f>
        <v>1</v>
      </c>
      <c r="T80" s="25">
        <f>COUNTIF(T74:T79,"VP")</f>
        <v>1</v>
      </c>
      <c r="U80" s="26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</row>
    <row r="81" spans="1:81" ht="9" customHeight="1"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</row>
    <row r="82" spans="1:81"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</row>
    <row r="83" spans="1:81" ht="18" customHeight="1">
      <c r="A83" s="68" t="s">
        <v>49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70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</row>
    <row r="84" spans="1:81" ht="25.5" customHeight="1">
      <c r="A84" s="90" t="s">
        <v>30</v>
      </c>
      <c r="B84" s="92" t="s">
        <v>29</v>
      </c>
      <c r="C84" s="93"/>
      <c r="D84" s="93"/>
      <c r="E84" s="93"/>
      <c r="F84" s="93"/>
      <c r="G84" s="93"/>
      <c r="H84" s="93"/>
      <c r="I84" s="94"/>
      <c r="J84" s="86" t="s">
        <v>43</v>
      </c>
      <c r="K84" s="142" t="s">
        <v>27</v>
      </c>
      <c r="L84" s="143"/>
      <c r="M84" s="143"/>
      <c r="N84" s="144"/>
      <c r="O84" s="142" t="s">
        <v>44</v>
      </c>
      <c r="P84" s="143"/>
      <c r="Q84" s="144"/>
      <c r="R84" s="142" t="s">
        <v>26</v>
      </c>
      <c r="S84" s="143"/>
      <c r="T84" s="144"/>
      <c r="U84" s="86" t="s">
        <v>25</v>
      </c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</row>
    <row r="85" spans="1:81">
      <c r="A85" s="91"/>
      <c r="B85" s="95"/>
      <c r="C85" s="96"/>
      <c r="D85" s="96"/>
      <c r="E85" s="96"/>
      <c r="F85" s="96"/>
      <c r="G85" s="96"/>
      <c r="H85" s="96"/>
      <c r="I85" s="97"/>
      <c r="J85" s="87"/>
      <c r="K85" s="4" t="s">
        <v>31</v>
      </c>
      <c r="L85" s="4" t="s">
        <v>32</v>
      </c>
      <c r="M85" s="46" t="s">
        <v>78</v>
      </c>
      <c r="N85" s="46" t="s">
        <v>79</v>
      </c>
      <c r="O85" s="4" t="s">
        <v>36</v>
      </c>
      <c r="P85" s="4" t="s">
        <v>8</v>
      </c>
      <c r="Q85" s="4" t="s">
        <v>33</v>
      </c>
      <c r="R85" s="4" t="s">
        <v>34</v>
      </c>
      <c r="S85" s="4" t="s">
        <v>31</v>
      </c>
      <c r="T85" s="4" t="s">
        <v>35</v>
      </c>
      <c r="U85" s="8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</row>
    <row r="86" spans="1:81">
      <c r="A86" s="48" t="s">
        <v>132</v>
      </c>
      <c r="B86" s="123" t="s">
        <v>133</v>
      </c>
      <c r="C86" s="124"/>
      <c r="D86" s="124"/>
      <c r="E86" s="124"/>
      <c r="F86" s="124"/>
      <c r="G86" s="124"/>
      <c r="H86" s="124"/>
      <c r="I86" s="125"/>
      <c r="J86" s="12">
        <v>5</v>
      </c>
      <c r="K86" s="12">
        <v>2</v>
      </c>
      <c r="L86" s="12">
        <v>2</v>
      </c>
      <c r="M86" s="12">
        <v>0</v>
      </c>
      <c r="N86" s="12">
        <v>0</v>
      </c>
      <c r="O86" s="21">
        <f>K86+L86+M86+N86</f>
        <v>4</v>
      </c>
      <c r="P86" s="22">
        <f>Q86-O86</f>
        <v>5</v>
      </c>
      <c r="Q86" s="22">
        <f>ROUND(PRODUCT(J86,25)/14,0)</f>
        <v>9</v>
      </c>
      <c r="R86" s="28" t="s">
        <v>34</v>
      </c>
      <c r="S86" s="12"/>
      <c r="T86" s="29"/>
      <c r="U86" s="12" t="s">
        <v>41</v>
      </c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</row>
    <row r="87" spans="1:81">
      <c r="A87" s="48" t="s">
        <v>134</v>
      </c>
      <c r="B87" s="123" t="s">
        <v>135</v>
      </c>
      <c r="C87" s="124"/>
      <c r="D87" s="124"/>
      <c r="E87" s="124"/>
      <c r="F87" s="124"/>
      <c r="G87" s="124"/>
      <c r="H87" s="124"/>
      <c r="I87" s="125"/>
      <c r="J87" s="12">
        <v>5</v>
      </c>
      <c r="K87" s="12">
        <v>2</v>
      </c>
      <c r="L87" s="12">
        <v>2</v>
      </c>
      <c r="M87" s="12">
        <v>1</v>
      </c>
      <c r="N87" s="12">
        <v>0</v>
      </c>
      <c r="O87" s="44">
        <f t="shared" ref="O87:O91" si="16">K87+L87+M87+N87</f>
        <v>5</v>
      </c>
      <c r="P87" s="22">
        <f t="shared" ref="P87:P91" si="17">Q87-O87</f>
        <v>4</v>
      </c>
      <c r="Q87" s="22">
        <f t="shared" ref="Q87:Q91" si="18">ROUND(PRODUCT(J87,25)/14,0)</f>
        <v>9</v>
      </c>
      <c r="R87" s="28" t="s">
        <v>34</v>
      </c>
      <c r="S87" s="12"/>
      <c r="T87" s="29"/>
      <c r="U87" s="12" t="s">
        <v>41</v>
      </c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</row>
    <row r="88" spans="1:81">
      <c r="A88" s="48" t="s">
        <v>136</v>
      </c>
      <c r="B88" s="123" t="s">
        <v>137</v>
      </c>
      <c r="C88" s="124"/>
      <c r="D88" s="124"/>
      <c r="E88" s="124"/>
      <c r="F88" s="124"/>
      <c r="G88" s="124"/>
      <c r="H88" s="124"/>
      <c r="I88" s="125"/>
      <c r="J88" s="12">
        <v>5</v>
      </c>
      <c r="K88" s="12">
        <v>2</v>
      </c>
      <c r="L88" s="12">
        <v>2</v>
      </c>
      <c r="M88" s="12">
        <v>0</v>
      </c>
      <c r="N88" s="12">
        <v>0</v>
      </c>
      <c r="O88" s="44">
        <f t="shared" si="16"/>
        <v>4</v>
      </c>
      <c r="P88" s="22">
        <f t="shared" si="17"/>
        <v>5</v>
      </c>
      <c r="Q88" s="22">
        <f t="shared" si="18"/>
        <v>9</v>
      </c>
      <c r="R88" s="28" t="s">
        <v>34</v>
      </c>
      <c r="S88" s="12"/>
      <c r="T88" s="29"/>
      <c r="U88" s="12" t="s">
        <v>41</v>
      </c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</row>
    <row r="89" spans="1:81">
      <c r="A89" s="48" t="s">
        <v>138</v>
      </c>
      <c r="B89" s="105" t="s">
        <v>139</v>
      </c>
      <c r="C89" s="106"/>
      <c r="D89" s="106"/>
      <c r="E89" s="106"/>
      <c r="F89" s="106"/>
      <c r="G89" s="106"/>
      <c r="H89" s="106"/>
      <c r="I89" s="107"/>
      <c r="J89" s="12">
        <v>5</v>
      </c>
      <c r="K89" s="12">
        <v>2</v>
      </c>
      <c r="L89" s="12">
        <v>2</v>
      </c>
      <c r="M89" s="12">
        <v>1</v>
      </c>
      <c r="N89" s="12">
        <v>0</v>
      </c>
      <c r="O89" s="44">
        <f t="shared" si="16"/>
        <v>5</v>
      </c>
      <c r="P89" s="22">
        <f t="shared" si="17"/>
        <v>4</v>
      </c>
      <c r="Q89" s="22">
        <f t="shared" si="18"/>
        <v>9</v>
      </c>
      <c r="R89" s="28"/>
      <c r="S89" s="12" t="s">
        <v>31</v>
      </c>
      <c r="T89" s="29"/>
      <c r="U89" s="12" t="s">
        <v>41</v>
      </c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</row>
    <row r="90" spans="1:81">
      <c r="A90" s="48" t="s">
        <v>140</v>
      </c>
      <c r="B90" s="123" t="s">
        <v>141</v>
      </c>
      <c r="C90" s="124"/>
      <c r="D90" s="124"/>
      <c r="E90" s="124"/>
      <c r="F90" s="124"/>
      <c r="G90" s="124"/>
      <c r="H90" s="124"/>
      <c r="I90" s="125"/>
      <c r="J90" s="12">
        <v>6</v>
      </c>
      <c r="K90" s="12">
        <v>2</v>
      </c>
      <c r="L90" s="12">
        <v>1</v>
      </c>
      <c r="M90" s="12">
        <v>0</v>
      </c>
      <c r="N90" s="12">
        <v>2</v>
      </c>
      <c r="O90" s="44">
        <f t="shared" si="16"/>
        <v>5</v>
      </c>
      <c r="P90" s="22">
        <f t="shared" si="17"/>
        <v>6</v>
      </c>
      <c r="Q90" s="22">
        <f t="shared" si="18"/>
        <v>11</v>
      </c>
      <c r="R90" s="28"/>
      <c r="S90" s="12"/>
      <c r="T90" s="29" t="s">
        <v>35</v>
      </c>
      <c r="U90" s="12" t="s">
        <v>39</v>
      </c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</row>
    <row r="91" spans="1:81">
      <c r="A91" s="48" t="s">
        <v>142</v>
      </c>
      <c r="B91" s="123" t="s">
        <v>143</v>
      </c>
      <c r="C91" s="124"/>
      <c r="D91" s="124"/>
      <c r="E91" s="124"/>
      <c r="F91" s="124"/>
      <c r="G91" s="124"/>
      <c r="H91" s="124"/>
      <c r="I91" s="125"/>
      <c r="J91" s="12">
        <v>4</v>
      </c>
      <c r="K91" s="12">
        <v>0</v>
      </c>
      <c r="L91" s="12">
        <v>0</v>
      </c>
      <c r="M91" s="12">
        <v>1</v>
      </c>
      <c r="N91" s="12">
        <v>0</v>
      </c>
      <c r="O91" s="44">
        <f t="shared" si="16"/>
        <v>1</v>
      </c>
      <c r="P91" s="22">
        <f t="shared" si="17"/>
        <v>6</v>
      </c>
      <c r="Q91" s="22">
        <f t="shared" si="18"/>
        <v>7</v>
      </c>
      <c r="R91" s="28"/>
      <c r="S91" s="12" t="s">
        <v>31</v>
      </c>
      <c r="T91" s="29"/>
      <c r="U91" s="12" t="s">
        <v>42</v>
      </c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</row>
    <row r="92" spans="1:81">
      <c r="A92" s="25" t="s">
        <v>28</v>
      </c>
      <c r="B92" s="111"/>
      <c r="C92" s="112"/>
      <c r="D92" s="112"/>
      <c r="E92" s="112"/>
      <c r="F92" s="112"/>
      <c r="G92" s="112"/>
      <c r="H92" s="112"/>
      <c r="I92" s="113"/>
      <c r="J92" s="25">
        <f t="shared" ref="J92:Q92" si="19">SUM(J86:J91)</f>
        <v>30</v>
      </c>
      <c r="K92" s="25">
        <f t="shared" si="19"/>
        <v>10</v>
      </c>
      <c r="L92" s="25">
        <f t="shared" si="19"/>
        <v>9</v>
      </c>
      <c r="M92" s="43">
        <f t="shared" si="19"/>
        <v>3</v>
      </c>
      <c r="N92" s="25">
        <f t="shared" si="19"/>
        <v>2</v>
      </c>
      <c r="O92" s="25">
        <f t="shared" si="19"/>
        <v>24</v>
      </c>
      <c r="P92" s="25">
        <f t="shared" si="19"/>
        <v>30</v>
      </c>
      <c r="Q92" s="25">
        <f t="shared" si="19"/>
        <v>54</v>
      </c>
      <c r="R92" s="25">
        <f>COUNTIF(R86:R91,"E")</f>
        <v>3</v>
      </c>
      <c r="S92" s="25">
        <f>COUNTIF(S86:S91,"C")</f>
        <v>2</v>
      </c>
      <c r="T92" s="25">
        <f>COUNTIF(T86:T91,"VP")</f>
        <v>1</v>
      </c>
      <c r="U92" s="26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</row>
    <row r="93" spans="1:81" ht="21.75" customHeight="1"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</row>
    <row r="94" spans="1:81" ht="19.5" customHeight="1">
      <c r="A94" s="68" t="s">
        <v>50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70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</row>
    <row r="95" spans="1:81" ht="25.5" customHeight="1">
      <c r="A95" s="90" t="s">
        <v>30</v>
      </c>
      <c r="B95" s="92" t="s">
        <v>29</v>
      </c>
      <c r="C95" s="93"/>
      <c r="D95" s="93"/>
      <c r="E95" s="93"/>
      <c r="F95" s="93"/>
      <c r="G95" s="93"/>
      <c r="H95" s="93"/>
      <c r="I95" s="94"/>
      <c r="J95" s="86" t="s">
        <v>43</v>
      </c>
      <c r="K95" s="142" t="s">
        <v>27</v>
      </c>
      <c r="L95" s="143"/>
      <c r="M95" s="143"/>
      <c r="N95" s="144"/>
      <c r="O95" s="142" t="s">
        <v>44</v>
      </c>
      <c r="P95" s="143"/>
      <c r="Q95" s="144"/>
      <c r="R95" s="142" t="s">
        <v>26</v>
      </c>
      <c r="S95" s="143"/>
      <c r="T95" s="144"/>
      <c r="U95" s="86" t="s">
        <v>25</v>
      </c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</row>
    <row r="96" spans="1:81">
      <c r="A96" s="91"/>
      <c r="B96" s="95"/>
      <c r="C96" s="96"/>
      <c r="D96" s="96"/>
      <c r="E96" s="96"/>
      <c r="F96" s="96"/>
      <c r="G96" s="96"/>
      <c r="H96" s="96"/>
      <c r="I96" s="97"/>
      <c r="J96" s="87"/>
      <c r="K96" s="4" t="s">
        <v>31</v>
      </c>
      <c r="L96" s="4" t="s">
        <v>32</v>
      </c>
      <c r="M96" s="46" t="s">
        <v>78</v>
      </c>
      <c r="N96" s="46" t="s">
        <v>79</v>
      </c>
      <c r="O96" s="4" t="s">
        <v>36</v>
      </c>
      <c r="P96" s="4" t="s">
        <v>8</v>
      </c>
      <c r="Q96" s="4" t="s">
        <v>33</v>
      </c>
      <c r="R96" s="4" t="s">
        <v>34</v>
      </c>
      <c r="S96" s="4" t="s">
        <v>31</v>
      </c>
      <c r="T96" s="4" t="s">
        <v>35</v>
      </c>
      <c r="U96" s="8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</row>
    <row r="97" spans="1:81">
      <c r="A97" s="48" t="s">
        <v>144</v>
      </c>
      <c r="B97" s="123" t="s">
        <v>145</v>
      </c>
      <c r="C97" s="124"/>
      <c r="D97" s="124"/>
      <c r="E97" s="124"/>
      <c r="F97" s="124"/>
      <c r="G97" s="124"/>
      <c r="H97" s="124"/>
      <c r="I97" s="125"/>
      <c r="J97" s="12">
        <v>6</v>
      </c>
      <c r="K97" s="12">
        <v>2</v>
      </c>
      <c r="L97" s="12">
        <v>1</v>
      </c>
      <c r="M97" s="12">
        <v>0</v>
      </c>
      <c r="N97" s="12">
        <v>2</v>
      </c>
      <c r="O97" s="21">
        <f>K97+L97+M97+N97</f>
        <v>5</v>
      </c>
      <c r="P97" s="22">
        <f>Q97-O97</f>
        <v>8</v>
      </c>
      <c r="Q97" s="22">
        <f>ROUND(PRODUCT(J97,25)/12,0)</f>
        <v>13</v>
      </c>
      <c r="R97" s="28" t="s">
        <v>34</v>
      </c>
      <c r="S97" s="12"/>
      <c r="T97" s="29"/>
      <c r="U97" s="12" t="s">
        <v>39</v>
      </c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</row>
    <row r="98" spans="1:81">
      <c r="A98" s="48" t="s">
        <v>146</v>
      </c>
      <c r="B98" s="123" t="s">
        <v>147</v>
      </c>
      <c r="C98" s="124"/>
      <c r="D98" s="124"/>
      <c r="E98" s="124"/>
      <c r="F98" s="124"/>
      <c r="G98" s="124"/>
      <c r="H98" s="124"/>
      <c r="I98" s="125"/>
      <c r="J98" s="12">
        <v>6</v>
      </c>
      <c r="K98" s="12">
        <v>0</v>
      </c>
      <c r="L98" s="12">
        <v>0</v>
      </c>
      <c r="M98" s="12">
        <v>0</v>
      </c>
      <c r="N98" s="12">
        <v>2</v>
      </c>
      <c r="O98" s="44">
        <f t="shared" ref="O98:O101" si="20">K98+L98+M98+N98</f>
        <v>2</v>
      </c>
      <c r="P98" s="22">
        <f t="shared" ref="P98:P101" si="21">Q98-O98</f>
        <v>11</v>
      </c>
      <c r="Q98" s="22">
        <f t="shared" ref="Q98:Q101" si="22">ROUND(PRODUCT(J98,25)/12,0)</f>
        <v>13</v>
      </c>
      <c r="R98" s="28"/>
      <c r="S98" s="12" t="s">
        <v>31</v>
      </c>
      <c r="T98" s="29"/>
      <c r="U98" s="12" t="s">
        <v>41</v>
      </c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</row>
    <row r="99" spans="1:81">
      <c r="A99" s="48" t="s">
        <v>148</v>
      </c>
      <c r="B99" s="123" t="s">
        <v>149</v>
      </c>
      <c r="C99" s="124"/>
      <c r="D99" s="124"/>
      <c r="E99" s="124"/>
      <c r="F99" s="124"/>
      <c r="G99" s="124"/>
      <c r="H99" s="124"/>
      <c r="I99" s="125"/>
      <c r="J99" s="12">
        <v>7</v>
      </c>
      <c r="K99" s="12">
        <v>2</v>
      </c>
      <c r="L99" s="12">
        <v>1</v>
      </c>
      <c r="M99" s="12">
        <v>0</v>
      </c>
      <c r="N99" s="12">
        <v>2</v>
      </c>
      <c r="O99" s="44">
        <f t="shared" si="20"/>
        <v>5</v>
      </c>
      <c r="P99" s="22">
        <f t="shared" si="21"/>
        <v>10</v>
      </c>
      <c r="Q99" s="22">
        <f t="shared" si="22"/>
        <v>15</v>
      </c>
      <c r="R99" s="28" t="s">
        <v>34</v>
      </c>
      <c r="S99" s="12"/>
      <c r="T99" s="29"/>
      <c r="U99" s="12" t="s">
        <v>39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</row>
    <row r="100" spans="1:81">
      <c r="A100" s="48" t="s">
        <v>150</v>
      </c>
      <c r="B100" s="123" t="s">
        <v>151</v>
      </c>
      <c r="C100" s="124"/>
      <c r="D100" s="124"/>
      <c r="E100" s="124"/>
      <c r="F100" s="124"/>
      <c r="G100" s="124"/>
      <c r="H100" s="124"/>
      <c r="I100" s="125"/>
      <c r="J100" s="12">
        <v>7</v>
      </c>
      <c r="K100" s="12">
        <v>2</v>
      </c>
      <c r="L100" s="12">
        <v>1</v>
      </c>
      <c r="M100" s="12">
        <v>0</v>
      </c>
      <c r="N100" s="12">
        <v>2</v>
      </c>
      <c r="O100" s="44">
        <f t="shared" si="20"/>
        <v>5</v>
      </c>
      <c r="P100" s="22">
        <f t="shared" si="21"/>
        <v>10</v>
      </c>
      <c r="Q100" s="22">
        <f t="shared" si="22"/>
        <v>15</v>
      </c>
      <c r="R100" s="28" t="s">
        <v>34</v>
      </c>
      <c r="S100" s="12"/>
      <c r="T100" s="29"/>
      <c r="U100" s="12" t="s">
        <v>42</v>
      </c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</row>
    <row r="101" spans="1:81">
      <c r="A101" s="48" t="s">
        <v>152</v>
      </c>
      <c r="B101" s="123" t="s">
        <v>153</v>
      </c>
      <c r="C101" s="124"/>
      <c r="D101" s="124"/>
      <c r="E101" s="124"/>
      <c r="F101" s="124"/>
      <c r="G101" s="124"/>
      <c r="H101" s="124"/>
      <c r="I101" s="125"/>
      <c r="J101" s="12">
        <v>4</v>
      </c>
      <c r="K101" s="12">
        <v>2</v>
      </c>
      <c r="L101" s="12">
        <v>0</v>
      </c>
      <c r="M101" s="12">
        <v>0</v>
      </c>
      <c r="N101" s="12">
        <v>1</v>
      </c>
      <c r="O101" s="44">
        <f t="shared" si="20"/>
        <v>3</v>
      </c>
      <c r="P101" s="22">
        <f t="shared" si="21"/>
        <v>5</v>
      </c>
      <c r="Q101" s="22">
        <f t="shared" si="22"/>
        <v>8</v>
      </c>
      <c r="R101" s="28"/>
      <c r="S101" s="12" t="s">
        <v>31</v>
      </c>
      <c r="T101" s="29"/>
      <c r="U101" s="12" t="s">
        <v>42</v>
      </c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</row>
    <row r="102" spans="1:81">
      <c r="A102" s="25" t="s">
        <v>28</v>
      </c>
      <c r="B102" s="111"/>
      <c r="C102" s="112"/>
      <c r="D102" s="112"/>
      <c r="E102" s="112"/>
      <c r="F102" s="112"/>
      <c r="G102" s="112"/>
      <c r="H102" s="112"/>
      <c r="I102" s="113"/>
      <c r="J102" s="25">
        <f t="shared" ref="J102:Q102" si="23">SUM(J97:J101)</f>
        <v>30</v>
      </c>
      <c r="K102" s="25">
        <f t="shared" si="23"/>
        <v>8</v>
      </c>
      <c r="L102" s="25">
        <f t="shared" si="23"/>
        <v>3</v>
      </c>
      <c r="M102" s="43">
        <f t="shared" si="23"/>
        <v>0</v>
      </c>
      <c r="N102" s="25">
        <f t="shared" si="23"/>
        <v>9</v>
      </c>
      <c r="O102" s="25">
        <f t="shared" si="23"/>
        <v>20</v>
      </c>
      <c r="P102" s="25">
        <f t="shared" si="23"/>
        <v>44</v>
      </c>
      <c r="Q102" s="25">
        <f t="shared" si="23"/>
        <v>64</v>
      </c>
      <c r="R102" s="25">
        <f>COUNTIF(R97:R101,"E")</f>
        <v>3</v>
      </c>
      <c r="S102" s="25">
        <f>COUNTIF(S97:S101,"C")</f>
        <v>2</v>
      </c>
      <c r="T102" s="25">
        <f>COUNTIF(T97:T101,"VP")</f>
        <v>0</v>
      </c>
      <c r="U102" s="26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</row>
    <row r="103" spans="1:81"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</row>
    <row r="104" spans="1:81" ht="19.5" customHeight="1">
      <c r="A104" s="140" t="s">
        <v>51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</row>
    <row r="105" spans="1:81" ht="27.75" customHeight="1">
      <c r="A105" s="90" t="s">
        <v>30</v>
      </c>
      <c r="B105" s="92" t="s">
        <v>29</v>
      </c>
      <c r="C105" s="93"/>
      <c r="D105" s="93"/>
      <c r="E105" s="93"/>
      <c r="F105" s="93"/>
      <c r="G105" s="93"/>
      <c r="H105" s="93"/>
      <c r="I105" s="94"/>
      <c r="J105" s="86" t="s">
        <v>43</v>
      </c>
      <c r="K105" s="88" t="s">
        <v>27</v>
      </c>
      <c r="L105" s="88"/>
      <c r="M105" s="88"/>
      <c r="N105" s="88"/>
      <c r="O105" s="88" t="s">
        <v>44</v>
      </c>
      <c r="P105" s="89"/>
      <c r="Q105" s="89"/>
      <c r="R105" s="88" t="s">
        <v>26</v>
      </c>
      <c r="S105" s="88"/>
      <c r="T105" s="88"/>
      <c r="U105" s="88" t="s">
        <v>25</v>
      </c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</row>
    <row r="106" spans="1:81" ht="12.75" customHeight="1">
      <c r="A106" s="91"/>
      <c r="B106" s="95"/>
      <c r="C106" s="96"/>
      <c r="D106" s="96"/>
      <c r="E106" s="96"/>
      <c r="F106" s="96"/>
      <c r="G106" s="96"/>
      <c r="H106" s="96"/>
      <c r="I106" s="97"/>
      <c r="J106" s="87"/>
      <c r="K106" s="4" t="s">
        <v>31</v>
      </c>
      <c r="L106" s="4" t="s">
        <v>32</v>
      </c>
      <c r="M106" s="46" t="s">
        <v>78</v>
      </c>
      <c r="N106" s="46" t="s">
        <v>79</v>
      </c>
      <c r="O106" s="4" t="s">
        <v>36</v>
      </c>
      <c r="P106" s="4" t="s">
        <v>8</v>
      </c>
      <c r="Q106" s="4" t="s">
        <v>33</v>
      </c>
      <c r="R106" s="4" t="s">
        <v>34</v>
      </c>
      <c r="S106" s="4" t="s">
        <v>31</v>
      </c>
      <c r="T106" s="4" t="s">
        <v>35</v>
      </c>
      <c r="U106" s="88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</row>
    <row r="107" spans="1:81">
      <c r="A107" s="83" t="s">
        <v>169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9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</row>
    <row r="108" spans="1:81">
      <c r="A108" s="53" t="s">
        <v>170</v>
      </c>
      <c r="B108" s="98" t="s">
        <v>171</v>
      </c>
      <c r="C108" s="99"/>
      <c r="D108" s="99"/>
      <c r="E108" s="99"/>
      <c r="F108" s="99"/>
      <c r="G108" s="99"/>
      <c r="H108" s="99"/>
      <c r="I108" s="100"/>
      <c r="J108" s="33">
        <v>6</v>
      </c>
      <c r="K108" s="33">
        <v>2</v>
      </c>
      <c r="L108" s="33">
        <v>1</v>
      </c>
      <c r="M108" s="33">
        <v>0</v>
      </c>
      <c r="N108" s="33">
        <v>0</v>
      </c>
      <c r="O108" s="22">
        <f>K108+L108+M108+N108</f>
        <v>3</v>
      </c>
      <c r="P108" s="22">
        <f t="shared" ref="P108:P113" si="24">Q108-O108</f>
        <v>8</v>
      </c>
      <c r="Q108" s="22">
        <f t="shared" ref="Q108:Q113" si="25">ROUND(PRODUCT(J108,25)/14,0)</f>
        <v>11</v>
      </c>
      <c r="R108" s="33"/>
      <c r="S108" s="33"/>
      <c r="T108" s="34" t="s">
        <v>35</v>
      </c>
      <c r="U108" s="12" t="s">
        <v>41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</row>
    <row r="109" spans="1:81">
      <c r="A109" s="53" t="s">
        <v>172</v>
      </c>
      <c r="B109" s="98" t="s">
        <v>173</v>
      </c>
      <c r="C109" s="99"/>
      <c r="D109" s="99"/>
      <c r="E109" s="99"/>
      <c r="F109" s="99"/>
      <c r="G109" s="99"/>
      <c r="H109" s="99"/>
      <c r="I109" s="100"/>
      <c r="J109" s="33">
        <v>6</v>
      </c>
      <c r="K109" s="33">
        <v>2</v>
      </c>
      <c r="L109" s="33">
        <v>1</v>
      </c>
      <c r="M109" s="33">
        <v>0</v>
      </c>
      <c r="N109" s="33">
        <v>0</v>
      </c>
      <c r="O109" s="22">
        <f t="shared" ref="O109" si="26">K109+L109+M109+N109</f>
        <v>3</v>
      </c>
      <c r="P109" s="22">
        <f>Q109-O109</f>
        <v>8</v>
      </c>
      <c r="Q109" s="22">
        <f>ROUND(PRODUCT(J109,25)/14,0)</f>
        <v>11</v>
      </c>
      <c r="R109" s="33"/>
      <c r="S109" s="33"/>
      <c r="T109" s="34" t="s">
        <v>35</v>
      </c>
      <c r="U109" s="12" t="s">
        <v>41</v>
      </c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</row>
    <row r="110" spans="1:81">
      <c r="A110" s="83" t="s">
        <v>174</v>
      </c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9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</row>
    <row r="111" spans="1:81">
      <c r="A111" s="53" t="s">
        <v>175</v>
      </c>
      <c r="B111" s="98" t="s">
        <v>176</v>
      </c>
      <c r="C111" s="99"/>
      <c r="D111" s="99"/>
      <c r="E111" s="99"/>
      <c r="F111" s="99"/>
      <c r="G111" s="99"/>
      <c r="H111" s="99"/>
      <c r="I111" s="100"/>
      <c r="J111" s="12">
        <v>6</v>
      </c>
      <c r="K111" s="12">
        <v>2</v>
      </c>
      <c r="L111" s="12">
        <v>1</v>
      </c>
      <c r="M111" s="12">
        <v>0</v>
      </c>
      <c r="N111" s="12">
        <v>2</v>
      </c>
      <c r="O111" s="22">
        <f>K111+L111+M111+N111</f>
        <v>5</v>
      </c>
      <c r="P111" s="22">
        <f t="shared" si="24"/>
        <v>6</v>
      </c>
      <c r="Q111" s="22">
        <f t="shared" si="25"/>
        <v>11</v>
      </c>
      <c r="R111" s="33"/>
      <c r="S111" s="33"/>
      <c r="T111" s="34" t="s">
        <v>35</v>
      </c>
      <c r="U111" s="12" t="s">
        <v>39</v>
      </c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</row>
    <row r="112" spans="1:81">
      <c r="A112" s="53" t="s">
        <v>177</v>
      </c>
      <c r="B112" s="98" t="s">
        <v>178</v>
      </c>
      <c r="C112" s="99"/>
      <c r="D112" s="99"/>
      <c r="E112" s="99"/>
      <c r="F112" s="99"/>
      <c r="G112" s="99"/>
      <c r="H112" s="99"/>
      <c r="I112" s="100"/>
      <c r="J112" s="12">
        <v>6</v>
      </c>
      <c r="K112" s="12">
        <v>2</v>
      </c>
      <c r="L112" s="12">
        <v>1</v>
      </c>
      <c r="M112" s="12">
        <v>0</v>
      </c>
      <c r="N112" s="12">
        <v>2</v>
      </c>
      <c r="O112" s="22">
        <f t="shared" ref="O112:O113" si="27">K112+L112+M112+N112</f>
        <v>5</v>
      </c>
      <c r="P112" s="22">
        <f t="shared" si="24"/>
        <v>6</v>
      </c>
      <c r="Q112" s="22">
        <f t="shared" si="25"/>
        <v>11</v>
      </c>
      <c r="R112" s="33"/>
      <c r="S112" s="33"/>
      <c r="T112" s="34" t="s">
        <v>35</v>
      </c>
      <c r="U112" s="12" t="s">
        <v>39</v>
      </c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</row>
    <row r="113" spans="1:81">
      <c r="A113" s="53" t="s">
        <v>196</v>
      </c>
      <c r="B113" s="98" t="s">
        <v>197</v>
      </c>
      <c r="C113" s="99"/>
      <c r="D113" s="99"/>
      <c r="E113" s="99"/>
      <c r="F113" s="99"/>
      <c r="G113" s="99"/>
      <c r="H113" s="99"/>
      <c r="I113" s="100"/>
      <c r="J113" s="33">
        <v>6</v>
      </c>
      <c r="K113" s="33">
        <v>2</v>
      </c>
      <c r="L113" s="33">
        <v>1</v>
      </c>
      <c r="M113" s="33">
        <v>0</v>
      </c>
      <c r="N113" s="33">
        <v>2</v>
      </c>
      <c r="O113" s="22">
        <f t="shared" si="27"/>
        <v>5</v>
      </c>
      <c r="P113" s="22">
        <f t="shared" si="24"/>
        <v>6</v>
      </c>
      <c r="Q113" s="22">
        <f t="shared" si="25"/>
        <v>11</v>
      </c>
      <c r="R113" s="33"/>
      <c r="S113" s="33"/>
      <c r="T113" s="34" t="s">
        <v>35</v>
      </c>
      <c r="U113" s="12" t="s">
        <v>39</v>
      </c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</row>
    <row r="114" spans="1:81">
      <c r="A114" s="83" t="s">
        <v>179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5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</row>
    <row r="115" spans="1:81">
      <c r="A115" s="53" t="s">
        <v>180</v>
      </c>
      <c r="B115" s="98" t="s">
        <v>181</v>
      </c>
      <c r="C115" s="99"/>
      <c r="D115" s="99"/>
      <c r="E115" s="99"/>
      <c r="F115" s="99"/>
      <c r="G115" s="99"/>
      <c r="H115" s="99"/>
      <c r="I115" s="100"/>
      <c r="J115" s="12">
        <v>7</v>
      </c>
      <c r="K115" s="12">
        <v>2</v>
      </c>
      <c r="L115" s="12">
        <v>1</v>
      </c>
      <c r="M115" s="12">
        <v>0</v>
      </c>
      <c r="N115" s="12">
        <v>2</v>
      </c>
      <c r="O115" s="22">
        <f>K115+L115+M115+N115</f>
        <v>5</v>
      </c>
      <c r="P115" s="22">
        <f>Q115-O115</f>
        <v>10</v>
      </c>
      <c r="Q115" s="22">
        <f>ROUND(PRODUCT(J115,25)/12,0)</f>
        <v>15</v>
      </c>
      <c r="R115" s="33" t="s">
        <v>34</v>
      </c>
      <c r="S115" s="33"/>
      <c r="T115" s="34"/>
      <c r="U115" s="12" t="s">
        <v>39</v>
      </c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</row>
    <row r="116" spans="1:81">
      <c r="A116" s="53" t="s">
        <v>182</v>
      </c>
      <c r="B116" s="98" t="s">
        <v>183</v>
      </c>
      <c r="C116" s="99"/>
      <c r="D116" s="99"/>
      <c r="E116" s="99"/>
      <c r="F116" s="99"/>
      <c r="G116" s="99"/>
      <c r="H116" s="99"/>
      <c r="I116" s="100"/>
      <c r="J116" s="12">
        <v>7</v>
      </c>
      <c r="K116" s="12">
        <v>2</v>
      </c>
      <c r="L116" s="12">
        <v>1</v>
      </c>
      <c r="M116" s="12">
        <v>0</v>
      </c>
      <c r="N116" s="12">
        <v>2</v>
      </c>
      <c r="O116" s="22">
        <f t="shared" ref="O116:O117" si="28">K116+L116+M116+N116</f>
        <v>5</v>
      </c>
      <c r="P116" s="22">
        <f t="shared" ref="P116:P122" si="29">Q116-O116</f>
        <v>10</v>
      </c>
      <c r="Q116" s="22">
        <f t="shared" ref="Q116:Q117" si="30">ROUND(PRODUCT(J116,25)/12,0)</f>
        <v>15</v>
      </c>
      <c r="R116" s="33" t="s">
        <v>34</v>
      </c>
      <c r="S116" s="33"/>
      <c r="T116" s="34"/>
      <c r="U116" s="12" t="s">
        <v>39</v>
      </c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</row>
    <row r="117" spans="1:81">
      <c r="A117" s="53" t="s">
        <v>198</v>
      </c>
      <c r="B117" s="98" t="s">
        <v>199</v>
      </c>
      <c r="C117" s="99"/>
      <c r="D117" s="99"/>
      <c r="E117" s="99"/>
      <c r="F117" s="99"/>
      <c r="G117" s="99"/>
      <c r="H117" s="99"/>
      <c r="I117" s="100"/>
      <c r="J117" s="33">
        <v>7</v>
      </c>
      <c r="K117" s="33">
        <v>2</v>
      </c>
      <c r="L117" s="33">
        <v>1</v>
      </c>
      <c r="M117" s="33">
        <v>0</v>
      </c>
      <c r="N117" s="33">
        <v>2</v>
      </c>
      <c r="O117" s="22">
        <f t="shared" si="28"/>
        <v>5</v>
      </c>
      <c r="P117" s="22">
        <f t="shared" si="29"/>
        <v>10</v>
      </c>
      <c r="Q117" s="22">
        <f t="shared" si="30"/>
        <v>15</v>
      </c>
      <c r="R117" s="33" t="s">
        <v>34</v>
      </c>
      <c r="S117" s="33"/>
      <c r="T117" s="34"/>
      <c r="U117" s="12" t="s">
        <v>39</v>
      </c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</row>
    <row r="118" spans="1:81">
      <c r="A118" s="83" t="s">
        <v>184</v>
      </c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5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</row>
    <row r="119" spans="1:81">
      <c r="A119" s="53" t="s">
        <v>185</v>
      </c>
      <c r="B119" s="98" t="s">
        <v>186</v>
      </c>
      <c r="C119" s="99"/>
      <c r="D119" s="99"/>
      <c r="E119" s="99"/>
      <c r="F119" s="99"/>
      <c r="G119" s="99"/>
      <c r="H119" s="99"/>
      <c r="I119" s="100"/>
      <c r="J119" s="12">
        <v>7</v>
      </c>
      <c r="K119" s="12">
        <v>2</v>
      </c>
      <c r="L119" s="12">
        <v>1</v>
      </c>
      <c r="M119" s="12">
        <v>0</v>
      </c>
      <c r="N119" s="12">
        <v>2</v>
      </c>
      <c r="O119" s="22">
        <f>K119+L119+M119+N119</f>
        <v>5</v>
      </c>
      <c r="P119" s="22">
        <f>Q119-O119</f>
        <v>10</v>
      </c>
      <c r="Q119" s="22">
        <f>ROUND(PRODUCT(J119,25)/12,0)</f>
        <v>15</v>
      </c>
      <c r="R119" s="33" t="s">
        <v>34</v>
      </c>
      <c r="S119" s="33"/>
      <c r="T119" s="34"/>
      <c r="U119" s="12" t="s">
        <v>42</v>
      </c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</row>
    <row r="120" spans="1:81">
      <c r="A120" s="53" t="s">
        <v>187</v>
      </c>
      <c r="B120" s="98" t="s">
        <v>188</v>
      </c>
      <c r="C120" s="99"/>
      <c r="D120" s="99"/>
      <c r="E120" s="99"/>
      <c r="F120" s="99"/>
      <c r="G120" s="99"/>
      <c r="H120" s="99"/>
      <c r="I120" s="100"/>
      <c r="J120" s="12">
        <v>7</v>
      </c>
      <c r="K120" s="12">
        <v>2</v>
      </c>
      <c r="L120" s="12">
        <v>1</v>
      </c>
      <c r="M120" s="12">
        <v>0</v>
      </c>
      <c r="N120" s="12">
        <v>2</v>
      </c>
      <c r="O120" s="22">
        <f t="shared" ref="O120" si="31">K120+L120+M120+N120</f>
        <v>5</v>
      </c>
      <c r="P120" s="22">
        <f t="shared" si="29"/>
        <v>10</v>
      </c>
      <c r="Q120" s="22">
        <f t="shared" ref="Q120" si="32">ROUND(PRODUCT(J120,25)/12,0)</f>
        <v>15</v>
      </c>
      <c r="R120" s="33" t="s">
        <v>34</v>
      </c>
      <c r="S120" s="33"/>
      <c r="T120" s="34"/>
      <c r="U120" s="12" t="s">
        <v>42</v>
      </c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</row>
    <row r="121" spans="1:81">
      <c r="A121" s="83" t="s">
        <v>189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9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</row>
    <row r="122" spans="1:81">
      <c r="A122" s="53" t="s">
        <v>190</v>
      </c>
      <c r="B122" s="98" t="s">
        <v>191</v>
      </c>
      <c r="C122" s="99"/>
      <c r="D122" s="99"/>
      <c r="E122" s="99"/>
      <c r="F122" s="99"/>
      <c r="G122" s="99"/>
      <c r="H122" s="99"/>
      <c r="I122" s="100"/>
      <c r="J122" s="12">
        <v>4</v>
      </c>
      <c r="K122" s="12">
        <v>2</v>
      </c>
      <c r="L122" s="12">
        <v>0</v>
      </c>
      <c r="M122" s="12">
        <v>0</v>
      </c>
      <c r="N122" s="12">
        <v>1</v>
      </c>
      <c r="O122" s="22">
        <f>K122+L122+M122+N122</f>
        <v>3</v>
      </c>
      <c r="P122" s="22">
        <f t="shared" si="29"/>
        <v>5</v>
      </c>
      <c r="Q122" s="22">
        <f>ROUND(PRODUCT(J122,25)/12,0)</f>
        <v>8</v>
      </c>
      <c r="R122" s="33"/>
      <c r="S122" s="33" t="s">
        <v>31</v>
      </c>
      <c r="T122" s="34"/>
      <c r="U122" s="12" t="s">
        <v>42</v>
      </c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</row>
    <row r="123" spans="1:81">
      <c r="A123" s="53" t="s">
        <v>192</v>
      </c>
      <c r="B123" s="98" t="s">
        <v>193</v>
      </c>
      <c r="C123" s="99"/>
      <c r="D123" s="99"/>
      <c r="E123" s="99"/>
      <c r="F123" s="99"/>
      <c r="G123" s="99"/>
      <c r="H123" s="99"/>
      <c r="I123" s="100"/>
      <c r="J123" s="12">
        <v>4</v>
      </c>
      <c r="K123" s="12">
        <v>2</v>
      </c>
      <c r="L123" s="12">
        <v>0</v>
      </c>
      <c r="M123" s="12">
        <v>0</v>
      </c>
      <c r="N123" s="12">
        <v>1</v>
      </c>
      <c r="O123" s="22">
        <f t="shared" ref="O123:O124" si="33">K123+L123+M123+N123</f>
        <v>3</v>
      </c>
      <c r="P123" s="22">
        <f>Q123-O123</f>
        <v>5</v>
      </c>
      <c r="Q123" s="22">
        <f>ROUND(PRODUCT(J123,25)/12,0)</f>
        <v>8</v>
      </c>
      <c r="R123" s="33"/>
      <c r="S123" s="33" t="s">
        <v>31</v>
      </c>
      <c r="T123" s="34"/>
      <c r="U123" s="12" t="s">
        <v>42</v>
      </c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</row>
    <row r="124" spans="1:81">
      <c r="A124" s="53" t="s">
        <v>194</v>
      </c>
      <c r="B124" s="98" t="s">
        <v>195</v>
      </c>
      <c r="C124" s="99"/>
      <c r="D124" s="99"/>
      <c r="E124" s="99"/>
      <c r="F124" s="99"/>
      <c r="G124" s="99"/>
      <c r="H124" s="99"/>
      <c r="I124" s="100"/>
      <c r="J124" s="12">
        <v>4</v>
      </c>
      <c r="K124" s="12">
        <v>2</v>
      </c>
      <c r="L124" s="12">
        <v>0</v>
      </c>
      <c r="M124" s="12">
        <v>0</v>
      </c>
      <c r="N124" s="12">
        <v>1</v>
      </c>
      <c r="O124" s="22">
        <f t="shared" si="33"/>
        <v>3</v>
      </c>
      <c r="P124" s="22">
        <f>Q124-O124</f>
        <v>5</v>
      </c>
      <c r="Q124" s="22">
        <f>ROUND(PRODUCT(J124,25)/12,0)</f>
        <v>8</v>
      </c>
      <c r="R124" s="33"/>
      <c r="S124" s="33" t="s">
        <v>31</v>
      </c>
      <c r="T124" s="34"/>
      <c r="U124" s="12" t="s">
        <v>42</v>
      </c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</row>
    <row r="125" spans="1:81" ht="24.75" customHeight="1">
      <c r="A125" s="114" t="s">
        <v>53</v>
      </c>
      <c r="B125" s="115"/>
      <c r="C125" s="115"/>
      <c r="D125" s="115"/>
      <c r="E125" s="115"/>
      <c r="F125" s="115"/>
      <c r="G125" s="115"/>
      <c r="H125" s="115"/>
      <c r="I125" s="116"/>
      <c r="J125" s="27">
        <f>SUM(J108,J111,J115,J119,J122)</f>
        <v>30</v>
      </c>
      <c r="K125" s="27">
        <f t="shared" ref="K125:M125" si="34">SUM(K108,K111,K115,K119,K122)</f>
        <v>10</v>
      </c>
      <c r="L125" s="27">
        <f t="shared" si="34"/>
        <v>4</v>
      </c>
      <c r="M125" s="27">
        <f t="shared" si="34"/>
        <v>0</v>
      </c>
      <c r="N125" s="27">
        <f>SUM(N108,N111,N115,N119,N122)</f>
        <v>7</v>
      </c>
      <c r="O125" s="27">
        <f>SUM(O108,O111,O115,O119,O122)</f>
        <v>21</v>
      </c>
      <c r="P125" s="27">
        <f>SUM(P108,P111,P115,P119,P122)</f>
        <v>39</v>
      </c>
      <c r="Q125" s="27">
        <f>SUM(Q108,Q111,Q115,Q119,Q122)</f>
        <v>60</v>
      </c>
      <c r="R125" s="27">
        <f>COUNTIF(R108,"E")+COUNTIF(R111,"E")+COUNTIF(R115,"E")+COUNTIF(R119,"E")+COUNTIF(R122,"E")</f>
        <v>2</v>
      </c>
      <c r="S125" s="27">
        <f>COUNTIF(S108,"C")+COUNTIF(S111,"C")+COUNTIF(S115,"C")+COUNTIF(S119,"C")+COUNTIF(S122,"C")</f>
        <v>1</v>
      </c>
      <c r="T125" s="27">
        <f>COUNTIF(T108,"VP")+COUNTIF(T111,"VP")+COUNTIF(T115,"VP")+COUNTIF(T119,"VP")+COUNTIF(T122,"VP")</f>
        <v>2</v>
      </c>
      <c r="U125" s="66">
        <f>5/40</f>
        <v>0.125</v>
      </c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</row>
    <row r="126" spans="1:81" ht="13.5" customHeight="1">
      <c r="A126" s="117" t="s">
        <v>54</v>
      </c>
      <c r="B126" s="118"/>
      <c r="C126" s="118"/>
      <c r="D126" s="118"/>
      <c r="E126" s="118"/>
      <c r="F126" s="118"/>
      <c r="G126" s="118"/>
      <c r="H126" s="118"/>
      <c r="I126" s="118"/>
      <c r="J126" s="119"/>
      <c r="K126" s="27">
        <f>SUM(K108,K111)*14+(K115+K119+K122)*12</f>
        <v>128</v>
      </c>
      <c r="L126" s="27">
        <f t="shared" ref="L126:Q126" si="35">SUM(L108,L111)*14+(L115+L119+L122)*12</f>
        <v>52</v>
      </c>
      <c r="M126" s="27">
        <f t="shared" si="35"/>
        <v>0</v>
      </c>
      <c r="N126" s="27">
        <f t="shared" si="35"/>
        <v>88</v>
      </c>
      <c r="O126" s="27">
        <f>SUM(O108,O111)*14+(O115+O119+O122)*12</f>
        <v>268</v>
      </c>
      <c r="P126" s="27">
        <f t="shared" si="35"/>
        <v>496</v>
      </c>
      <c r="Q126" s="27">
        <f t="shared" si="35"/>
        <v>764</v>
      </c>
      <c r="R126" s="71"/>
      <c r="S126" s="72"/>
      <c r="T126" s="72"/>
      <c r="U126" s="73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</row>
    <row r="127" spans="1:81">
      <c r="A127" s="120"/>
      <c r="B127" s="121"/>
      <c r="C127" s="121"/>
      <c r="D127" s="121"/>
      <c r="E127" s="121"/>
      <c r="F127" s="121"/>
      <c r="G127" s="121"/>
      <c r="H127" s="121"/>
      <c r="I127" s="121"/>
      <c r="J127" s="122"/>
      <c r="K127" s="77">
        <f>SUM(K126:N126)</f>
        <v>268</v>
      </c>
      <c r="L127" s="78"/>
      <c r="M127" s="78"/>
      <c r="N127" s="79"/>
      <c r="O127" s="80">
        <f>SUM(O126:P126)</f>
        <v>764</v>
      </c>
      <c r="P127" s="81"/>
      <c r="Q127" s="82"/>
      <c r="R127" s="74"/>
      <c r="S127" s="75"/>
      <c r="T127" s="75"/>
      <c r="U127" s="76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</row>
    <row r="128" spans="1:81" s="63" customForma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7"/>
      <c r="L128" s="57"/>
      <c r="M128" s="57"/>
      <c r="N128" s="57"/>
      <c r="O128" s="58"/>
      <c r="P128" s="58"/>
      <c r="Q128" s="58"/>
      <c r="R128" s="59"/>
      <c r="S128" s="59"/>
      <c r="T128" s="59"/>
      <c r="U128" s="59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</row>
    <row r="129" spans="1:81" s="63" customForma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7"/>
      <c r="L129" s="57"/>
      <c r="M129" s="57"/>
      <c r="N129" s="57"/>
      <c r="O129" s="58"/>
      <c r="P129" s="58"/>
      <c r="Q129" s="58"/>
      <c r="R129" s="59"/>
      <c r="S129" s="59"/>
      <c r="T129" s="59"/>
      <c r="U129" s="59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</row>
    <row r="130" spans="1:81" s="63" customForma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7"/>
      <c r="L130" s="57"/>
      <c r="M130" s="57"/>
      <c r="N130" s="57"/>
      <c r="O130" s="58"/>
      <c r="P130" s="58"/>
      <c r="Q130" s="58"/>
      <c r="R130" s="59"/>
      <c r="S130" s="59"/>
      <c r="T130" s="59"/>
      <c r="U130" s="59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</row>
    <row r="131" spans="1:81" s="63" customForma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7"/>
      <c r="L131" s="57"/>
      <c r="M131" s="57"/>
      <c r="N131" s="57"/>
      <c r="O131" s="58"/>
      <c r="P131" s="58"/>
      <c r="Q131" s="58"/>
      <c r="R131" s="59"/>
      <c r="S131" s="59"/>
      <c r="T131" s="59"/>
      <c r="U131" s="59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</row>
    <row r="132" spans="1:81" s="63" customForma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7"/>
      <c r="L132" s="57"/>
      <c r="M132" s="57"/>
      <c r="N132" s="57"/>
      <c r="O132" s="58"/>
      <c r="P132" s="58"/>
      <c r="Q132" s="58"/>
      <c r="R132" s="59"/>
      <c r="S132" s="59"/>
      <c r="T132" s="59"/>
      <c r="U132" s="59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</row>
    <row r="133" spans="1:81" s="63" customForma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7"/>
      <c r="L133" s="57"/>
      <c r="M133" s="57"/>
      <c r="N133" s="57"/>
      <c r="O133" s="58"/>
      <c r="P133" s="58"/>
      <c r="Q133" s="58"/>
      <c r="R133" s="59"/>
      <c r="S133" s="59"/>
      <c r="T133" s="59"/>
      <c r="U133" s="59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</row>
    <row r="134" spans="1:81" s="63" customForma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7"/>
      <c r="L134" s="57"/>
      <c r="M134" s="57"/>
      <c r="N134" s="57"/>
      <c r="O134" s="58"/>
      <c r="P134" s="58"/>
      <c r="Q134" s="58"/>
      <c r="R134" s="59"/>
      <c r="S134" s="59"/>
      <c r="T134" s="59"/>
      <c r="U134" s="59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</row>
    <row r="135" spans="1:81" s="63" customForma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7"/>
      <c r="L135" s="57"/>
      <c r="M135" s="57"/>
      <c r="N135" s="57"/>
      <c r="O135" s="58"/>
      <c r="P135" s="58"/>
      <c r="Q135" s="58"/>
      <c r="R135" s="59"/>
      <c r="S135" s="59"/>
      <c r="T135" s="59"/>
      <c r="U135" s="59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</row>
    <row r="136" spans="1:81" s="63" customForma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7"/>
      <c r="L136" s="57"/>
      <c r="M136" s="57"/>
      <c r="N136" s="57"/>
      <c r="O136" s="58"/>
      <c r="P136" s="58"/>
      <c r="Q136" s="58"/>
      <c r="R136" s="59"/>
      <c r="S136" s="59"/>
      <c r="T136" s="59"/>
      <c r="U136" s="59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</row>
    <row r="137" spans="1:81" s="63" customForma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7"/>
      <c r="L137" s="57"/>
      <c r="M137" s="57"/>
      <c r="N137" s="57"/>
      <c r="O137" s="58"/>
      <c r="P137" s="58"/>
      <c r="Q137" s="58"/>
      <c r="R137" s="59"/>
      <c r="S137" s="59"/>
      <c r="T137" s="59"/>
      <c r="U137" s="59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</row>
    <row r="138" spans="1:81" s="52" customForma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7"/>
      <c r="L138" s="57"/>
      <c r="M138" s="57"/>
      <c r="N138" s="57"/>
      <c r="O138" s="58"/>
      <c r="P138" s="58"/>
      <c r="Q138" s="58"/>
      <c r="R138" s="59"/>
      <c r="S138" s="59"/>
      <c r="T138" s="59"/>
      <c r="U138" s="59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</row>
    <row r="139" spans="1:8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5"/>
      <c r="L139" s="15"/>
      <c r="M139" s="15"/>
      <c r="N139" s="15"/>
      <c r="O139" s="16"/>
      <c r="P139" s="16"/>
      <c r="Q139" s="16"/>
      <c r="R139" s="17"/>
      <c r="S139" s="17"/>
      <c r="T139" s="17"/>
      <c r="U139" s="1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</row>
    <row r="140" spans="1:81" s="51" customFormat="1" ht="13.5" customHeight="1">
      <c r="A140" s="140" t="s">
        <v>154</v>
      </c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</row>
    <row r="141" spans="1:81" s="51" customFormat="1" ht="28.5" customHeight="1">
      <c r="A141" s="90" t="s">
        <v>30</v>
      </c>
      <c r="B141" s="92" t="s">
        <v>29</v>
      </c>
      <c r="C141" s="93"/>
      <c r="D141" s="93"/>
      <c r="E141" s="93"/>
      <c r="F141" s="93"/>
      <c r="G141" s="93"/>
      <c r="H141" s="93"/>
      <c r="I141" s="94"/>
      <c r="J141" s="86" t="s">
        <v>43</v>
      </c>
      <c r="K141" s="88" t="s">
        <v>27</v>
      </c>
      <c r="L141" s="88"/>
      <c r="M141" s="88"/>
      <c r="N141" s="88"/>
      <c r="O141" s="88" t="s">
        <v>44</v>
      </c>
      <c r="P141" s="89"/>
      <c r="Q141" s="89"/>
      <c r="R141" s="88" t="s">
        <v>26</v>
      </c>
      <c r="S141" s="88"/>
      <c r="T141" s="88"/>
      <c r="U141" s="88" t="s">
        <v>25</v>
      </c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</row>
    <row r="142" spans="1:81" s="51" customFormat="1" ht="15" customHeight="1">
      <c r="A142" s="91"/>
      <c r="B142" s="95"/>
      <c r="C142" s="96"/>
      <c r="D142" s="96"/>
      <c r="E142" s="96"/>
      <c r="F142" s="96"/>
      <c r="G142" s="96"/>
      <c r="H142" s="96"/>
      <c r="I142" s="97"/>
      <c r="J142" s="87"/>
      <c r="K142" s="49" t="s">
        <v>31</v>
      </c>
      <c r="L142" s="49" t="s">
        <v>32</v>
      </c>
      <c r="M142" s="49" t="s">
        <v>78</v>
      </c>
      <c r="N142" s="49" t="s">
        <v>79</v>
      </c>
      <c r="O142" s="49" t="s">
        <v>36</v>
      </c>
      <c r="P142" s="49" t="s">
        <v>8</v>
      </c>
      <c r="Q142" s="49" t="s">
        <v>33</v>
      </c>
      <c r="R142" s="49" t="s">
        <v>34</v>
      </c>
      <c r="S142" s="49" t="s">
        <v>31</v>
      </c>
      <c r="T142" s="49" t="s">
        <v>35</v>
      </c>
      <c r="U142" s="88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</row>
    <row r="143" spans="1:81" s="51" customFormat="1" ht="20.25" customHeight="1">
      <c r="A143" s="83" t="s">
        <v>155</v>
      </c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9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</row>
    <row r="144" spans="1:81" s="51" customFormat="1">
      <c r="A144" s="50" t="s">
        <v>156</v>
      </c>
      <c r="B144" s="98" t="s">
        <v>157</v>
      </c>
      <c r="C144" s="99"/>
      <c r="D144" s="99"/>
      <c r="E144" s="99"/>
      <c r="F144" s="99"/>
      <c r="G144" s="99"/>
      <c r="H144" s="99"/>
      <c r="I144" s="100"/>
      <c r="J144" s="33">
        <v>3</v>
      </c>
      <c r="K144" s="33">
        <v>0</v>
      </c>
      <c r="L144" s="33">
        <v>2</v>
      </c>
      <c r="M144" s="33">
        <v>0</v>
      </c>
      <c r="N144" s="33">
        <v>0</v>
      </c>
      <c r="O144" s="22">
        <f>K144+L144+M144+N144</f>
        <v>2</v>
      </c>
      <c r="P144" s="22">
        <f>Q144-O144</f>
        <v>3</v>
      </c>
      <c r="Q144" s="22">
        <f>ROUND(PRODUCT(J144,25)/14,0)</f>
        <v>5</v>
      </c>
      <c r="R144" s="33"/>
      <c r="S144" s="33" t="s">
        <v>31</v>
      </c>
      <c r="T144" s="34"/>
      <c r="U144" s="12" t="s">
        <v>42</v>
      </c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</row>
    <row r="145" spans="1:81" s="51" customFormat="1">
      <c r="A145" s="50" t="s">
        <v>158</v>
      </c>
      <c r="B145" s="98" t="s">
        <v>159</v>
      </c>
      <c r="C145" s="99"/>
      <c r="D145" s="99"/>
      <c r="E145" s="99"/>
      <c r="F145" s="99"/>
      <c r="G145" s="99"/>
      <c r="H145" s="99"/>
      <c r="I145" s="100"/>
      <c r="J145" s="33">
        <v>3</v>
      </c>
      <c r="K145" s="33">
        <v>0</v>
      </c>
      <c r="L145" s="33">
        <v>2</v>
      </c>
      <c r="M145" s="33">
        <v>0</v>
      </c>
      <c r="N145" s="33">
        <v>0</v>
      </c>
      <c r="O145" s="22">
        <f t="shared" ref="O145:O146" si="36">K145+L145+M145+N145</f>
        <v>2</v>
      </c>
      <c r="P145" s="22">
        <f t="shared" ref="P145" si="37">Q145-O145</f>
        <v>3</v>
      </c>
      <c r="Q145" s="22">
        <f>ROUND(PRODUCT(J145,25)/14,0)</f>
        <v>5</v>
      </c>
      <c r="R145" s="33"/>
      <c r="S145" s="33" t="s">
        <v>31</v>
      </c>
      <c r="T145" s="34"/>
      <c r="U145" s="12" t="s">
        <v>42</v>
      </c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</row>
    <row r="146" spans="1:81" s="51" customFormat="1">
      <c r="A146" s="50" t="s">
        <v>160</v>
      </c>
      <c r="B146" s="98" t="s">
        <v>161</v>
      </c>
      <c r="C146" s="99"/>
      <c r="D146" s="99"/>
      <c r="E146" s="99"/>
      <c r="F146" s="99"/>
      <c r="G146" s="99"/>
      <c r="H146" s="99"/>
      <c r="I146" s="100"/>
      <c r="J146" s="33">
        <v>3</v>
      </c>
      <c r="K146" s="33">
        <v>0</v>
      </c>
      <c r="L146" s="33">
        <v>2</v>
      </c>
      <c r="M146" s="33">
        <v>0</v>
      </c>
      <c r="N146" s="33">
        <v>0</v>
      </c>
      <c r="O146" s="22">
        <f t="shared" si="36"/>
        <v>2</v>
      </c>
      <c r="P146" s="22">
        <f>Q146-O146</f>
        <v>3</v>
      </c>
      <c r="Q146" s="22">
        <f>ROUND(PRODUCT(J146,25)/14,0)</f>
        <v>5</v>
      </c>
      <c r="R146" s="33"/>
      <c r="S146" s="33" t="s">
        <v>31</v>
      </c>
      <c r="T146" s="34"/>
      <c r="U146" s="12" t="s">
        <v>42</v>
      </c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</row>
    <row r="147" spans="1:81" s="51" customFormat="1" ht="20.25" customHeight="1">
      <c r="A147" s="83" t="s">
        <v>162</v>
      </c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5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</row>
    <row r="148" spans="1:81" s="51" customFormat="1">
      <c r="A148" s="50" t="s">
        <v>163</v>
      </c>
      <c r="B148" s="98" t="s">
        <v>164</v>
      </c>
      <c r="C148" s="99"/>
      <c r="D148" s="99"/>
      <c r="E148" s="99"/>
      <c r="F148" s="99"/>
      <c r="G148" s="99"/>
      <c r="H148" s="99"/>
      <c r="I148" s="100"/>
      <c r="J148" s="12">
        <v>3</v>
      </c>
      <c r="K148" s="12">
        <v>0</v>
      </c>
      <c r="L148" s="12">
        <v>2</v>
      </c>
      <c r="M148" s="12">
        <v>0</v>
      </c>
      <c r="N148" s="12">
        <v>0</v>
      </c>
      <c r="O148" s="22">
        <f>K148+L148+M148+N148</f>
        <v>2</v>
      </c>
      <c r="P148" s="22">
        <f>Q148-O148</f>
        <v>3</v>
      </c>
      <c r="Q148" s="22">
        <f>ROUND(PRODUCT(J148,25)/14,0)</f>
        <v>5</v>
      </c>
      <c r="R148" s="33"/>
      <c r="S148" s="33" t="s">
        <v>31</v>
      </c>
      <c r="T148" s="34"/>
      <c r="U148" s="12" t="s">
        <v>42</v>
      </c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</row>
    <row r="149" spans="1:81" s="51" customFormat="1">
      <c r="A149" s="50" t="s">
        <v>165</v>
      </c>
      <c r="B149" s="98" t="s">
        <v>166</v>
      </c>
      <c r="C149" s="99"/>
      <c r="D149" s="99"/>
      <c r="E149" s="99"/>
      <c r="F149" s="99"/>
      <c r="G149" s="99"/>
      <c r="H149" s="99"/>
      <c r="I149" s="100"/>
      <c r="J149" s="12">
        <v>3</v>
      </c>
      <c r="K149" s="12">
        <v>0</v>
      </c>
      <c r="L149" s="12">
        <v>2</v>
      </c>
      <c r="M149" s="12">
        <v>0</v>
      </c>
      <c r="N149" s="12">
        <v>0</v>
      </c>
      <c r="O149" s="22">
        <f t="shared" ref="O149:O150" si="38">K149+L149+M149+N149</f>
        <v>2</v>
      </c>
      <c r="P149" s="22">
        <f t="shared" ref="P149" si="39">Q149-O149</f>
        <v>3</v>
      </c>
      <c r="Q149" s="22">
        <f t="shared" ref="Q149" si="40">ROUND(PRODUCT(J149,25)/14,0)</f>
        <v>5</v>
      </c>
      <c r="R149" s="33"/>
      <c r="S149" s="33" t="s">
        <v>31</v>
      </c>
      <c r="T149" s="34"/>
      <c r="U149" s="12" t="s">
        <v>42</v>
      </c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</row>
    <row r="150" spans="1:81" s="51" customFormat="1">
      <c r="A150" s="50" t="s">
        <v>167</v>
      </c>
      <c r="B150" s="98" t="s">
        <v>168</v>
      </c>
      <c r="C150" s="99"/>
      <c r="D150" s="99"/>
      <c r="E150" s="99"/>
      <c r="F150" s="99"/>
      <c r="G150" s="99"/>
      <c r="H150" s="99"/>
      <c r="I150" s="100"/>
      <c r="J150" s="12">
        <v>3</v>
      </c>
      <c r="K150" s="12">
        <v>0</v>
      </c>
      <c r="L150" s="12">
        <v>2</v>
      </c>
      <c r="M150" s="12">
        <v>0</v>
      </c>
      <c r="N150" s="12">
        <v>0</v>
      </c>
      <c r="O150" s="22">
        <f t="shared" si="38"/>
        <v>2</v>
      </c>
      <c r="P150" s="22">
        <f>Q150-O150</f>
        <v>3</v>
      </c>
      <c r="Q150" s="22">
        <f>ROUND(PRODUCT(J150,25)/14,0)</f>
        <v>5</v>
      </c>
      <c r="R150" s="33"/>
      <c r="S150" s="33" t="s">
        <v>31</v>
      </c>
      <c r="T150" s="34"/>
      <c r="U150" s="12" t="s">
        <v>42</v>
      </c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</row>
    <row r="151" spans="1:81" s="51" customFormat="1" ht="30" customHeight="1">
      <c r="A151" s="114" t="s">
        <v>53</v>
      </c>
      <c r="B151" s="115"/>
      <c r="C151" s="115"/>
      <c r="D151" s="115"/>
      <c r="E151" s="115"/>
      <c r="F151" s="115"/>
      <c r="G151" s="115"/>
      <c r="H151" s="115"/>
      <c r="I151" s="116"/>
      <c r="J151" s="27">
        <f>SUM(J144,J148)</f>
        <v>6</v>
      </c>
      <c r="K151" s="27">
        <f t="shared" ref="K151:Q151" si="41">SUM(K144,K148)</f>
        <v>0</v>
      </c>
      <c r="L151" s="27">
        <f t="shared" si="41"/>
        <v>4</v>
      </c>
      <c r="M151" s="27">
        <f t="shared" si="41"/>
        <v>0</v>
      </c>
      <c r="N151" s="27">
        <f t="shared" si="41"/>
        <v>0</v>
      </c>
      <c r="O151" s="27">
        <f>SUM(O144,O148)</f>
        <v>4</v>
      </c>
      <c r="P151" s="27">
        <f t="shared" si="41"/>
        <v>6</v>
      </c>
      <c r="Q151" s="27">
        <f t="shared" si="41"/>
        <v>10</v>
      </c>
      <c r="R151" s="27">
        <f>COUNTIF(R144,"E")+COUNTIF(R148,"E")</f>
        <v>0</v>
      </c>
      <c r="S151" s="27">
        <f>COUNTIF(S144,"C")+COUNTIF(S148,"C")</f>
        <v>2</v>
      </c>
      <c r="T151" s="27">
        <f>COUNTIF(T144,"VP")+COUNTIF(T148,"VP")</f>
        <v>0</v>
      </c>
      <c r="U151" s="66">
        <f>2/40</f>
        <v>0.05</v>
      </c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</row>
    <row r="152" spans="1:81" s="51" customFormat="1" ht="16.5" customHeight="1">
      <c r="A152" s="117" t="s">
        <v>54</v>
      </c>
      <c r="B152" s="118"/>
      <c r="C152" s="118"/>
      <c r="D152" s="118"/>
      <c r="E152" s="118"/>
      <c r="F152" s="118"/>
      <c r="G152" s="118"/>
      <c r="H152" s="118"/>
      <c r="I152" s="118"/>
      <c r="J152" s="119"/>
      <c r="K152" s="27">
        <f>SUM(K144,K148)*14</f>
        <v>0</v>
      </c>
      <c r="L152" s="27">
        <f t="shared" ref="L152:Q152" si="42">SUM(L144,L148)*14</f>
        <v>56</v>
      </c>
      <c r="M152" s="27">
        <f t="shared" si="42"/>
        <v>0</v>
      </c>
      <c r="N152" s="27">
        <f t="shared" si="42"/>
        <v>0</v>
      </c>
      <c r="O152" s="27">
        <f>SUM(O144,O148)*14</f>
        <v>56</v>
      </c>
      <c r="P152" s="27">
        <f t="shared" si="42"/>
        <v>84</v>
      </c>
      <c r="Q152" s="27">
        <f t="shared" si="42"/>
        <v>140</v>
      </c>
      <c r="R152" s="71"/>
      <c r="S152" s="72"/>
      <c r="T152" s="72"/>
      <c r="U152" s="73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</row>
    <row r="153" spans="1:81" s="51" customFormat="1" ht="15" customHeight="1">
      <c r="A153" s="120"/>
      <c r="B153" s="121"/>
      <c r="C153" s="121"/>
      <c r="D153" s="121"/>
      <c r="E153" s="121"/>
      <c r="F153" s="121"/>
      <c r="G153" s="121"/>
      <c r="H153" s="121"/>
      <c r="I153" s="121"/>
      <c r="J153" s="122"/>
      <c r="K153" s="77">
        <f>SUM(K152:N152)</f>
        <v>56</v>
      </c>
      <c r="L153" s="78"/>
      <c r="M153" s="78"/>
      <c r="N153" s="79"/>
      <c r="O153" s="80">
        <f>SUM(O152:P152)</f>
        <v>140</v>
      </c>
      <c r="P153" s="81"/>
      <c r="Q153" s="82"/>
      <c r="R153" s="74"/>
      <c r="S153" s="75"/>
      <c r="T153" s="75"/>
      <c r="U153" s="76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</row>
    <row r="154" spans="1:81" s="51" customFormat="1" ht="5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5"/>
      <c r="L154" s="15"/>
      <c r="M154" s="15"/>
      <c r="N154" s="15"/>
      <c r="O154" s="16"/>
      <c r="P154" s="16"/>
      <c r="Q154" s="16"/>
      <c r="R154" s="17"/>
      <c r="S154" s="17"/>
      <c r="T154" s="17"/>
      <c r="U154" s="1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</row>
    <row r="155" spans="1:81" ht="15.75" customHeight="1">
      <c r="A155" s="140" t="s">
        <v>55</v>
      </c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</row>
    <row r="156" spans="1:81" ht="28.5" customHeight="1">
      <c r="A156" s="90" t="s">
        <v>30</v>
      </c>
      <c r="B156" s="92" t="s">
        <v>29</v>
      </c>
      <c r="C156" s="93"/>
      <c r="D156" s="93"/>
      <c r="E156" s="93"/>
      <c r="F156" s="93"/>
      <c r="G156" s="93"/>
      <c r="H156" s="93"/>
      <c r="I156" s="94"/>
      <c r="J156" s="86" t="s">
        <v>43</v>
      </c>
      <c r="K156" s="88" t="s">
        <v>27</v>
      </c>
      <c r="L156" s="88"/>
      <c r="M156" s="88"/>
      <c r="N156" s="88"/>
      <c r="O156" s="88" t="s">
        <v>44</v>
      </c>
      <c r="P156" s="89"/>
      <c r="Q156" s="89"/>
      <c r="R156" s="88" t="s">
        <v>26</v>
      </c>
      <c r="S156" s="88"/>
      <c r="T156" s="88"/>
      <c r="U156" s="88" t="s">
        <v>25</v>
      </c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</row>
    <row r="157" spans="1:81" ht="16.5" customHeight="1">
      <c r="A157" s="91"/>
      <c r="B157" s="95"/>
      <c r="C157" s="96"/>
      <c r="D157" s="96"/>
      <c r="E157" s="96"/>
      <c r="F157" s="96"/>
      <c r="G157" s="96"/>
      <c r="H157" s="96"/>
      <c r="I157" s="97"/>
      <c r="J157" s="87"/>
      <c r="K157" s="4" t="s">
        <v>31</v>
      </c>
      <c r="L157" s="4" t="s">
        <v>32</v>
      </c>
      <c r="M157" s="46" t="s">
        <v>78</v>
      </c>
      <c r="N157" s="46" t="s">
        <v>79</v>
      </c>
      <c r="O157" s="13" t="s">
        <v>36</v>
      </c>
      <c r="P157" s="13" t="s">
        <v>8</v>
      </c>
      <c r="Q157" s="13" t="s">
        <v>33</v>
      </c>
      <c r="R157" s="13" t="s">
        <v>34</v>
      </c>
      <c r="S157" s="13" t="s">
        <v>31</v>
      </c>
      <c r="T157" s="13" t="s">
        <v>35</v>
      </c>
      <c r="U157" s="88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</row>
    <row r="158" spans="1:81" ht="18.75" customHeight="1">
      <c r="A158" s="141" t="s">
        <v>56</v>
      </c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</row>
    <row r="159" spans="1:81">
      <c r="A159" s="53" t="s">
        <v>200</v>
      </c>
      <c r="B159" s="98" t="s">
        <v>201</v>
      </c>
      <c r="C159" s="99"/>
      <c r="D159" s="99"/>
      <c r="E159" s="99"/>
      <c r="F159" s="99"/>
      <c r="G159" s="99"/>
      <c r="H159" s="99"/>
      <c r="I159" s="100"/>
      <c r="J159" s="33">
        <v>3</v>
      </c>
      <c r="K159" s="33">
        <v>2</v>
      </c>
      <c r="L159" s="33">
        <v>1</v>
      </c>
      <c r="M159" s="33">
        <v>0</v>
      </c>
      <c r="N159" s="33">
        <v>0</v>
      </c>
      <c r="O159" s="22">
        <f>K159+L159+M159+N159</f>
        <v>3</v>
      </c>
      <c r="P159" s="22">
        <f>Q159-O159</f>
        <v>2</v>
      </c>
      <c r="Q159" s="22">
        <f>ROUND(PRODUCT(J159,25)/14,0)</f>
        <v>5</v>
      </c>
      <c r="R159" s="33"/>
      <c r="S159" s="33" t="s">
        <v>31</v>
      </c>
      <c r="T159" s="34"/>
      <c r="U159" s="12" t="s">
        <v>39</v>
      </c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</row>
    <row r="160" spans="1:81" ht="18" customHeight="1">
      <c r="A160" s="83" t="s">
        <v>57</v>
      </c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9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</row>
    <row r="161" spans="1:81" ht="27.75" customHeight="1">
      <c r="A161" s="53" t="s">
        <v>202</v>
      </c>
      <c r="B161" s="108" t="s">
        <v>203</v>
      </c>
      <c r="C161" s="109"/>
      <c r="D161" s="109"/>
      <c r="E161" s="109"/>
      <c r="F161" s="109"/>
      <c r="G161" s="109"/>
      <c r="H161" s="109"/>
      <c r="I161" s="110"/>
      <c r="J161" s="33">
        <v>3</v>
      </c>
      <c r="K161" s="33">
        <v>0</v>
      </c>
      <c r="L161" s="33">
        <v>2</v>
      </c>
      <c r="M161" s="33">
        <v>0</v>
      </c>
      <c r="N161" s="33">
        <v>1</v>
      </c>
      <c r="O161" s="22">
        <f>K161+L161+M161+N161</f>
        <v>3</v>
      </c>
      <c r="P161" s="22">
        <f>Q161-O161</f>
        <v>2</v>
      </c>
      <c r="Q161" s="22">
        <f>ROUND(PRODUCT(J161,25)/14,0)</f>
        <v>5</v>
      </c>
      <c r="R161" s="33"/>
      <c r="S161" s="33" t="s">
        <v>31</v>
      </c>
      <c r="T161" s="34"/>
      <c r="U161" s="12" t="s">
        <v>42</v>
      </c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</row>
    <row r="162" spans="1:81" ht="27" customHeight="1">
      <c r="A162" s="53" t="s">
        <v>204</v>
      </c>
      <c r="B162" s="108" t="s">
        <v>205</v>
      </c>
      <c r="C162" s="109"/>
      <c r="D162" s="109"/>
      <c r="E162" s="109"/>
      <c r="F162" s="109"/>
      <c r="G162" s="109"/>
      <c r="H162" s="109"/>
      <c r="I162" s="110"/>
      <c r="J162" s="33">
        <v>3</v>
      </c>
      <c r="K162" s="33">
        <v>0</v>
      </c>
      <c r="L162" s="33">
        <v>0</v>
      </c>
      <c r="M162" s="33">
        <v>2</v>
      </c>
      <c r="N162" s="33">
        <v>0</v>
      </c>
      <c r="O162" s="22">
        <f t="shared" ref="O162" si="43">K162+L162+M162+N162</f>
        <v>2</v>
      </c>
      <c r="P162" s="22">
        <f t="shared" ref="P162" si="44">Q162-O162</f>
        <v>3</v>
      </c>
      <c r="Q162" s="22">
        <f t="shared" ref="Q162" si="45">ROUND(PRODUCT(J162,25)/14,0)</f>
        <v>5</v>
      </c>
      <c r="R162" s="33"/>
      <c r="S162" s="33" t="s">
        <v>31</v>
      </c>
      <c r="T162" s="34"/>
      <c r="U162" s="12" t="s">
        <v>39</v>
      </c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</row>
    <row r="163" spans="1:81" ht="20.25" customHeight="1">
      <c r="A163" s="83" t="s">
        <v>58</v>
      </c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5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</row>
    <row r="164" spans="1:81">
      <c r="A164" s="53" t="s">
        <v>202</v>
      </c>
      <c r="B164" s="108" t="s">
        <v>206</v>
      </c>
      <c r="C164" s="109"/>
      <c r="D164" s="109"/>
      <c r="E164" s="109"/>
      <c r="F164" s="109"/>
      <c r="G164" s="109"/>
      <c r="H164" s="109"/>
      <c r="I164" s="110"/>
      <c r="J164" s="33">
        <v>3</v>
      </c>
      <c r="K164" s="33">
        <v>1</v>
      </c>
      <c r="L164" s="33">
        <v>0</v>
      </c>
      <c r="M164" s="33">
        <v>1</v>
      </c>
      <c r="N164" s="33">
        <v>0</v>
      </c>
      <c r="O164" s="22">
        <f>K164+L164+M164+N164</f>
        <v>2</v>
      </c>
      <c r="P164" s="22">
        <f>Q164-O164</f>
        <v>3</v>
      </c>
      <c r="Q164" s="22">
        <f>ROUND(PRODUCT(J164,25)/14,0)</f>
        <v>5</v>
      </c>
      <c r="R164" s="33"/>
      <c r="S164" s="33" t="s">
        <v>31</v>
      </c>
      <c r="T164" s="34"/>
      <c r="U164" s="12" t="s">
        <v>42</v>
      </c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</row>
    <row r="165" spans="1:81" ht="30" customHeight="1">
      <c r="A165" s="114" t="s">
        <v>53</v>
      </c>
      <c r="B165" s="115"/>
      <c r="C165" s="115"/>
      <c r="D165" s="115"/>
      <c r="E165" s="115"/>
      <c r="F165" s="115"/>
      <c r="G165" s="115"/>
      <c r="H165" s="115"/>
      <c r="I165" s="116"/>
      <c r="J165" s="27">
        <f>SUM(J159,J161,J164)</f>
        <v>9</v>
      </c>
      <c r="K165" s="27">
        <f t="shared" ref="K165:Q165" si="46">SUM(K159,K161,K164)</f>
        <v>3</v>
      </c>
      <c r="L165" s="27">
        <f t="shared" si="46"/>
        <v>3</v>
      </c>
      <c r="M165" s="27">
        <f t="shared" si="46"/>
        <v>1</v>
      </c>
      <c r="N165" s="27">
        <f t="shared" si="46"/>
        <v>1</v>
      </c>
      <c r="O165" s="27">
        <f t="shared" si="46"/>
        <v>8</v>
      </c>
      <c r="P165" s="27">
        <f t="shared" si="46"/>
        <v>7</v>
      </c>
      <c r="Q165" s="27">
        <f t="shared" si="46"/>
        <v>15</v>
      </c>
      <c r="R165" s="27">
        <f>COUNTIF(R159,"E")+COUNTIF(R161,"E")+COUNTIF(R164,"E")</f>
        <v>0</v>
      </c>
      <c r="S165" s="27">
        <f>COUNTIF(S159,"C")+COUNTIF(S161,"C")+COUNTIF(S164,"C")</f>
        <v>3</v>
      </c>
      <c r="T165" s="27">
        <f>COUNTIF(T159,"VP")+COUNTIF(T161,"VP")+COUNTIF(T164,"VP")</f>
        <v>0</v>
      </c>
      <c r="U165" s="66">
        <f>4/40</f>
        <v>0.1</v>
      </c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</row>
    <row r="166" spans="1:81" ht="16.5" customHeight="1">
      <c r="A166" s="117" t="s">
        <v>54</v>
      </c>
      <c r="B166" s="118"/>
      <c r="C166" s="118"/>
      <c r="D166" s="118"/>
      <c r="E166" s="118"/>
      <c r="F166" s="118"/>
      <c r="G166" s="118"/>
      <c r="H166" s="118"/>
      <c r="I166" s="118"/>
      <c r="J166" s="119"/>
      <c r="K166" s="27">
        <f>SUM(K159,K161,K164)*14</f>
        <v>42</v>
      </c>
      <c r="L166" s="27">
        <f t="shared" ref="L166:Q166" si="47">SUM(L159,L161,L164)*14</f>
        <v>42</v>
      </c>
      <c r="M166" s="27">
        <f t="shared" si="47"/>
        <v>14</v>
      </c>
      <c r="N166" s="27">
        <f t="shared" si="47"/>
        <v>14</v>
      </c>
      <c r="O166" s="27">
        <f t="shared" si="47"/>
        <v>112</v>
      </c>
      <c r="P166" s="27">
        <f t="shared" si="47"/>
        <v>98</v>
      </c>
      <c r="Q166" s="27">
        <f t="shared" si="47"/>
        <v>210</v>
      </c>
      <c r="R166" s="71"/>
      <c r="S166" s="72"/>
      <c r="T166" s="72"/>
      <c r="U166" s="73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</row>
    <row r="167" spans="1:81" ht="15" customHeight="1">
      <c r="A167" s="120"/>
      <c r="B167" s="121"/>
      <c r="C167" s="121"/>
      <c r="D167" s="121"/>
      <c r="E167" s="121"/>
      <c r="F167" s="121"/>
      <c r="G167" s="121"/>
      <c r="H167" s="121"/>
      <c r="I167" s="121"/>
      <c r="J167" s="122"/>
      <c r="K167" s="77">
        <f>SUM(K166:N166)</f>
        <v>112</v>
      </c>
      <c r="L167" s="78"/>
      <c r="M167" s="78"/>
      <c r="N167" s="79"/>
      <c r="O167" s="80">
        <f>SUM(O166:P166)</f>
        <v>210</v>
      </c>
      <c r="P167" s="81"/>
      <c r="Q167" s="82"/>
      <c r="R167" s="74"/>
      <c r="S167" s="75"/>
      <c r="T167" s="75"/>
      <c r="U167" s="76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</row>
    <row r="168" spans="1:81" s="54" customFormat="1" ht="1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7"/>
      <c r="L168" s="57"/>
      <c r="M168" s="57"/>
      <c r="N168" s="57"/>
      <c r="O168" s="58"/>
      <c r="P168" s="58"/>
      <c r="Q168" s="58"/>
      <c r="R168" s="59"/>
      <c r="S168" s="59"/>
      <c r="T168" s="59"/>
      <c r="U168" s="59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</row>
    <row r="169" spans="1:81" s="54" customFormat="1" ht="1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7"/>
      <c r="L169" s="57"/>
      <c r="M169" s="57"/>
      <c r="N169" s="57"/>
      <c r="O169" s="58"/>
      <c r="P169" s="58"/>
      <c r="Q169" s="58"/>
      <c r="R169" s="59"/>
      <c r="S169" s="59"/>
      <c r="T169" s="59"/>
      <c r="U169" s="59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</row>
    <row r="170" spans="1:81" s="54" customFormat="1" ht="1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7"/>
      <c r="L170" s="57"/>
      <c r="M170" s="57"/>
      <c r="N170" s="57"/>
      <c r="O170" s="58"/>
      <c r="P170" s="58"/>
      <c r="Q170" s="58"/>
      <c r="R170" s="59"/>
      <c r="S170" s="59"/>
      <c r="T170" s="59"/>
      <c r="U170" s="59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</row>
    <row r="171" spans="1:81" ht="1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5"/>
      <c r="L171" s="15"/>
      <c r="M171" s="15"/>
      <c r="N171" s="15"/>
      <c r="O171" s="18"/>
      <c r="P171" s="18"/>
      <c r="Q171" s="18"/>
      <c r="R171" s="18"/>
      <c r="S171" s="18"/>
      <c r="T171" s="18"/>
      <c r="U171" s="18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</row>
    <row r="172" spans="1:81" ht="24" customHeight="1">
      <c r="A172" s="140" t="s">
        <v>59</v>
      </c>
      <c r="B172" s="198"/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</row>
    <row r="173" spans="1:81" ht="16.5" customHeight="1">
      <c r="A173" s="127" t="s">
        <v>62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</row>
    <row r="174" spans="1:81" ht="34.5" customHeight="1">
      <c r="A174" s="127" t="s">
        <v>30</v>
      </c>
      <c r="B174" s="127" t="s">
        <v>29</v>
      </c>
      <c r="C174" s="127"/>
      <c r="D174" s="127"/>
      <c r="E174" s="127"/>
      <c r="F174" s="127"/>
      <c r="G174" s="127"/>
      <c r="H174" s="127"/>
      <c r="I174" s="127"/>
      <c r="J174" s="126" t="s">
        <v>43</v>
      </c>
      <c r="K174" s="126" t="s">
        <v>27</v>
      </c>
      <c r="L174" s="126"/>
      <c r="M174" s="126"/>
      <c r="N174" s="126"/>
      <c r="O174" s="126" t="s">
        <v>44</v>
      </c>
      <c r="P174" s="126"/>
      <c r="Q174" s="126"/>
      <c r="R174" s="126" t="s">
        <v>26</v>
      </c>
      <c r="S174" s="126"/>
      <c r="T174" s="126"/>
      <c r="U174" s="126" t="s">
        <v>25</v>
      </c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</row>
    <row r="175" spans="1:81">
      <c r="A175" s="127"/>
      <c r="B175" s="127"/>
      <c r="C175" s="127"/>
      <c r="D175" s="127"/>
      <c r="E175" s="127"/>
      <c r="F175" s="127"/>
      <c r="G175" s="127"/>
      <c r="H175" s="127"/>
      <c r="I175" s="127"/>
      <c r="J175" s="126"/>
      <c r="K175" s="36" t="s">
        <v>31</v>
      </c>
      <c r="L175" s="36" t="s">
        <v>32</v>
      </c>
      <c r="M175" s="45" t="s">
        <v>78</v>
      </c>
      <c r="N175" s="45" t="s">
        <v>79</v>
      </c>
      <c r="O175" s="36" t="s">
        <v>36</v>
      </c>
      <c r="P175" s="36" t="s">
        <v>8</v>
      </c>
      <c r="Q175" s="36" t="s">
        <v>33</v>
      </c>
      <c r="R175" s="36" t="s">
        <v>34</v>
      </c>
      <c r="S175" s="36" t="s">
        <v>31</v>
      </c>
      <c r="T175" s="36" t="s">
        <v>35</v>
      </c>
      <c r="U175" s="126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</row>
    <row r="176" spans="1:81" ht="17.25" customHeight="1">
      <c r="A176" s="111" t="s">
        <v>60</v>
      </c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3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</row>
    <row r="177" spans="1:81">
      <c r="A177" s="39" t="str">
        <f t="shared" ref="A177:A192" si="48">IF(ISNA(INDEX($A$36:$U$167,MATCH($B177,$B$36:$B$167,0),1)),"",INDEX($A$36:$U$167,MATCH($B177,$B$36:$B$167,0),1))</f>
        <v>MLR0019</v>
      </c>
      <c r="B177" s="128" t="s">
        <v>85</v>
      </c>
      <c r="C177" s="129"/>
      <c r="D177" s="129"/>
      <c r="E177" s="129"/>
      <c r="F177" s="129"/>
      <c r="G177" s="129"/>
      <c r="H177" s="129"/>
      <c r="I177" s="130"/>
      <c r="J177" s="22">
        <f t="shared" ref="J177:J192" si="49">IF(ISNA(INDEX($A$36:$U$167,MATCH($B177,$B$36:$B$167,0),10)),"",INDEX($A$36:$U$167,MATCH($B177,$B$36:$B$167,0),10))</f>
        <v>6</v>
      </c>
      <c r="K177" s="22">
        <f t="shared" ref="K177:K192" si="50">IF(ISNA(INDEX($A$36:$U$167,MATCH($B177,$B$36:$B$167,0),11)),"",INDEX($A$36:$U$167,MATCH($B177,$B$36:$B$167,0),11))</f>
        <v>2</v>
      </c>
      <c r="L177" s="22">
        <f t="shared" ref="L177:L192" si="51">IF(ISNA(INDEX($A$36:$U$167,MATCH($B177,$B$36:$B$167,0),12)),"",INDEX($A$36:$U$167,MATCH($B177,$B$36:$B$167,0),12))</f>
        <v>2</v>
      </c>
      <c r="M177" s="22">
        <f t="shared" ref="M177:M192" si="52">IF(ISNA(INDEX($A$36:$U$167,MATCH($B177,$B$36:$B$167,0),13)),"",INDEX($A$36:$U$167,MATCH($B177,$B$36:$B$167,0),13))</f>
        <v>0</v>
      </c>
      <c r="N177" s="22">
        <f t="shared" ref="N177:N192" si="53">IF(ISNA(INDEX($A$36:$U$167,MATCH($B177,$B$36:$B$167,0),14)),"",INDEX($A$36:$U$167,MATCH($B177,$B$36:$B$167,0),14))</f>
        <v>0</v>
      </c>
      <c r="O177" s="22">
        <f t="shared" ref="O177:O192" si="54">IF(ISNA(INDEX($A$36:$U$167,MATCH($B177,$B$36:$B$167,0),15)),"",INDEX($A$36:$U$167,MATCH($B177,$B$36:$B$167,0),15))</f>
        <v>4</v>
      </c>
      <c r="P177" s="22">
        <f t="shared" ref="P177:P192" si="55">IF(ISNA(INDEX($A$36:$U$167,MATCH($B177,$B$36:$B$167,0),16)),"",INDEX($A$36:$U$167,MATCH($B177,$B$36:$B$167,0),16))</f>
        <v>7</v>
      </c>
      <c r="Q177" s="22">
        <f t="shared" ref="Q177:Q192" si="56">IF(ISNA(INDEX($A$36:$U$167,MATCH($B177,$B$36:$B$167,0),17)),"",INDEX($A$36:$U$167,MATCH($B177,$B$36:$B$167,0),17))</f>
        <v>11</v>
      </c>
      <c r="R177" s="35" t="str">
        <f t="shared" ref="R177:R192" si="57">IF(ISNA(INDEX($A$36:$U$167,MATCH($B177,$B$36:$B$167,0),18)),"",INDEX($A$36:$U$167,MATCH($B177,$B$36:$B$167,0),18))</f>
        <v>E</v>
      </c>
      <c r="S177" s="35">
        <f t="shared" ref="S177:S192" si="58">IF(ISNA(INDEX($A$36:$U$167,MATCH($B177,$B$36:$B$167,0),19)),"",INDEX($A$36:$U$167,MATCH($B177,$B$36:$B$167,0),19))</f>
        <v>0</v>
      </c>
      <c r="T177" s="35">
        <f t="shared" ref="T177:T192" si="59">IF(ISNA(INDEX($A$36:$U$167,MATCH($B177,$B$36:$B$167,0),20)),"",INDEX($A$36:$U$167,MATCH($B177,$B$36:$B$167,0),20))</f>
        <v>0</v>
      </c>
      <c r="U177" s="24" t="s">
        <v>39</v>
      </c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</row>
    <row r="178" spans="1:81">
      <c r="A178" s="39" t="str">
        <f t="shared" si="48"/>
        <v>MLR0001</v>
      </c>
      <c r="B178" s="128" t="s">
        <v>89</v>
      </c>
      <c r="C178" s="129"/>
      <c r="D178" s="129"/>
      <c r="E178" s="129"/>
      <c r="F178" s="129"/>
      <c r="G178" s="129"/>
      <c r="H178" s="129"/>
      <c r="I178" s="130"/>
      <c r="J178" s="22">
        <f t="shared" si="49"/>
        <v>6</v>
      </c>
      <c r="K178" s="22">
        <f t="shared" si="50"/>
        <v>2</v>
      </c>
      <c r="L178" s="22">
        <f t="shared" si="51"/>
        <v>2</v>
      </c>
      <c r="M178" s="22">
        <f t="shared" si="52"/>
        <v>0</v>
      </c>
      <c r="N178" s="22">
        <f t="shared" si="53"/>
        <v>0</v>
      </c>
      <c r="O178" s="22">
        <f t="shared" si="54"/>
        <v>4</v>
      </c>
      <c r="P178" s="22">
        <f t="shared" si="55"/>
        <v>7</v>
      </c>
      <c r="Q178" s="22">
        <f t="shared" si="56"/>
        <v>11</v>
      </c>
      <c r="R178" s="35" t="str">
        <f t="shared" si="57"/>
        <v>E</v>
      </c>
      <c r="S178" s="35">
        <f t="shared" si="58"/>
        <v>0</v>
      </c>
      <c r="T178" s="35">
        <f t="shared" si="59"/>
        <v>0</v>
      </c>
      <c r="U178" s="24" t="s">
        <v>39</v>
      </c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</row>
    <row r="179" spans="1:81">
      <c r="A179" s="39" t="str">
        <f t="shared" si="48"/>
        <v>MLR0013</v>
      </c>
      <c r="B179" s="128" t="s">
        <v>91</v>
      </c>
      <c r="C179" s="129"/>
      <c r="D179" s="129"/>
      <c r="E179" s="129"/>
      <c r="F179" s="129"/>
      <c r="G179" s="129"/>
      <c r="H179" s="129"/>
      <c r="I179" s="130"/>
      <c r="J179" s="22">
        <f t="shared" si="49"/>
        <v>6</v>
      </c>
      <c r="K179" s="22">
        <f t="shared" si="50"/>
        <v>2</v>
      </c>
      <c r="L179" s="22">
        <f t="shared" si="51"/>
        <v>2</v>
      </c>
      <c r="M179" s="22">
        <f t="shared" si="52"/>
        <v>0</v>
      </c>
      <c r="N179" s="22">
        <f t="shared" si="53"/>
        <v>0</v>
      </c>
      <c r="O179" s="22">
        <f t="shared" si="54"/>
        <v>4</v>
      </c>
      <c r="P179" s="22">
        <f t="shared" si="55"/>
        <v>7</v>
      </c>
      <c r="Q179" s="22">
        <f t="shared" si="56"/>
        <v>11</v>
      </c>
      <c r="R179" s="35" t="str">
        <f t="shared" si="57"/>
        <v>E</v>
      </c>
      <c r="S179" s="35">
        <f t="shared" si="58"/>
        <v>0</v>
      </c>
      <c r="T179" s="35">
        <f t="shared" si="59"/>
        <v>0</v>
      </c>
      <c r="U179" s="24" t="s">
        <v>39</v>
      </c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</row>
    <row r="180" spans="1:81">
      <c r="A180" s="39" t="str">
        <f t="shared" si="48"/>
        <v>MLR0021</v>
      </c>
      <c r="B180" s="128" t="s">
        <v>96</v>
      </c>
      <c r="C180" s="129"/>
      <c r="D180" s="129"/>
      <c r="E180" s="129"/>
      <c r="F180" s="129"/>
      <c r="G180" s="129"/>
      <c r="H180" s="129"/>
      <c r="I180" s="130"/>
      <c r="J180" s="22">
        <f t="shared" si="49"/>
        <v>5</v>
      </c>
      <c r="K180" s="22">
        <f t="shared" si="50"/>
        <v>2</v>
      </c>
      <c r="L180" s="22">
        <f t="shared" si="51"/>
        <v>2</v>
      </c>
      <c r="M180" s="22">
        <f t="shared" si="52"/>
        <v>0</v>
      </c>
      <c r="N180" s="22">
        <f t="shared" si="53"/>
        <v>0</v>
      </c>
      <c r="O180" s="22">
        <f t="shared" si="54"/>
        <v>4</v>
      </c>
      <c r="P180" s="22">
        <f t="shared" si="55"/>
        <v>5</v>
      </c>
      <c r="Q180" s="22">
        <f t="shared" si="56"/>
        <v>9</v>
      </c>
      <c r="R180" s="35" t="str">
        <f t="shared" si="57"/>
        <v>E</v>
      </c>
      <c r="S180" s="35">
        <f t="shared" si="58"/>
        <v>0</v>
      </c>
      <c r="T180" s="35">
        <f t="shared" si="59"/>
        <v>0</v>
      </c>
      <c r="U180" s="24" t="s">
        <v>39</v>
      </c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</row>
    <row r="181" spans="1:81">
      <c r="A181" s="39" t="str">
        <f t="shared" si="48"/>
        <v>MLR0006</v>
      </c>
      <c r="B181" s="128" t="s">
        <v>98</v>
      </c>
      <c r="C181" s="129"/>
      <c r="D181" s="129"/>
      <c r="E181" s="129"/>
      <c r="F181" s="129"/>
      <c r="G181" s="129"/>
      <c r="H181" s="129"/>
      <c r="I181" s="130"/>
      <c r="J181" s="22">
        <f t="shared" si="49"/>
        <v>5</v>
      </c>
      <c r="K181" s="22">
        <f t="shared" si="50"/>
        <v>2</v>
      </c>
      <c r="L181" s="22">
        <f t="shared" si="51"/>
        <v>2</v>
      </c>
      <c r="M181" s="22">
        <f t="shared" si="52"/>
        <v>0</v>
      </c>
      <c r="N181" s="22">
        <f t="shared" si="53"/>
        <v>0</v>
      </c>
      <c r="O181" s="22">
        <f t="shared" si="54"/>
        <v>4</v>
      </c>
      <c r="P181" s="22">
        <f t="shared" si="55"/>
        <v>5</v>
      </c>
      <c r="Q181" s="22">
        <f t="shared" si="56"/>
        <v>9</v>
      </c>
      <c r="R181" s="35" t="str">
        <f t="shared" si="57"/>
        <v>E</v>
      </c>
      <c r="S181" s="35">
        <f t="shared" si="58"/>
        <v>0</v>
      </c>
      <c r="T181" s="35">
        <f t="shared" si="59"/>
        <v>0</v>
      </c>
      <c r="U181" s="24" t="s">
        <v>39</v>
      </c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</row>
    <row r="182" spans="1:81">
      <c r="A182" s="39" t="str">
        <f t="shared" si="48"/>
        <v>MLR0015</v>
      </c>
      <c r="B182" s="128" t="s">
        <v>100</v>
      </c>
      <c r="C182" s="129"/>
      <c r="D182" s="129"/>
      <c r="E182" s="129"/>
      <c r="F182" s="129"/>
      <c r="G182" s="129"/>
      <c r="H182" s="129"/>
      <c r="I182" s="130"/>
      <c r="J182" s="22">
        <f t="shared" si="49"/>
        <v>5</v>
      </c>
      <c r="K182" s="22">
        <f t="shared" si="50"/>
        <v>2</v>
      </c>
      <c r="L182" s="22">
        <f t="shared" si="51"/>
        <v>2</v>
      </c>
      <c r="M182" s="22">
        <f t="shared" si="52"/>
        <v>0</v>
      </c>
      <c r="N182" s="22">
        <f t="shared" si="53"/>
        <v>0</v>
      </c>
      <c r="O182" s="22">
        <f t="shared" si="54"/>
        <v>4</v>
      </c>
      <c r="P182" s="22">
        <f t="shared" si="55"/>
        <v>5</v>
      </c>
      <c r="Q182" s="22">
        <f t="shared" si="56"/>
        <v>9</v>
      </c>
      <c r="R182" s="35">
        <f t="shared" si="57"/>
        <v>0</v>
      </c>
      <c r="S182" s="35">
        <f t="shared" si="58"/>
        <v>0</v>
      </c>
      <c r="T182" s="35" t="str">
        <f t="shared" si="59"/>
        <v>VP</v>
      </c>
      <c r="U182" s="24" t="s">
        <v>39</v>
      </c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</row>
    <row r="183" spans="1:81">
      <c r="A183" s="39" t="str">
        <f t="shared" si="48"/>
        <v>MLR0022</v>
      </c>
      <c r="B183" s="128" t="s">
        <v>102</v>
      </c>
      <c r="C183" s="129"/>
      <c r="D183" s="129"/>
      <c r="E183" s="129"/>
      <c r="F183" s="129"/>
      <c r="G183" s="129"/>
      <c r="H183" s="129"/>
      <c r="I183" s="130"/>
      <c r="J183" s="22">
        <f t="shared" si="49"/>
        <v>5</v>
      </c>
      <c r="K183" s="22">
        <f t="shared" si="50"/>
        <v>2</v>
      </c>
      <c r="L183" s="22">
        <f t="shared" si="51"/>
        <v>2</v>
      </c>
      <c r="M183" s="22">
        <f t="shared" si="52"/>
        <v>0</v>
      </c>
      <c r="N183" s="22">
        <f t="shared" si="53"/>
        <v>0</v>
      </c>
      <c r="O183" s="22">
        <f t="shared" si="54"/>
        <v>4</v>
      </c>
      <c r="P183" s="22">
        <f t="shared" si="55"/>
        <v>5</v>
      </c>
      <c r="Q183" s="22">
        <f t="shared" si="56"/>
        <v>9</v>
      </c>
      <c r="R183" s="35" t="str">
        <f t="shared" si="57"/>
        <v>E</v>
      </c>
      <c r="S183" s="35">
        <f t="shared" si="58"/>
        <v>0</v>
      </c>
      <c r="T183" s="35">
        <f t="shared" si="59"/>
        <v>0</v>
      </c>
      <c r="U183" s="24" t="s">
        <v>39</v>
      </c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</row>
    <row r="184" spans="1:81">
      <c r="A184" s="39" t="str">
        <f t="shared" si="48"/>
        <v>MLR0007</v>
      </c>
      <c r="B184" s="128" t="s">
        <v>109</v>
      </c>
      <c r="C184" s="129"/>
      <c r="D184" s="129"/>
      <c r="E184" s="129"/>
      <c r="F184" s="129"/>
      <c r="G184" s="129"/>
      <c r="H184" s="129"/>
      <c r="I184" s="130"/>
      <c r="J184" s="22">
        <f t="shared" si="49"/>
        <v>6</v>
      </c>
      <c r="K184" s="22">
        <f t="shared" si="50"/>
        <v>2</v>
      </c>
      <c r="L184" s="22">
        <f t="shared" si="51"/>
        <v>2</v>
      </c>
      <c r="M184" s="22">
        <f t="shared" si="52"/>
        <v>0</v>
      </c>
      <c r="N184" s="22">
        <f t="shared" si="53"/>
        <v>0</v>
      </c>
      <c r="O184" s="22">
        <f t="shared" si="54"/>
        <v>4</v>
      </c>
      <c r="P184" s="22">
        <f t="shared" si="55"/>
        <v>7</v>
      </c>
      <c r="Q184" s="22">
        <f t="shared" si="56"/>
        <v>11</v>
      </c>
      <c r="R184" s="35">
        <f t="shared" si="57"/>
        <v>0</v>
      </c>
      <c r="S184" s="35">
        <f t="shared" si="58"/>
        <v>0</v>
      </c>
      <c r="T184" s="35" t="str">
        <f t="shared" si="59"/>
        <v>VP</v>
      </c>
      <c r="U184" s="24" t="s">
        <v>39</v>
      </c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</row>
    <row r="185" spans="1:81">
      <c r="A185" s="39" t="str">
        <f t="shared" si="48"/>
        <v>MLR0009</v>
      </c>
      <c r="B185" s="128" t="s">
        <v>111</v>
      </c>
      <c r="C185" s="129"/>
      <c r="D185" s="129"/>
      <c r="E185" s="129"/>
      <c r="F185" s="129"/>
      <c r="G185" s="129"/>
      <c r="H185" s="129"/>
      <c r="I185" s="130"/>
      <c r="J185" s="22">
        <f t="shared" si="49"/>
        <v>6</v>
      </c>
      <c r="K185" s="22">
        <f t="shared" si="50"/>
        <v>2</v>
      </c>
      <c r="L185" s="22">
        <f t="shared" si="51"/>
        <v>2</v>
      </c>
      <c r="M185" s="22">
        <f t="shared" si="52"/>
        <v>1</v>
      </c>
      <c r="N185" s="22">
        <f t="shared" si="53"/>
        <v>0</v>
      </c>
      <c r="O185" s="22">
        <f t="shared" si="54"/>
        <v>5</v>
      </c>
      <c r="P185" s="22">
        <f t="shared" si="55"/>
        <v>6</v>
      </c>
      <c r="Q185" s="22">
        <f t="shared" si="56"/>
        <v>11</v>
      </c>
      <c r="R185" s="35" t="str">
        <f t="shared" si="57"/>
        <v>E</v>
      </c>
      <c r="S185" s="35">
        <f t="shared" si="58"/>
        <v>0</v>
      </c>
      <c r="T185" s="35">
        <f t="shared" si="59"/>
        <v>0</v>
      </c>
      <c r="U185" s="24" t="s">
        <v>39</v>
      </c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</row>
    <row r="186" spans="1:81">
      <c r="A186" s="39" t="str">
        <f t="shared" si="48"/>
        <v>MLR0008</v>
      </c>
      <c r="B186" s="128" t="s">
        <v>115</v>
      </c>
      <c r="C186" s="129"/>
      <c r="D186" s="129"/>
      <c r="E186" s="129"/>
      <c r="F186" s="129"/>
      <c r="G186" s="129"/>
      <c r="H186" s="129"/>
      <c r="I186" s="130"/>
      <c r="J186" s="22">
        <f t="shared" si="49"/>
        <v>6</v>
      </c>
      <c r="K186" s="22">
        <f t="shared" si="50"/>
        <v>2</v>
      </c>
      <c r="L186" s="22">
        <f t="shared" si="51"/>
        <v>2</v>
      </c>
      <c r="M186" s="22">
        <f t="shared" si="52"/>
        <v>0</v>
      </c>
      <c r="N186" s="22">
        <f t="shared" si="53"/>
        <v>0</v>
      </c>
      <c r="O186" s="22">
        <f t="shared" si="54"/>
        <v>4</v>
      </c>
      <c r="P186" s="22">
        <f t="shared" si="55"/>
        <v>7</v>
      </c>
      <c r="Q186" s="22">
        <f t="shared" si="56"/>
        <v>11</v>
      </c>
      <c r="R186" s="35" t="str">
        <f t="shared" si="57"/>
        <v>E</v>
      </c>
      <c r="S186" s="35">
        <f t="shared" si="58"/>
        <v>0</v>
      </c>
      <c r="T186" s="35">
        <f t="shared" si="59"/>
        <v>0</v>
      </c>
      <c r="U186" s="24" t="s">
        <v>39</v>
      </c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</row>
    <row r="187" spans="1:81">
      <c r="A187" s="39" t="str">
        <f t="shared" si="48"/>
        <v>MLR0003</v>
      </c>
      <c r="B187" s="128" t="s">
        <v>123</v>
      </c>
      <c r="C187" s="129"/>
      <c r="D187" s="129"/>
      <c r="E187" s="129"/>
      <c r="F187" s="129"/>
      <c r="G187" s="129"/>
      <c r="H187" s="129"/>
      <c r="I187" s="130"/>
      <c r="J187" s="22">
        <f t="shared" si="49"/>
        <v>6</v>
      </c>
      <c r="K187" s="22">
        <f t="shared" si="50"/>
        <v>2</v>
      </c>
      <c r="L187" s="22">
        <f t="shared" si="51"/>
        <v>2</v>
      </c>
      <c r="M187" s="22">
        <f t="shared" si="52"/>
        <v>0</v>
      </c>
      <c r="N187" s="22">
        <f t="shared" si="53"/>
        <v>0</v>
      </c>
      <c r="O187" s="22">
        <f t="shared" si="54"/>
        <v>4</v>
      </c>
      <c r="P187" s="22">
        <f t="shared" si="55"/>
        <v>7</v>
      </c>
      <c r="Q187" s="22">
        <f t="shared" si="56"/>
        <v>11</v>
      </c>
      <c r="R187" s="35" t="str">
        <f t="shared" si="57"/>
        <v>E</v>
      </c>
      <c r="S187" s="35">
        <f t="shared" si="58"/>
        <v>0</v>
      </c>
      <c r="T187" s="35">
        <f t="shared" si="59"/>
        <v>0</v>
      </c>
      <c r="U187" s="24" t="s">
        <v>39</v>
      </c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</row>
    <row r="188" spans="1:81">
      <c r="A188" s="39" t="str">
        <f t="shared" si="48"/>
        <v>MLR0029</v>
      </c>
      <c r="B188" s="128" t="s">
        <v>125</v>
      </c>
      <c r="C188" s="129"/>
      <c r="D188" s="129"/>
      <c r="E188" s="129"/>
      <c r="F188" s="129"/>
      <c r="G188" s="129"/>
      <c r="H188" s="129"/>
      <c r="I188" s="130"/>
      <c r="J188" s="22">
        <f t="shared" si="49"/>
        <v>6</v>
      </c>
      <c r="K188" s="22">
        <f t="shared" si="50"/>
        <v>2</v>
      </c>
      <c r="L188" s="22">
        <f t="shared" si="51"/>
        <v>2</v>
      </c>
      <c r="M188" s="22">
        <f t="shared" si="52"/>
        <v>0</v>
      </c>
      <c r="N188" s="22">
        <f t="shared" si="53"/>
        <v>0</v>
      </c>
      <c r="O188" s="22">
        <f t="shared" si="54"/>
        <v>4</v>
      </c>
      <c r="P188" s="22">
        <f t="shared" si="55"/>
        <v>7</v>
      </c>
      <c r="Q188" s="22">
        <f t="shared" si="56"/>
        <v>11</v>
      </c>
      <c r="R188" s="35" t="str">
        <f t="shared" si="57"/>
        <v>E</v>
      </c>
      <c r="S188" s="35">
        <f t="shared" si="58"/>
        <v>0</v>
      </c>
      <c r="T188" s="35">
        <f t="shared" si="59"/>
        <v>0</v>
      </c>
      <c r="U188" s="24" t="s">
        <v>39</v>
      </c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</row>
    <row r="189" spans="1:81">
      <c r="A189" s="39" t="str">
        <f t="shared" si="48"/>
        <v>MLR0025</v>
      </c>
      <c r="B189" s="128" t="s">
        <v>127</v>
      </c>
      <c r="C189" s="129"/>
      <c r="D189" s="129"/>
      <c r="E189" s="129"/>
      <c r="F189" s="129"/>
      <c r="G189" s="129"/>
      <c r="H189" s="129"/>
      <c r="I189" s="130"/>
      <c r="J189" s="22">
        <f t="shared" si="49"/>
        <v>6</v>
      </c>
      <c r="K189" s="22">
        <f t="shared" si="50"/>
        <v>2</v>
      </c>
      <c r="L189" s="22">
        <f t="shared" si="51"/>
        <v>2</v>
      </c>
      <c r="M189" s="22">
        <f t="shared" si="52"/>
        <v>1</v>
      </c>
      <c r="N189" s="22">
        <f t="shared" si="53"/>
        <v>0</v>
      </c>
      <c r="O189" s="22">
        <f t="shared" si="54"/>
        <v>5</v>
      </c>
      <c r="P189" s="22">
        <f t="shared" si="55"/>
        <v>6</v>
      </c>
      <c r="Q189" s="22">
        <f t="shared" si="56"/>
        <v>11</v>
      </c>
      <c r="R189" s="35" t="str">
        <f t="shared" si="57"/>
        <v>E</v>
      </c>
      <c r="S189" s="35">
        <f t="shared" si="58"/>
        <v>0</v>
      </c>
      <c r="T189" s="35">
        <f t="shared" si="59"/>
        <v>0</v>
      </c>
      <c r="U189" s="24" t="s">
        <v>39</v>
      </c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</row>
    <row r="190" spans="1:81">
      <c r="A190" s="39" t="str">
        <f t="shared" si="48"/>
        <v>MLX2102</v>
      </c>
      <c r="B190" s="128" t="s">
        <v>141</v>
      </c>
      <c r="C190" s="129"/>
      <c r="D190" s="129"/>
      <c r="E190" s="129"/>
      <c r="F190" s="129"/>
      <c r="G190" s="129"/>
      <c r="H190" s="129"/>
      <c r="I190" s="130"/>
      <c r="J190" s="22">
        <f t="shared" si="49"/>
        <v>6</v>
      </c>
      <c r="K190" s="22">
        <f t="shared" si="50"/>
        <v>2</v>
      </c>
      <c r="L190" s="22">
        <f t="shared" si="51"/>
        <v>1</v>
      </c>
      <c r="M190" s="22">
        <f t="shared" si="52"/>
        <v>0</v>
      </c>
      <c r="N190" s="22">
        <f t="shared" si="53"/>
        <v>2</v>
      </c>
      <c r="O190" s="22">
        <f t="shared" si="54"/>
        <v>5</v>
      </c>
      <c r="P190" s="22">
        <f t="shared" si="55"/>
        <v>6</v>
      </c>
      <c r="Q190" s="22">
        <f t="shared" si="56"/>
        <v>11</v>
      </c>
      <c r="R190" s="35">
        <f t="shared" si="57"/>
        <v>0</v>
      </c>
      <c r="S190" s="35">
        <f t="shared" si="58"/>
        <v>0</v>
      </c>
      <c r="T190" s="35" t="str">
        <f t="shared" si="59"/>
        <v>VP</v>
      </c>
      <c r="U190" s="24" t="s">
        <v>39</v>
      </c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</row>
    <row r="191" spans="1:81">
      <c r="A191" s="39" t="str">
        <f t="shared" si="48"/>
        <v>MLR0018</v>
      </c>
      <c r="B191" s="128" t="s">
        <v>201</v>
      </c>
      <c r="C191" s="129"/>
      <c r="D191" s="129"/>
      <c r="E191" s="129"/>
      <c r="F191" s="129"/>
      <c r="G191" s="129"/>
      <c r="H191" s="129"/>
      <c r="I191" s="130"/>
      <c r="J191" s="22">
        <f t="shared" si="49"/>
        <v>3</v>
      </c>
      <c r="K191" s="22">
        <f t="shared" si="50"/>
        <v>2</v>
      </c>
      <c r="L191" s="22">
        <f t="shared" si="51"/>
        <v>1</v>
      </c>
      <c r="M191" s="22">
        <f t="shared" si="52"/>
        <v>0</v>
      </c>
      <c r="N191" s="22">
        <f t="shared" si="53"/>
        <v>0</v>
      </c>
      <c r="O191" s="22">
        <f t="shared" si="54"/>
        <v>3</v>
      </c>
      <c r="P191" s="22">
        <f t="shared" si="55"/>
        <v>2</v>
      </c>
      <c r="Q191" s="22">
        <f t="shared" si="56"/>
        <v>5</v>
      </c>
      <c r="R191" s="35">
        <f t="shared" si="57"/>
        <v>0</v>
      </c>
      <c r="S191" s="35" t="str">
        <f t="shared" si="58"/>
        <v>C</v>
      </c>
      <c r="T191" s="35">
        <f t="shared" si="59"/>
        <v>0</v>
      </c>
      <c r="U191" s="24" t="s">
        <v>39</v>
      </c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</row>
    <row r="192" spans="1:81" ht="27.75" customHeight="1">
      <c r="A192" s="39" t="str">
        <f t="shared" si="48"/>
        <v>MLR2002</v>
      </c>
      <c r="B192" s="131" t="s">
        <v>205</v>
      </c>
      <c r="C192" s="132"/>
      <c r="D192" s="132"/>
      <c r="E192" s="132"/>
      <c r="F192" s="132"/>
      <c r="G192" s="132"/>
      <c r="H192" s="132"/>
      <c r="I192" s="133"/>
      <c r="J192" s="22">
        <f t="shared" si="49"/>
        <v>3</v>
      </c>
      <c r="K192" s="22">
        <f t="shared" si="50"/>
        <v>0</v>
      </c>
      <c r="L192" s="22">
        <f t="shared" si="51"/>
        <v>0</v>
      </c>
      <c r="M192" s="22">
        <f t="shared" si="52"/>
        <v>2</v>
      </c>
      <c r="N192" s="22">
        <f t="shared" si="53"/>
        <v>0</v>
      </c>
      <c r="O192" s="22">
        <f t="shared" si="54"/>
        <v>2</v>
      </c>
      <c r="P192" s="22">
        <f t="shared" si="55"/>
        <v>3</v>
      </c>
      <c r="Q192" s="22">
        <f t="shared" si="56"/>
        <v>5</v>
      </c>
      <c r="R192" s="35">
        <f t="shared" si="57"/>
        <v>0</v>
      </c>
      <c r="S192" s="35" t="str">
        <f t="shared" si="58"/>
        <v>C</v>
      </c>
      <c r="T192" s="35">
        <f t="shared" si="59"/>
        <v>0</v>
      </c>
      <c r="U192" s="24" t="s">
        <v>39</v>
      </c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</row>
    <row r="193" spans="1:81">
      <c r="A193" s="25" t="s">
        <v>28</v>
      </c>
      <c r="B193" s="134"/>
      <c r="C193" s="135"/>
      <c r="D193" s="135"/>
      <c r="E193" s="135"/>
      <c r="F193" s="135"/>
      <c r="G193" s="135"/>
      <c r="H193" s="135"/>
      <c r="I193" s="136"/>
      <c r="J193" s="27">
        <f>IF(ISNA(SUM(J177:J192)),"",SUM(J177:J192))</f>
        <v>86</v>
      </c>
      <c r="K193" s="27">
        <f t="shared" ref="K193:Q193" si="60">SUM(K177:K192)</f>
        <v>30</v>
      </c>
      <c r="L193" s="27">
        <f t="shared" si="60"/>
        <v>28</v>
      </c>
      <c r="M193" s="27">
        <f t="shared" si="60"/>
        <v>4</v>
      </c>
      <c r="N193" s="27">
        <f t="shared" si="60"/>
        <v>2</v>
      </c>
      <c r="O193" s="27">
        <f t="shared" si="60"/>
        <v>64</v>
      </c>
      <c r="P193" s="27">
        <f t="shared" si="60"/>
        <v>92</v>
      </c>
      <c r="Q193" s="27">
        <f t="shared" si="60"/>
        <v>156</v>
      </c>
      <c r="R193" s="25">
        <f>COUNTIF(R177:R192,"E")</f>
        <v>11</v>
      </c>
      <c r="S193" s="25">
        <f>COUNTIF(S177:S192,"C")</f>
        <v>2</v>
      </c>
      <c r="T193" s="25">
        <f>COUNTIF(T177:T192,"VP")</f>
        <v>3</v>
      </c>
      <c r="U193" s="24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</row>
    <row r="194" spans="1:81" ht="17.25" customHeight="1">
      <c r="A194" s="111" t="s">
        <v>72</v>
      </c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3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</row>
    <row r="195" spans="1:81">
      <c r="A195" s="39" t="str">
        <f>IF(ISNA(INDEX($A$36:$U$167,MATCH($B195,$B$36:$B$167,0),1)),"",INDEX($A$36:$U$167,MATCH($B195,$B$36:$B$167,0),1))</f>
        <v>MLR0005</v>
      </c>
      <c r="B195" s="128" t="s">
        <v>145</v>
      </c>
      <c r="C195" s="129"/>
      <c r="D195" s="129"/>
      <c r="E195" s="129"/>
      <c r="F195" s="129"/>
      <c r="G195" s="129"/>
      <c r="H195" s="129"/>
      <c r="I195" s="130"/>
      <c r="J195" s="22">
        <f>IF(ISNA(INDEX($A$36:$U$167,MATCH($B195,$B$36:$B$167,0),10)),"",INDEX($A$36:$U$167,MATCH($B195,$B$36:$B$167,0),10))</f>
        <v>6</v>
      </c>
      <c r="K195" s="22">
        <f>IF(ISNA(INDEX($A$36:$U$167,MATCH($B195,$B$36:$B$167,0),11)),"",INDEX($A$36:$U$167,MATCH($B195,$B$36:$B$167,0),11))</f>
        <v>2</v>
      </c>
      <c r="L195" s="22">
        <f>IF(ISNA(INDEX($A$36:$U$167,MATCH($B195,$B$36:$B$167,0),12)),"",INDEX($A$36:$U$167,MATCH($B195,$B$36:$B$167,0),12))</f>
        <v>1</v>
      </c>
      <c r="M195" s="22">
        <f>IF(ISNA(INDEX($A$36:$U$167,MATCH($B195,$B$36:$B$167,0),13)),"",INDEX($A$36:$U$167,MATCH($B195,$B$36:$B$167,0),13))</f>
        <v>0</v>
      </c>
      <c r="N195" s="22">
        <f>IF(ISNA(INDEX($A$36:$U$167,MATCH($B195,$B$36:$B$167,0),14)),"",INDEX($A$36:$U$167,MATCH($B195,$B$36:$B$167,0),14))</f>
        <v>2</v>
      </c>
      <c r="O195" s="22">
        <f>IF(ISNA(INDEX($A$36:$U$167,MATCH($B195,$B$36:$B$167,0),15)),"",INDEX($A$36:$U$167,MATCH($B195,$B$36:$B$167,0),15))</f>
        <v>5</v>
      </c>
      <c r="P195" s="22">
        <f>IF(ISNA(INDEX($A$36:$U$167,MATCH($B195,$B$36:$B$167,0),16)),"",INDEX($A$36:$U$167,MATCH($B195,$B$36:$B$167,0),16))</f>
        <v>8</v>
      </c>
      <c r="Q195" s="22">
        <f>IF(ISNA(INDEX($A$36:$U$167,MATCH($B195,$B$36:$B$167,0),17)),"",INDEX($A$36:$U$167,MATCH($B195,$B$36:$B$167,0),17))</f>
        <v>13</v>
      </c>
      <c r="R195" s="35" t="str">
        <f>IF(ISNA(INDEX($A$36:$U$167,MATCH($B195,$B$36:$B$167,0),18)),"",INDEX($A$36:$U$167,MATCH($B195,$B$36:$B$167,0),18))</f>
        <v>E</v>
      </c>
      <c r="S195" s="35">
        <f>IF(ISNA(INDEX($A$36:$U$167,MATCH($B195,$B$36:$B$167,0),19)),"",INDEX($A$36:$U$167,MATCH($B195,$B$36:$B$167,0),19))</f>
        <v>0</v>
      </c>
      <c r="T195" s="35">
        <f>IF(ISNA(INDEX($A$36:$U$167,MATCH($B195,$B$36:$B$167,0),20)),"",INDEX($A$36:$U$167,MATCH($B195,$B$36:$B$167,0),20))</f>
        <v>0</v>
      </c>
      <c r="U195" s="24" t="s">
        <v>39</v>
      </c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</row>
    <row r="196" spans="1:81">
      <c r="A196" s="39" t="str">
        <f>IF(ISNA(INDEX($A$36:$U$167,MATCH($B196,$B$36:$B$167,0),1)),"",INDEX($A$36:$U$167,MATCH($B196,$B$36:$B$167,0),1))</f>
        <v>MLX2103</v>
      </c>
      <c r="B196" s="128" t="s">
        <v>149</v>
      </c>
      <c r="C196" s="129"/>
      <c r="D196" s="129"/>
      <c r="E196" s="129"/>
      <c r="F196" s="129"/>
      <c r="G196" s="129"/>
      <c r="H196" s="129"/>
      <c r="I196" s="130"/>
      <c r="J196" s="22">
        <f>IF(ISNA(INDEX($A$36:$U$167,MATCH($B196,$B$36:$B$167,0),10)),"",INDEX($A$36:$U$167,MATCH($B196,$B$36:$B$167,0),10))</f>
        <v>7</v>
      </c>
      <c r="K196" s="22">
        <f>IF(ISNA(INDEX($A$36:$U$167,MATCH($B196,$B$36:$B$167,0),11)),"",INDEX($A$36:$U$167,MATCH($B196,$B$36:$B$167,0),11))</f>
        <v>2</v>
      </c>
      <c r="L196" s="22">
        <f>IF(ISNA(INDEX($A$36:$U$167,MATCH($B196,$B$36:$B$167,0),12)),"",INDEX($A$36:$U$167,MATCH($B196,$B$36:$B$167,0),12))</f>
        <v>1</v>
      </c>
      <c r="M196" s="22">
        <f>IF(ISNA(INDEX($A$36:$U$167,MATCH($B196,$B$36:$B$167,0),13)),"",INDEX($A$36:$U$167,MATCH($B196,$B$36:$B$167,0),13))</f>
        <v>0</v>
      </c>
      <c r="N196" s="22">
        <f>IF(ISNA(INDEX($A$36:$U$167,MATCH($B196,$B$36:$B$167,0),14)),"",INDEX($A$36:$U$167,MATCH($B196,$B$36:$B$167,0),14))</f>
        <v>2</v>
      </c>
      <c r="O196" s="22">
        <f>IF(ISNA(INDEX($A$36:$U$167,MATCH($B196,$B$36:$B$167,0),15)),"",INDEX($A$36:$U$167,MATCH($B196,$B$36:$B$167,0),15))</f>
        <v>5</v>
      </c>
      <c r="P196" s="22">
        <f>IF(ISNA(INDEX($A$36:$U$167,MATCH($B196,$B$36:$B$167,0),16)),"",INDEX($A$36:$U$167,MATCH($B196,$B$36:$B$167,0),16))</f>
        <v>10</v>
      </c>
      <c r="Q196" s="22">
        <f>IF(ISNA(INDEX($A$36:$U$167,MATCH($B196,$B$36:$B$167,0),17)),"",INDEX($A$36:$U$167,MATCH($B196,$B$36:$B$167,0),17))</f>
        <v>15</v>
      </c>
      <c r="R196" s="35" t="str">
        <f>IF(ISNA(INDEX($A$36:$U$167,MATCH($B196,$B$36:$B$167,0),18)),"",INDEX($A$36:$U$167,MATCH($B196,$B$36:$B$167,0),18))</f>
        <v>E</v>
      </c>
      <c r="S196" s="35">
        <f>IF(ISNA(INDEX($A$36:$U$167,MATCH($B196,$B$36:$B$167,0),19)),"",INDEX($A$36:$U$167,MATCH($B196,$B$36:$B$167,0),19))</f>
        <v>0</v>
      </c>
      <c r="T196" s="35">
        <f>IF(ISNA(INDEX($A$36:$U$167,MATCH($B196,$B$36:$B$167,0),20)),"",INDEX($A$36:$U$167,MATCH($B196,$B$36:$B$167,0),20))</f>
        <v>0</v>
      </c>
      <c r="U196" s="24" t="s">
        <v>39</v>
      </c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</row>
    <row r="197" spans="1:81">
      <c r="A197" s="25" t="s">
        <v>28</v>
      </c>
      <c r="B197" s="127"/>
      <c r="C197" s="127"/>
      <c r="D197" s="127"/>
      <c r="E197" s="127"/>
      <c r="F197" s="127"/>
      <c r="G197" s="127"/>
      <c r="H197" s="127"/>
      <c r="I197" s="127"/>
      <c r="J197" s="27">
        <f t="shared" ref="J197:Q197" si="61">SUM(J195:J196)</f>
        <v>13</v>
      </c>
      <c r="K197" s="27">
        <f t="shared" si="61"/>
        <v>4</v>
      </c>
      <c r="L197" s="27">
        <f t="shared" si="61"/>
        <v>2</v>
      </c>
      <c r="M197" s="27">
        <f t="shared" si="61"/>
        <v>0</v>
      </c>
      <c r="N197" s="27">
        <f t="shared" si="61"/>
        <v>4</v>
      </c>
      <c r="O197" s="27">
        <f t="shared" si="61"/>
        <v>10</v>
      </c>
      <c r="P197" s="27">
        <f t="shared" si="61"/>
        <v>18</v>
      </c>
      <c r="Q197" s="27">
        <f t="shared" si="61"/>
        <v>28</v>
      </c>
      <c r="R197" s="25">
        <f>COUNTIF(R195:R196,"E")</f>
        <v>2</v>
      </c>
      <c r="S197" s="25">
        <f>COUNTIF(S195:S196,"C")</f>
        <v>0</v>
      </c>
      <c r="T197" s="25">
        <f>COUNTIF(T195:T196,"VP")</f>
        <v>0</v>
      </c>
      <c r="U197" s="26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</row>
    <row r="198" spans="1:81" ht="27" customHeight="1">
      <c r="A198" s="114" t="s">
        <v>53</v>
      </c>
      <c r="B198" s="115"/>
      <c r="C198" s="115"/>
      <c r="D198" s="115"/>
      <c r="E198" s="115"/>
      <c r="F198" s="115"/>
      <c r="G198" s="115"/>
      <c r="H198" s="115"/>
      <c r="I198" s="116"/>
      <c r="J198" s="27">
        <f t="shared" ref="J198:T198" si="62">SUM(J193,J197)</f>
        <v>99</v>
      </c>
      <c r="K198" s="27">
        <f t="shared" si="62"/>
        <v>34</v>
      </c>
      <c r="L198" s="27">
        <f t="shared" si="62"/>
        <v>30</v>
      </c>
      <c r="M198" s="27">
        <f t="shared" si="62"/>
        <v>4</v>
      </c>
      <c r="N198" s="27">
        <f t="shared" si="62"/>
        <v>6</v>
      </c>
      <c r="O198" s="27">
        <f t="shared" si="62"/>
        <v>74</v>
      </c>
      <c r="P198" s="27">
        <f t="shared" si="62"/>
        <v>110</v>
      </c>
      <c r="Q198" s="27">
        <f t="shared" si="62"/>
        <v>184</v>
      </c>
      <c r="R198" s="27">
        <f t="shared" si="62"/>
        <v>13</v>
      </c>
      <c r="S198" s="27">
        <f t="shared" si="62"/>
        <v>2</v>
      </c>
      <c r="T198" s="27">
        <f t="shared" si="62"/>
        <v>3</v>
      </c>
      <c r="U198" s="66">
        <f>18/40</f>
        <v>0.45</v>
      </c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</row>
    <row r="199" spans="1:81">
      <c r="A199" s="117" t="s">
        <v>54</v>
      </c>
      <c r="B199" s="118"/>
      <c r="C199" s="118"/>
      <c r="D199" s="118"/>
      <c r="E199" s="118"/>
      <c r="F199" s="118"/>
      <c r="G199" s="118"/>
      <c r="H199" s="118"/>
      <c r="I199" s="118"/>
      <c r="J199" s="119"/>
      <c r="K199" s="27">
        <f>K193*14+K197*12</f>
        <v>468</v>
      </c>
      <c r="L199" s="27">
        <f t="shared" ref="L199:N199" si="63">L193*14+L197*12</f>
        <v>416</v>
      </c>
      <c r="M199" s="27">
        <f t="shared" si="63"/>
        <v>56</v>
      </c>
      <c r="N199" s="27">
        <f t="shared" si="63"/>
        <v>76</v>
      </c>
      <c r="O199" s="27">
        <f>O193*14+O197*12</f>
        <v>1016</v>
      </c>
      <c r="P199" s="27">
        <f>P193*14+P197*12</f>
        <v>1504</v>
      </c>
      <c r="Q199" s="27">
        <f>Q193*14+Q197*12</f>
        <v>2520</v>
      </c>
      <c r="R199" s="71"/>
      <c r="S199" s="72"/>
      <c r="T199" s="72"/>
      <c r="U199" s="73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</row>
    <row r="200" spans="1:81">
      <c r="A200" s="120"/>
      <c r="B200" s="121"/>
      <c r="C200" s="121"/>
      <c r="D200" s="121"/>
      <c r="E200" s="121"/>
      <c r="F200" s="121"/>
      <c r="G200" s="121"/>
      <c r="H200" s="121"/>
      <c r="I200" s="121"/>
      <c r="J200" s="122"/>
      <c r="K200" s="77">
        <f>SUM(K199:N199)</f>
        <v>1016</v>
      </c>
      <c r="L200" s="78"/>
      <c r="M200" s="78"/>
      <c r="N200" s="79"/>
      <c r="O200" s="80">
        <f>SUM(O199:P199)</f>
        <v>2520</v>
      </c>
      <c r="P200" s="81"/>
      <c r="Q200" s="82"/>
      <c r="R200" s="74"/>
      <c r="S200" s="75"/>
      <c r="T200" s="75"/>
      <c r="U200" s="76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</row>
    <row r="201" spans="1:81"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</row>
    <row r="202" spans="1:81" s="54" customFormat="1"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</row>
    <row r="203" spans="1:81" ht="12.75" customHeight="1"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</row>
    <row r="204" spans="1:81" ht="23.25" customHeight="1">
      <c r="A204" s="127" t="s">
        <v>80</v>
      </c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</row>
    <row r="205" spans="1:81" ht="26.25" customHeight="1">
      <c r="A205" s="127" t="s">
        <v>30</v>
      </c>
      <c r="B205" s="127" t="s">
        <v>29</v>
      </c>
      <c r="C205" s="127"/>
      <c r="D205" s="127"/>
      <c r="E205" s="127"/>
      <c r="F205" s="127"/>
      <c r="G205" s="127"/>
      <c r="H205" s="127"/>
      <c r="I205" s="127"/>
      <c r="J205" s="126" t="s">
        <v>43</v>
      </c>
      <c r="K205" s="126" t="s">
        <v>27</v>
      </c>
      <c r="L205" s="126"/>
      <c r="M205" s="126"/>
      <c r="N205" s="126"/>
      <c r="O205" s="126" t="s">
        <v>44</v>
      </c>
      <c r="P205" s="126"/>
      <c r="Q205" s="126"/>
      <c r="R205" s="126" t="s">
        <v>26</v>
      </c>
      <c r="S205" s="126"/>
      <c r="T205" s="126"/>
      <c r="U205" s="126" t="s">
        <v>25</v>
      </c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</row>
    <row r="206" spans="1:81">
      <c r="A206" s="127"/>
      <c r="B206" s="127"/>
      <c r="C206" s="127"/>
      <c r="D206" s="127"/>
      <c r="E206" s="127"/>
      <c r="F206" s="127"/>
      <c r="G206" s="127"/>
      <c r="H206" s="127"/>
      <c r="I206" s="127"/>
      <c r="J206" s="126"/>
      <c r="K206" s="36" t="s">
        <v>31</v>
      </c>
      <c r="L206" s="36" t="s">
        <v>32</v>
      </c>
      <c r="M206" s="45" t="s">
        <v>78</v>
      </c>
      <c r="N206" s="45" t="s">
        <v>79</v>
      </c>
      <c r="O206" s="36" t="s">
        <v>36</v>
      </c>
      <c r="P206" s="36" t="s">
        <v>8</v>
      </c>
      <c r="Q206" s="36" t="s">
        <v>33</v>
      </c>
      <c r="R206" s="36" t="s">
        <v>34</v>
      </c>
      <c r="S206" s="36" t="s">
        <v>31</v>
      </c>
      <c r="T206" s="36" t="s">
        <v>35</v>
      </c>
      <c r="U206" s="126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</row>
    <row r="207" spans="1:81" ht="18.75" customHeight="1">
      <c r="A207" s="111" t="s">
        <v>60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3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</row>
    <row r="208" spans="1:81">
      <c r="A208" s="39" t="str">
        <f t="shared" ref="A208:A215" si="64">IF(ISNA(INDEX($A$36:$U$167,MATCH($B208,$B$36:$B$167,0),1)),"",INDEX($A$36:$U$167,MATCH($B208,$B$36:$B$167,0),1))</f>
        <v>MLR0023</v>
      </c>
      <c r="B208" s="128" t="s">
        <v>87</v>
      </c>
      <c r="C208" s="129"/>
      <c r="D208" s="129"/>
      <c r="E208" s="129"/>
      <c r="F208" s="129"/>
      <c r="G208" s="129"/>
      <c r="H208" s="129"/>
      <c r="I208" s="130"/>
      <c r="J208" s="22">
        <f t="shared" ref="J208:J215" si="65">IF(ISNA(INDEX($A$36:$U$167,MATCH($B208,$B$36:$B$167,0),10)),"",INDEX($A$36:$U$167,MATCH($B208,$B$36:$B$167,0),10))</f>
        <v>6</v>
      </c>
      <c r="K208" s="22">
        <f t="shared" ref="K208:K215" si="66">IF(ISNA(INDEX($A$36:$U$167,MATCH($B208,$B$36:$B$167,0),11)),"",INDEX($A$36:$U$167,MATCH($B208,$B$36:$B$167,0),11))</f>
        <v>2</v>
      </c>
      <c r="L208" s="22">
        <f t="shared" ref="L208:L215" si="67">IF(ISNA(INDEX($A$36:$U$167,MATCH($B208,$B$36:$B$167,0),12)),"",INDEX($A$36:$U$167,MATCH($B208,$B$36:$B$167,0),12))</f>
        <v>2</v>
      </c>
      <c r="M208" s="22">
        <f t="shared" ref="M208:M215" si="68">IF(ISNA(INDEX($A$36:$U$167,MATCH($B208,$B$36:$B$167,0),13)),"",INDEX($A$36:$U$167,MATCH($B208,$B$36:$B$167,0),13))</f>
        <v>0</v>
      </c>
      <c r="N208" s="22">
        <f t="shared" ref="N208:N215" si="69">IF(ISNA(INDEX($A$36:$U$167,MATCH($B208,$B$36:$B$167,0),14)),"",INDEX($A$36:$U$167,MATCH($B208,$B$36:$B$167,0),14))</f>
        <v>0</v>
      </c>
      <c r="O208" s="22">
        <f t="shared" ref="O208:O215" si="70">IF(ISNA(INDEX($A$36:$U$167,MATCH($B208,$B$36:$B$167,0),15)),"",INDEX($A$36:$U$167,MATCH($B208,$B$36:$B$167,0),15))</f>
        <v>4</v>
      </c>
      <c r="P208" s="22">
        <f t="shared" ref="P208:P215" si="71">IF(ISNA(INDEX($A$36:$U$167,MATCH($B208,$B$36:$B$167,0),16)),"",INDEX($A$36:$U$167,MATCH($B208,$B$36:$B$167,0),16))</f>
        <v>7</v>
      </c>
      <c r="Q208" s="22">
        <f t="shared" ref="Q208:Q215" si="72">IF(ISNA(INDEX($A$36:$U$167,MATCH($B208,$B$36:$B$167,0),17)),"",INDEX($A$36:$U$167,MATCH($B208,$B$36:$B$167,0),17))</f>
        <v>11</v>
      </c>
      <c r="R208" s="35">
        <f t="shared" ref="R208:R215" si="73">IF(ISNA(INDEX($A$36:$U$167,MATCH($B208,$B$36:$B$167,0),18)),"",INDEX($A$36:$U$167,MATCH($B208,$B$36:$B$167,0),18))</f>
        <v>0</v>
      </c>
      <c r="S208" s="35">
        <f t="shared" ref="S208:S215" si="74">IF(ISNA(INDEX($A$36:$U$167,MATCH($B208,$B$36:$B$167,0),19)),"",INDEX($A$36:$U$167,MATCH($B208,$B$36:$B$167,0),19))</f>
        <v>0</v>
      </c>
      <c r="T208" s="35" t="str">
        <f t="shared" ref="T208:T215" si="75">IF(ISNA(INDEX($A$36:$U$167,MATCH($B208,$B$36:$B$167,0),20)),"",INDEX($A$36:$U$167,MATCH($B208,$B$36:$B$167,0),20))</f>
        <v>VP</v>
      </c>
      <c r="U208" s="21" t="s">
        <v>41</v>
      </c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</row>
    <row r="209" spans="1:81">
      <c r="A209" s="39" t="str">
        <f t="shared" si="64"/>
        <v>MLR0016</v>
      </c>
      <c r="B209" s="128" t="s">
        <v>113</v>
      </c>
      <c r="C209" s="129"/>
      <c r="D209" s="129"/>
      <c r="E209" s="129"/>
      <c r="F209" s="129"/>
      <c r="G209" s="129"/>
      <c r="H209" s="129"/>
      <c r="I209" s="130"/>
      <c r="J209" s="22">
        <f t="shared" si="65"/>
        <v>6</v>
      </c>
      <c r="K209" s="22">
        <f t="shared" si="66"/>
        <v>2</v>
      </c>
      <c r="L209" s="22">
        <f t="shared" si="67"/>
        <v>2</v>
      </c>
      <c r="M209" s="22">
        <f t="shared" si="68"/>
        <v>0</v>
      </c>
      <c r="N209" s="22">
        <f t="shared" si="69"/>
        <v>0</v>
      </c>
      <c r="O209" s="22">
        <f t="shared" si="70"/>
        <v>4</v>
      </c>
      <c r="P209" s="22">
        <f t="shared" si="71"/>
        <v>7</v>
      </c>
      <c r="Q209" s="22">
        <f t="shared" si="72"/>
        <v>11</v>
      </c>
      <c r="R209" s="35" t="str">
        <f t="shared" si="73"/>
        <v>E</v>
      </c>
      <c r="S209" s="35">
        <f t="shared" si="74"/>
        <v>0</v>
      </c>
      <c r="T209" s="35">
        <f t="shared" si="75"/>
        <v>0</v>
      </c>
      <c r="U209" s="21" t="s">
        <v>41</v>
      </c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</row>
    <row r="210" spans="1:81">
      <c r="A210" s="39" t="str">
        <f t="shared" si="64"/>
        <v>MLR0027</v>
      </c>
      <c r="B210" s="128" t="s">
        <v>121</v>
      </c>
      <c r="C210" s="129"/>
      <c r="D210" s="129"/>
      <c r="E210" s="129"/>
      <c r="F210" s="129"/>
      <c r="G210" s="129"/>
      <c r="H210" s="129"/>
      <c r="I210" s="130"/>
      <c r="J210" s="22">
        <f t="shared" si="65"/>
        <v>6</v>
      </c>
      <c r="K210" s="22">
        <f t="shared" si="66"/>
        <v>2</v>
      </c>
      <c r="L210" s="22">
        <f t="shared" si="67"/>
        <v>1</v>
      </c>
      <c r="M210" s="22">
        <f t="shared" si="68"/>
        <v>2</v>
      </c>
      <c r="N210" s="22">
        <f t="shared" si="69"/>
        <v>0</v>
      </c>
      <c r="O210" s="22">
        <f t="shared" si="70"/>
        <v>5</v>
      </c>
      <c r="P210" s="22">
        <f t="shared" si="71"/>
        <v>6</v>
      </c>
      <c r="Q210" s="22">
        <f t="shared" si="72"/>
        <v>11</v>
      </c>
      <c r="R210" s="35" t="str">
        <f t="shared" si="73"/>
        <v>E</v>
      </c>
      <c r="S210" s="35">
        <f t="shared" si="74"/>
        <v>0</v>
      </c>
      <c r="T210" s="35">
        <f t="shared" si="75"/>
        <v>0</v>
      </c>
      <c r="U210" s="21" t="s">
        <v>41</v>
      </c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</row>
    <row r="211" spans="1:81">
      <c r="A211" s="39" t="str">
        <f t="shared" si="64"/>
        <v>MLX2101</v>
      </c>
      <c r="B211" s="123" t="s">
        <v>129</v>
      </c>
      <c r="C211" s="124"/>
      <c r="D211" s="124"/>
      <c r="E211" s="124"/>
      <c r="F211" s="124"/>
      <c r="G211" s="124"/>
      <c r="H211" s="124"/>
      <c r="I211" s="125"/>
      <c r="J211" s="22">
        <f t="shared" si="65"/>
        <v>6</v>
      </c>
      <c r="K211" s="22">
        <f t="shared" si="66"/>
        <v>2</v>
      </c>
      <c r="L211" s="22">
        <f t="shared" si="67"/>
        <v>1</v>
      </c>
      <c r="M211" s="22">
        <f t="shared" si="68"/>
        <v>0</v>
      </c>
      <c r="N211" s="22">
        <f t="shared" si="69"/>
        <v>0</v>
      </c>
      <c r="O211" s="22">
        <f t="shared" si="70"/>
        <v>3</v>
      </c>
      <c r="P211" s="22">
        <f t="shared" si="71"/>
        <v>8</v>
      </c>
      <c r="Q211" s="22">
        <f t="shared" si="72"/>
        <v>11</v>
      </c>
      <c r="R211" s="35">
        <f t="shared" si="73"/>
        <v>0</v>
      </c>
      <c r="S211" s="35">
        <f t="shared" si="74"/>
        <v>0</v>
      </c>
      <c r="T211" s="35" t="str">
        <f t="shared" si="75"/>
        <v>VP</v>
      </c>
      <c r="U211" s="21" t="s">
        <v>41</v>
      </c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</row>
    <row r="212" spans="1:81">
      <c r="A212" s="39" t="str">
        <f t="shared" si="64"/>
        <v>MLR0004</v>
      </c>
      <c r="B212" s="123" t="s">
        <v>133</v>
      </c>
      <c r="C212" s="124"/>
      <c r="D212" s="124"/>
      <c r="E212" s="124"/>
      <c r="F212" s="124"/>
      <c r="G212" s="124"/>
      <c r="H212" s="124"/>
      <c r="I212" s="125"/>
      <c r="J212" s="22">
        <f t="shared" si="65"/>
        <v>5</v>
      </c>
      <c r="K212" s="22">
        <f t="shared" si="66"/>
        <v>2</v>
      </c>
      <c r="L212" s="22">
        <f t="shared" si="67"/>
        <v>2</v>
      </c>
      <c r="M212" s="22">
        <f t="shared" si="68"/>
        <v>0</v>
      </c>
      <c r="N212" s="22">
        <f t="shared" si="69"/>
        <v>0</v>
      </c>
      <c r="O212" s="22">
        <f t="shared" si="70"/>
        <v>4</v>
      </c>
      <c r="P212" s="22">
        <f t="shared" si="71"/>
        <v>5</v>
      </c>
      <c r="Q212" s="22">
        <f t="shared" si="72"/>
        <v>9</v>
      </c>
      <c r="R212" s="35" t="str">
        <f t="shared" si="73"/>
        <v>E</v>
      </c>
      <c r="S212" s="35">
        <f t="shared" si="74"/>
        <v>0</v>
      </c>
      <c r="T212" s="35">
        <f t="shared" si="75"/>
        <v>0</v>
      </c>
      <c r="U212" s="21" t="s">
        <v>41</v>
      </c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</row>
    <row r="213" spans="1:81">
      <c r="A213" s="39" t="str">
        <f t="shared" si="64"/>
        <v>MLR0030</v>
      </c>
      <c r="B213" s="123" t="s">
        <v>135</v>
      </c>
      <c r="C213" s="124"/>
      <c r="D213" s="124"/>
      <c r="E213" s="124"/>
      <c r="F213" s="124"/>
      <c r="G213" s="124"/>
      <c r="H213" s="124"/>
      <c r="I213" s="125"/>
      <c r="J213" s="22">
        <f t="shared" si="65"/>
        <v>5</v>
      </c>
      <c r="K213" s="22">
        <f t="shared" si="66"/>
        <v>2</v>
      </c>
      <c r="L213" s="22">
        <f t="shared" si="67"/>
        <v>2</v>
      </c>
      <c r="M213" s="22">
        <f t="shared" si="68"/>
        <v>1</v>
      </c>
      <c r="N213" s="22">
        <f t="shared" si="69"/>
        <v>0</v>
      </c>
      <c r="O213" s="22">
        <f t="shared" si="70"/>
        <v>5</v>
      </c>
      <c r="P213" s="22">
        <f t="shared" si="71"/>
        <v>4</v>
      </c>
      <c r="Q213" s="22">
        <f t="shared" si="72"/>
        <v>9</v>
      </c>
      <c r="R213" s="35" t="str">
        <f t="shared" si="73"/>
        <v>E</v>
      </c>
      <c r="S213" s="35">
        <f t="shared" si="74"/>
        <v>0</v>
      </c>
      <c r="T213" s="35">
        <f t="shared" si="75"/>
        <v>0</v>
      </c>
      <c r="U213" s="21" t="s">
        <v>41</v>
      </c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</row>
    <row r="214" spans="1:81">
      <c r="A214" s="39" t="str">
        <f t="shared" si="64"/>
        <v>MLR0011</v>
      </c>
      <c r="B214" s="123" t="s">
        <v>137</v>
      </c>
      <c r="C214" s="124"/>
      <c r="D214" s="124"/>
      <c r="E214" s="124"/>
      <c r="F214" s="124"/>
      <c r="G214" s="124"/>
      <c r="H214" s="124"/>
      <c r="I214" s="125"/>
      <c r="J214" s="22">
        <f t="shared" si="65"/>
        <v>5</v>
      </c>
      <c r="K214" s="22">
        <f t="shared" si="66"/>
        <v>2</v>
      </c>
      <c r="L214" s="22">
        <f t="shared" si="67"/>
        <v>2</v>
      </c>
      <c r="M214" s="22">
        <f t="shared" si="68"/>
        <v>0</v>
      </c>
      <c r="N214" s="22">
        <f t="shared" si="69"/>
        <v>0</v>
      </c>
      <c r="O214" s="22">
        <f t="shared" si="70"/>
        <v>4</v>
      </c>
      <c r="P214" s="22">
        <f t="shared" si="71"/>
        <v>5</v>
      </c>
      <c r="Q214" s="22">
        <f t="shared" si="72"/>
        <v>9</v>
      </c>
      <c r="R214" s="35" t="str">
        <f t="shared" si="73"/>
        <v>E</v>
      </c>
      <c r="S214" s="35">
        <f t="shared" si="74"/>
        <v>0</v>
      </c>
      <c r="T214" s="35">
        <f t="shared" si="75"/>
        <v>0</v>
      </c>
      <c r="U214" s="21" t="s">
        <v>41</v>
      </c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</row>
    <row r="215" spans="1:81">
      <c r="A215" s="39" t="str">
        <f t="shared" si="64"/>
        <v>MLR0024</v>
      </c>
      <c r="B215" s="105" t="s">
        <v>139</v>
      </c>
      <c r="C215" s="106"/>
      <c r="D215" s="106"/>
      <c r="E215" s="106"/>
      <c r="F215" s="106"/>
      <c r="G215" s="106"/>
      <c r="H215" s="106"/>
      <c r="I215" s="107"/>
      <c r="J215" s="22">
        <f t="shared" si="65"/>
        <v>5</v>
      </c>
      <c r="K215" s="22">
        <f t="shared" si="66"/>
        <v>2</v>
      </c>
      <c r="L215" s="22">
        <f t="shared" si="67"/>
        <v>2</v>
      </c>
      <c r="M215" s="22">
        <f t="shared" si="68"/>
        <v>1</v>
      </c>
      <c r="N215" s="22">
        <f t="shared" si="69"/>
        <v>0</v>
      </c>
      <c r="O215" s="22">
        <f t="shared" si="70"/>
        <v>5</v>
      </c>
      <c r="P215" s="22">
        <f t="shared" si="71"/>
        <v>4</v>
      </c>
      <c r="Q215" s="22">
        <f t="shared" si="72"/>
        <v>9</v>
      </c>
      <c r="R215" s="35">
        <f t="shared" si="73"/>
        <v>0</v>
      </c>
      <c r="S215" s="35" t="str">
        <f t="shared" si="74"/>
        <v>C</v>
      </c>
      <c r="T215" s="35">
        <f t="shared" si="75"/>
        <v>0</v>
      </c>
      <c r="U215" s="21" t="s">
        <v>41</v>
      </c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</row>
    <row r="216" spans="1:81">
      <c r="A216" s="25" t="s">
        <v>28</v>
      </c>
      <c r="B216" s="134"/>
      <c r="C216" s="135"/>
      <c r="D216" s="135"/>
      <c r="E216" s="135"/>
      <c r="F216" s="135"/>
      <c r="G216" s="135"/>
      <c r="H216" s="135"/>
      <c r="I216" s="136"/>
      <c r="J216" s="27">
        <f t="shared" ref="J216:Q216" si="76">SUM(J208:J215)</f>
        <v>44</v>
      </c>
      <c r="K216" s="27">
        <f t="shared" si="76"/>
        <v>16</v>
      </c>
      <c r="L216" s="27">
        <f t="shared" si="76"/>
        <v>14</v>
      </c>
      <c r="M216" s="27">
        <f t="shared" si="76"/>
        <v>4</v>
      </c>
      <c r="N216" s="27">
        <f t="shared" si="76"/>
        <v>0</v>
      </c>
      <c r="O216" s="27">
        <f t="shared" si="76"/>
        <v>34</v>
      </c>
      <c r="P216" s="27">
        <f t="shared" si="76"/>
        <v>46</v>
      </c>
      <c r="Q216" s="27">
        <f t="shared" si="76"/>
        <v>80</v>
      </c>
      <c r="R216" s="25">
        <f>COUNTIF(R208:R215,"E")</f>
        <v>5</v>
      </c>
      <c r="S216" s="25">
        <f>COUNTIF(S208:S215,"C")</f>
        <v>1</v>
      </c>
      <c r="T216" s="25">
        <f>COUNTIF(T208:T215,"VP")</f>
        <v>2</v>
      </c>
      <c r="U216" s="21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</row>
    <row r="217" spans="1:81" ht="18" customHeight="1">
      <c r="A217" s="111" t="s">
        <v>73</v>
      </c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3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</row>
    <row r="218" spans="1:81">
      <c r="A218" s="39" t="str">
        <f>IF(ISNA(INDEX($A$36:$U$167,MATCH($B218,$B$36:$B$167,0),1)),"",INDEX($A$36:$U$167,MATCH($B218,$B$36:$B$167,0),1))</f>
        <v>MLR2001</v>
      </c>
      <c r="B218" s="128" t="s">
        <v>147</v>
      </c>
      <c r="C218" s="129"/>
      <c r="D218" s="129"/>
      <c r="E218" s="129"/>
      <c r="F218" s="129"/>
      <c r="G218" s="129"/>
      <c r="H218" s="129"/>
      <c r="I218" s="130"/>
      <c r="J218" s="22">
        <f>IF(ISNA(INDEX($A$36:$U$167,MATCH($B218,$B$36:$B$167,0),10)),"",INDEX($A$36:$U$167,MATCH($B218,$B$36:$B$167,0),10))</f>
        <v>6</v>
      </c>
      <c r="K218" s="22">
        <f>IF(ISNA(INDEX($A$36:$U$167,MATCH($B218,$B$36:$B$167,0),11)),"",INDEX($A$36:$U$167,MATCH($B218,$B$36:$B$167,0),11))</f>
        <v>0</v>
      </c>
      <c r="L218" s="22">
        <f>IF(ISNA(INDEX($A$36:$U$167,MATCH($B218,$B$36:$B$167,0),12)),"",INDEX($A$36:$U$167,MATCH($B218,$B$36:$B$167,0),12))</f>
        <v>0</v>
      </c>
      <c r="M218" s="22">
        <f>IF(ISNA(INDEX($A$36:$U$167,MATCH($B218,$B$36:$B$167,0),13)),"",INDEX($A$36:$U$167,MATCH($B218,$B$36:$B$167,0),13))</f>
        <v>0</v>
      </c>
      <c r="N218" s="22">
        <f>IF(ISNA(INDEX($A$36:$U$167,MATCH($B218,$B$36:$B$167,0),14)),"",INDEX($A$36:$U$167,MATCH($B218,$B$36:$B$167,0),14))</f>
        <v>2</v>
      </c>
      <c r="O218" s="22">
        <f>IF(ISNA(INDEX($A$36:$U$167,MATCH($B218,$B$36:$B$167,0),15)),"",INDEX($A$36:$U$167,MATCH($B218,$B$36:$B$167,0),15))</f>
        <v>2</v>
      </c>
      <c r="P218" s="22">
        <f>IF(ISNA(INDEX($A$36:$U$167,MATCH($B218,$B$36:$B$167,0),16)),"",INDEX($A$36:$U$167,MATCH($B218,$B$36:$B$167,0),16))</f>
        <v>11</v>
      </c>
      <c r="Q218" s="22">
        <f>IF(ISNA(INDEX($A$36:$U$167,MATCH($B218,$B$36:$B$167,0),17)),"",INDEX($A$36:$U$167,MATCH($B218,$B$36:$B$167,0),17))</f>
        <v>13</v>
      </c>
      <c r="R218" s="35">
        <f>IF(ISNA(INDEX($A$36:$U$167,MATCH($B218,$B$36:$B$167,0),18)),"",INDEX($A$36:$U$167,MATCH($B218,$B$36:$B$167,0),18))</f>
        <v>0</v>
      </c>
      <c r="S218" s="35" t="str">
        <f>IF(ISNA(INDEX($A$36:$U$167,MATCH($B218,$B$36:$B$167,0),19)),"",INDEX($A$36:$U$167,MATCH($B218,$B$36:$B$167,0),19))</f>
        <v>C</v>
      </c>
      <c r="T218" s="35">
        <f>IF(ISNA(INDEX($A$36:$U$167,MATCH($B218,$B$36:$B$167,0),20)),"",INDEX($A$36:$U$167,MATCH($B218,$B$36:$B$167,0),20))</f>
        <v>0</v>
      </c>
      <c r="U218" s="21" t="s">
        <v>41</v>
      </c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</row>
    <row r="219" spans="1:81">
      <c r="A219" s="25" t="s">
        <v>28</v>
      </c>
      <c r="B219" s="127"/>
      <c r="C219" s="127"/>
      <c r="D219" s="127"/>
      <c r="E219" s="127"/>
      <c r="F219" s="127"/>
      <c r="G219" s="127"/>
      <c r="H219" s="127"/>
      <c r="I219" s="127"/>
      <c r="J219" s="27">
        <f t="shared" ref="J219:Q219" si="77">SUM(J218:J218)</f>
        <v>6</v>
      </c>
      <c r="K219" s="27">
        <f t="shared" si="77"/>
        <v>0</v>
      </c>
      <c r="L219" s="27">
        <f t="shared" si="77"/>
        <v>0</v>
      </c>
      <c r="M219" s="27">
        <f t="shared" si="77"/>
        <v>0</v>
      </c>
      <c r="N219" s="27">
        <f t="shared" si="77"/>
        <v>2</v>
      </c>
      <c r="O219" s="27">
        <f t="shared" si="77"/>
        <v>2</v>
      </c>
      <c r="P219" s="27">
        <f t="shared" si="77"/>
        <v>11</v>
      </c>
      <c r="Q219" s="27">
        <f t="shared" si="77"/>
        <v>13</v>
      </c>
      <c r="R219" s="25">
        <f>COUNTIF(R218:R218,"E")</f>
        <v>0</v>
      </c>
      <c r="S219" s="25">
        <f>COUNTIF(S218:S218,"C")</f>
        <v>1</v>
      </c>
      <c r="T219" s="25">
        <f>COUNTIF(T218:T218,"VP")</f>
        <v>0</v>
      </c>
      <c r="U219" s="26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</row>
    <row r="220" spans="1:81" ht="25.5" customHeight="1">
      <c r="A220" s="114" t="s">
        <v>53</v>
      </c>
      <c r="B220" s="115"/>
      <c r="C220" s="115"/>
      <c r="D220" s="115"/>
      <c r="E220" s="115"/>
      <c r="F220" s="115"/>
      <c r="G220" s="115"/>
      <c r="H220" s="115"/>
      <c r="I220" s="116"/>
      <c r="J220" s="27">
        <f t="shared" ref="J220:T220" si="78">SUM(J216,J219)</f>
        <v>50</v>
      </c>
      <c r="K220" s="27">
        <f t="shared" si="78"/>
        <v>16</v>
      </c>
      <c r="L220" s="27">
        <f t="shared" si="78"/>
        <v>14</v>
      </c>
      <c r="M220" s="27">
        <f t="shared" si="78"/>
        <v>4</v>
      </c>
      <c r="N220" s="27">
        <f t="shared" si="78"/>
        <v>2</v>
      </c>
      <c r="O220" s="27">
        <f t="shared" si="78"/>
        <v>36</v>
      </c>
      <c r="P220" s="27">
        <f t="shared" si="78"/>
        <v>57</v>
      </c>
      <c r="Q220" s="27">
        <f t="shared" si="78"/>
        <v>93</v>
      </c>
      <c r="R220" s="27">
        <f t="shared" si="78"/>
        <v>5</v>
      </c>
      <c r="S220" s="27">
        <f t="shared" si="78"/>
        <v>2</v>
      </c>
      <c r="T220" s="27">
        <f t="shared" si="78"/>
        <v>2</v>
      </c>
      <c r="U220" s="66">
        <f>9/40</f>
        <v>0.22500000000000001</v>
      </c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</row>
    <row r="221" spans="1:81" ht="13.5" customHeight="1">
      <c r="A221" s="117" t="s">
        <v>54</v>
      </c>
      <c r="B221" s="118"/>
      <c r="C221" s="118"/>
      <c r="D221" s="118"/>
      <c r="E221" s="118"/>
      <c r="F221" s="118"/>
      <c r="G221" s="118"/>
      <c r="H221" s="118"/>
      <c r="I221" s="118"/>
      <c r="J221" s="119"/>
      <c r="K221" s="27">
        <f t="shared" ref="K221:Q221" si="79">K216*14+K219*12</f>
        <v>224</v>
      </c>
      <c r="L221" s="27">
        <f t="shared" si="79"/>
        <v>196</v>
      </c>
      <c r="M221" s="27">
        <f t="shared" si="79"/>
        <v>56</v>
      </c>
      <c r="N221" s="27">
        <f t="shared" si="79"/>
        <v>24</v>
      </c>
      <c r="O221" s="27">
        <f t="shared" si="79"/>
        <v>500</v>
      </c>
      <c r="P221" s="27">
        <f t="shared" si="79"/>
        <v>776</v>
      </c>
      <c r="Q221" s="27">
        <f t="shared" si="79"/>
        <v>1276</v>
      </c>
      <c r="R221" s="71"/>
      <c r="S221" s="72"/>
      <c r="T221" s="72"/>
      <c r="U221" s="73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</row>
    <row r="222" spans="1:81" ht="16.5" customHeight="1">
      <c r="A222" s="120"/>
      <c r="B222" s="121"/>
      <c r="C222" s="121"/>
      <c r="D222" s="121"/>
      <c r="E222" s="121"/>
      <c r="F222" s="121"/>
      <c r="G222" s="121"/>
      <c r="H222" s="121"/>
      <c r="I222" s="121"/>
      <c r="J222" s="122"/>
      <c r="K222" s="77">
        <f>SUM(K221:N221)</f>
        <v>500</v>
      </c>
      <c r="L222" s="78"/>
      <c r="M222" s="78"/>
      <c r="N222" s="79"/>
      <c r="O222" s="80">
        <f>SUM(O221:P221)</f>
        <v>1276</v>
      </c>
      <c r="P222" s="81"/>
      <c r="Q222" s="82"/>
      <c r="R222" s="74"/>
      <c r="S222" s="75"/>
      <c r="T222" s="75"/>
      <c r="U222" s="76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</row>
    <row r="223" spans="1:81" s="63" customFormat="1" ht="16.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7"/>
      <c r="L223" s="57"/>
      <c r="M223" s="57"/>
      <c r="N223" s="57"/>
      <c r="O223" s="58"/>
      <c r="P223" s="58"/>
      <c r="Q223" s="58"/>
      <c r="R223" s="59"/>
      <c r="S223" s="59"/>
      <c r="T223" s="59"/>
      <c r="U223" s="59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</row>
    <row r="224" spans="1:81" s="63" customFormat="1" ht="16.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7"/>
      <c r="L224" s="57"/>
      <c r="M224" s="57"/>
      <c r="N224" s="57"/>
      <c r="O224" s="58"/>
      <c r="P224" s="58"/>
      <c r="Q224" s="58"/>
      <c r="R224" s="59"/>
      <c r="S224" s="59"/>
      <c r="T224" s="59"/>
      <c r="U224" s="59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</row>
    <row r="225" spans="1:81" s="63" customFormat="1" ht="16.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7"/>
      <c r="L225" s="57"/>
      <c r="M225" s="57"/>
      <c r="N225" s="57"/>
      <c r="O225" s="58"/>
      <c r="P225" s="58"/>
      <c r="Q225" s="58"/>
      <c r="R225" s="59"/>
      <c r="S225" s="59"/>
      <c r="T225" s="59"/>
      <c r="U225" s="59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</row>
    <row r="226" spans="1:81" s="63" customFormat="1" ht="16.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7"/>
      <c r="L226" s="57"/>
      <c r="M226" s="57"/>
      <c r="N226" s="57"/>
      <c r="O226" s="58"/>
      <c r="P226" s="58"/>
      <c r="Q226" s="58"/>
      <c r="R226" s="59"/>
      <c r="S226" s="59"/>
      <c r="T226" s="59"/>
      <c r="U226" s="59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  <c r="BZ226" s="67"/>
      <c r="CA226" s="67"/>
      <c r="CB226" s="67"/>
      <c r="CC226" s="67"/>
    </row>
    <row r="227" spans="1:81" s="63" customFormat="1" ht="16.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7"/>
      <c r="L227" s="57"/>
      <c r="M227" s="57"/>
      <c r="N227" s="57"/>
      <c r="O227" s="58"/>
      <c r="P227" s="58"/>
      <c r="Q227" s="58"/>
      <c r="R227" s="59"/>
      <c r="S227" s="59"/>
      <c r="T227" s="59"/>
      <c r="U227" s="59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  <c r="BZ227" s="67"/>
      <c r="CA227" s="67"/>
      <c r="CB227" s="67"/>
      <c r="CC227" s="67"/>
    </row>
    <row r="228" spans="1:81" s="63" customFormat="1" ht="16.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7"/>
      <c r="L228" s="57"/>
      <c r="M228" s="57"/>
      <c r="N228" s="57"/>
      <c r="O228" s="58"/>
      <c r="P228" s="58"/>
      <c r="Q228" s="58"/>
      <c r="R228" s="59"/>
      <c r="S228" s="59"/>
      <c r="T228" s="59"/>
      <c r="U228" s="59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  <c r="BZ228" s="67"/>
      <c r="CA228" s="67"/>
      <c r="CB228" s="67"/>
      <c r="CC228" s="67"/>
    </row>
    <row r="229" spans="1:81" s="63" customFormat="1" ht="16.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7"/>
      <c r="L229" s="57"/>
      <c r="M229" s="57"/>
      <c r="N229" s="57"/>
      <c r="O229" s="58"/>
      <c r="P229" s="58"/>
      <c r="Q229" s="58"/>
      <c r="R229" s="59"/>
      <c r="S229" s="59"/>
      <c r="T229" s="59"/>
      <c r="U229" s="59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  <c r="BZ229" s="67"/>
      <c r="CA229" s="67"/>
      <c r="CB229" s="67"/>
      <c r="CC229" s="67"/>
    </row>
    <row r="230" spans="1:81" s="63" customFormat="1" ht="16.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7"/>
      <c r="L230" s="57"/>
      <c r="M230" s="57"/>
      <c r="N230" s="57"/>
      <c r="O230" s="58"/>
      <c r="P230" s="58"/>
      <c r="Q230" s="58"/>
      <c r="R230" s="59"/>
      <c r="S230" s="59"/>
      <c r="T230" s="59"/>
      <c r="U230" s="59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</row>
    <row r="231" spans="1:81" s="63" customFormat="1" ht="16.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7"/>
      <c r="L231" s="57"/>
      <c r="M231" s="57"/>
      <c r="N231" s="57"/>
      <c r="O231" s="58"/>
      <c r="P231" s="58"/>
      <c r="Q231" s="58"/>
      <c r="R231" s="59"/>
      <c r="S231" s="59"/>
      <c r="T231" s="59"/>
      <c r="U231" s="59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</row>
    <row r="232" spans="1:81" s="63" customFormat="1" ht="16.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7"/>
      <c r="L232" s="57"/>
      <c r="M232" s="57"/>
      <c r="N232" s="57"/>
      <c r="O232" s="58"/>
      <c r="P232" s="58"/>
      <c r="Q232" s="58"/>
      <c r="R232" s="59"/>
      <c r="S232" s="59"/>
      <c r="T232" s="59"/>
      <c r="U232" s="59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</row>
    <row r="233" spans="1:81" ht="11.25" customHeight="1"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</row>
    <row r="234" spans="1:81" ht="12" customHeight="1"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</row>
    <row r="235" spans="1:81" ht="22.5" customHeight="1">
      <c r="A235" s="127" t="s">
        <v>81</v>
      </c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</row>
    <row r="236" spans="1:81" ht="25.5" customHeight="1">
      <c r="A236" s="127" t="s">
        <v>30</v>
      </c>
      <c r="B236" s="127" t="s">
        <v>29</v>
      </c>
      <c r="C236" s="127"/>
      <c r="D236" s="127"/>
      <c r="E236" s="127"/>
      <c r="F236" s="127"/>
      <c r="G236" s="127"/>
      <c r="H236" s="127"/>
      <c r="I236" s="127"/>
      <c r="J236" s="126" t="s">
        <v>43</v>
      </c>
      <c r="K236" s="126" t="s">
        <v>27</v>
      </c>
      <c r="L236" s="126"/>
      <c r="M236" s="126"/>
      <c r="N236" s="126"/>
      <c r="O236" s="126" t="s">
        <v>44</v>
      </c>
      <c r="P236" s="126"/>
      <c r="Q236" s="126"/>
      <c r="R236" s="126" t="s">
        <v>26</v>
      </c>
      <c r="S236" s="126"/>
      <c r="T236" s="126"/>
      <c r="U236" s="126" t="s">
        <v>25</v>
      </c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</row>
    <row r="237" spans="1:81" ht="18" customHeight="1">
      <c r="A237" s="127"/>
      <c r="B237" s="127"/>
      <c r="C237" s="127"/>
      <c r="D237" s="127"/>
      <c r="E237" s="127"/>
      <c r="F237" s="127"/>
      <c r="G237" s="127"/>
      <c r="H237" s="127"/>
      <c r="I237" s="127"/>
      <c r="J237" s="126"/>
      <c r="K237" s="36" t="s">
        <v>31</v>
      </c>
      <c r="L237" s="36" t="s">
        <v>32</v>
      </c>
      <c r="M237" s="45" t="s">
        <v>78</v>
      </c>
      <c r="N237" s="45" t="s">
        <v>79</v>
      </c>
      <c r="O237" s="36" t="s">
        <v>36</v>
      </c>
      <c r="P237" s="36" t="s">
        <v>8</v>
      </c>
      <c r="Q237" s="36" t="s">
        <v>33</v>
      </c>
      <c r="R237" s="36" t="s">
        <v>34</v>
      </c>
      <c r="S237" s="36" t="s">
        <v>31</v>
      </c>
      <c r="T237" s="36" t="s">
        <v>35</v>
      </c>
      <c r="U237" s="126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  <c r="BZ237" s="67"/>
      <c r="CA237" s="67"/>
      <c r="CB237" s="67"/>
      <c r="CC237" s="67"/>
    </row>
    <row r="238" spans="1:81" ht="19.5" customHeight="1">
      <c r="A238" s="111" t="s">
        <v>60</v>
      </c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3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  <c r="BZ238" s="67"/>
      <c r="CA238" s="67"/>
      <c r="CB238" s="67"/>
      <c r="CC238" s="67"/>
    </row>
    <row r="239" spans="1:81">
      <c r="A239" s="39" t="str">
        <f t="shared" ref="A239:A249" si="80">IF(ISNA(INDEX($A$36:$U$167,MATCH($B239,$B$36:$B$167,0),1)),"",INDEX($A$36:$U$167,MATCH($B239,$B$36:$B$167,0),1))</f>
        <v>MLR5005</v>
      </c>
      <c r="B239" s="123" t="s">
        <v>93</v>
      </c>
      <c r="C239" s="124"/>
      <c r="D239" s="124"/>
      <c r="E239" s="124"/>
      <c r="F239" s="124"/>
      <c r="G239" s="124"/>
      <c r="H239" s="124"/>
      <c r="I239" s="125"/>
      <c r="J239" s="22">
        <f t="shared" ref="J239:J249" si="81">IF(ISNA(INDEX($A$36:$U$167,MATCH($B239,$B$36:$B$167,0),10)),"",INDEX($A$36:$U$167,MATCH($B239,$B$36:$B$167,0),10))</f>
        <v>6</v>
      </c>
      <c r="K239" s="22">
        <f t="shared" ref="K239:K249" si="82">IF(ISNA(INDEX($A$36:$U$167,MATCH($B239,$B$36:$B$167,0),11)),"",INDEX($A$36:$U$167,MATCH($B239,$B$36:$B$167,0),11))</f>
        <v>2</v>
      </c>
      <c r="L239" s="22">
        <f t="shared" ref="L239:L249" si="83">IF(ISNA(INDEX($A$36:$U$167,MATCH($B239,$B$36:$B$167,0),12)),"",INDEX($A$36:$U$167,MATCH($B239,$B$36:$B$167,0),12))</f>
        <v>2</v>
      </c>
      <c r="M239" s="22">
        <f t="shared" ref="M239:M249" si="84">IF(ISNA(INDEX($A$36:$U$167,MATCH($B239,$B$36:$B$167,0),13)),"",INDEX($A$36:$U$167,MATCH($B239,$B$36:$B$167,0),13))</f>
        <v>2</v>
      </c>
      <c r="N239" s="22">
        <f t="shared" ref="N239:N249" si="85">IF(ISNA(INDEX($A$36:$U$167,MATCH($B239,$B$36:$B$167,0),14)),"",INDEX($A$36:$U$167,MATCH($B239,$B$36:$B$167,0),14))</f>
        <v>0</v>
      </c>
      <c r="O239" s="22">
        <f t="shared" ref="O239:O249" si="86">IF(ISNA(INDEX($A$36:$U$167,MATCH($B239,$B$36:$B$167,0),15)),"",INDEX($A$36:$U$167,MATCH($B239,$B$36:$B$167,0),15))</f>
        <v>6</v>
      </c>
      <c r="P239" s="22">
        <f t="shared" ref="P239:P249" si="87">IF(ISNA(INDEX($A$36:$U$167,MATCH($B239,$B$36:$B$167,0),16)),"",INDEX($A$36:$U$167,MATCH($B239,$B$36:$B$167,0),16))</f>
        <v>5</v>
      </c>
      <c r="Q239" s="22">
        <f t="shared" ref="Q239:Q249" si="88">IF(ISNA(INDEX($A$36:$U$167,MATCH($B239,$B$36:$B$167,0),17)),"",INDEX($A$36:$U$167,MATCH($B239,$B$36:$B$167,0),17))</f>
        <v>11</v>
      </c>
      <c r="R239" s="35">
        <f t="shared" ref="R239:R249" si="89">IF(ISNA(INDEX($A$36:$U$167,MATCH($B239,$B$36:$B$167,0),18)),"",INDEX($A$36:$U$167,MATCH($B239,$B$36:$B$167,0),18))</f>
        <v>0</v>
      </c>
      <c r="S239" s="35" t="str">
        <f t="shared" ref="S239:S249" si="90">IF(ISNA(INDEX($A$36:$U$167,MATCH($B239,$B$36:$B$167,0),19)),"",INDEX($A$36:$U$167,MATCH($B239,$B$36:$B$167,0),19))</f>
        <v>C</v>
      </c>
      <c r="T239" s="35">
        <f t="shared" ref="T239:T249" si="91">IF(ISNA(INDEX($A$36:$U$167,MATCH($B239,$B$36:$B$167,0),20)),"",INDEX($A$36:$U$167,MATCH($B239,$B$36:$B$167,0),20))</f>
        <v>0</v>
      </c>
      <c r="U239" s="21" t="s">
        <v>42</v>
      </c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</row>
    <row r="240" spans="1:81">
      <c r="A240" s="39" t="str">
        <f t="shared" si="80"/>
        <v>YLU0011</v>
      </c>
      <c r="B240" s="123" t="s">
        <v>75</v>
      </c>
      <c r="C240" s="124"/>
      <c r="D240" s="124"/>
      <c r="E240" s="124"/>
      <c r="F240" s="124"/>
      <c r="G240" s="124"/>
      <c r="H240" s="124"/>
      <c r="I240" s="125"/>
      <c r="J240" s="22">
        <f t="shared" si="81"/>
        <v>0</v>
      </c>
      <c r="K240" s="22">
        <f t="shared" si="82"/>
        <v>0</v>
      </c>
      <c r="L240" s="22">
        <f t="shared" si="83"/>
        <v>2</v>
      </c>
      <c r="M240" s="22">
        <f t="shared" si="84"/>
        <v>0</v>
      </c>
      <c r="N240" s="22">
        <f t="shared" si="85"/>
        <v>0</v>
      </c>
      <c r="O240" s="22">
        <f t="shared" si="86"/>
        <v>2</v>
      </c>
      <c r="P240" s="22">
        <f t="shared" si="87"/>
        <v>0</v>
      </c>
      <c r="Q240" s="22">
        <f t="shared" si="88"/>
        <v>2</v>
      </c>
      <c r="R240" s="35">
        <f t="shared" si="89"/>
        <v>0</v>
      </c>
      <c r="S240" s="35" t="str">
        <f t="shared" si="90"/>
        <v>C</v>
      </c>
      <c r="T240" s="35">
        <f t="shared" si="91"/>
        <v>0</v>
      </c>
      <c r="U240" s="21" t="s">
        <v>42</v>
      </c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</row>
    <row r="241" spans="1:81">
      <c r="A241" s="39" t="str">
        <f t="shared" si="80"/>
        <v>MLR5006</v>
      </c>
      <c r="B241" s="123" t="s">
        <v>104</v>
      </c>
      <c r="C241" s="124"/>
      <c r="D241" s="124"/>
      <c r="E241" s="124"/>
      <c r="F241" s="124"/>
      <c r="G241" s="124"/>
      <c r="H241" s="124"/>
      <c r="I241" s="125"/>
      <c r="J241" s="22">
        <f t="shared" si="81"/>
        <v>6</v>
      </c>
      <c r="K241" s="22">
        <f t="shared" si="82"/>
        <v>2</v>
      </c>
      <c r="L241" s="22">
        <f t="shared" si="83"/>
        <v>1</v>
      </c>
      <c r="M241" s="22">
        <f t="shared" si="84"/>
        <v>2</v>
      </c>
      <c r="N241" s="22">
        <f t="shared" si="85"/>
        <v>0</v>
      </c>
      <c r="O241" s="22">
        <f t="shared" si="86"/>
        <v>5</v>
      </c>
      <c r="P241" s="22">
        <f t="shared" si="87"/>
        <v>6</v>
      </c>
      <c r="Q241" s="22">
        <f t="shared" si="88"/>
        <v>11</v>
      </c>
      <c r="R241" s="35" t="str">
        <f t="shared" si="89"/>
        <v>E</v>
      </c>
      <c r="S241" s="35">
        <f t="shared" si="90"/>
        <v>0</v>
      </c>
      <c r="T241" s="35">
        <f t="shared" si="91"/>
        <v>0</v>
      </c>
      <c r="U241" s="21" t="s">
        <v>42</v>
      </c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</row>
    <row r="242" spans="1:81">
      <c r="A242" s="39" t="str">
        <f t="shared" si="80"/>
        <v>MLR5022</v>
      </c>
      <c r="B242" s="123" t="s">
        <v>106</v>
      </c>
      <c r="C242" s="124"/>
      <c r="D242" s="124"/>
      <c r="E242" s="124"/>
      <c r="F242" s="124"/>
      <c r="G242" s="124"/>
      <c r="H242" s="124"/>
      <c r="I242" s="125"/>
      <c r="J242" s="22">
        <f t="shared" si="81"/>
        <v>4</v>
      </c>
      <c r="K242" s="22">
        <f t="shared" si="82"/>
        <v>2</v>
      </c>
      <c r="L242" s="22">
        <f t="shared" si="83"/>
        <v>1</v>
      </c>
      <c r="M242" s="22">
        <f t="shared" si="84"/>
        <v>0</v>
      </c>
      <c r="N242" s="22">
        <f t="shared" si="85"/>
        <v>0</v>
      </c>
      <c r="O242" s="22">
        <f t="shared" si="86"/>
        <v>3</v>
      </c>
      <c r="P242" s="22">
        <f t="shared" si="87"/>
        <v>4</v>
      </c>
      <c r="Q242" s="22">
        <f t="shared" si="88"/>
        <v>7</v>
      </c>
      <c r="R242" s="35">
        <f t="shared" si="89"/>
        <v>0</v>
      </c>
      <c r="S242" s="35" t="str">
        <f t="shared" si="90"/>
        <v>C</v>
      </c>
      <c r="T242" s="35">
        <f t="shared" si="91"/>
        <v>0</v>
      </c>
      <c r="U242" s="21" t="s">
        <v>42</v>
      </c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</row>
    <row r="243" spans="1:81">
      <c r="A243" s="39" t="str">
        <f t="shared" si="80"/>
        <v>YLU0012</v>
      </c>
      <c r="B243" s="123" t="s">
        <v>76</v>
      </c>
      <c r="C243" s="124"/>
      <c r="D243" s="124"/>
      <c r="E243" s="124"/>
      <c r="F243" s="124"/>
      <c r="G243" s="124"/>
      <c r="H243" s="124"/>
      <c r="I243" s="125"/>
      <c r="J243" s="22">
        <f t="shared" si="81"/>
        <v>0</v>
      </c>
      <c r="K243" s="22">
        <f t="shared" si="82"/>
        <v>0</v>
      </c>
      <c r="L243" s="22">
        <f t="shared" si="83"/>
        <v>2</v>
      </c>
      <c r="M243" s="22">
        <f t="shared" si="84"/>
        <v>0</v>
      </c>
      <c r="N243" s="22">
        <f t="shared" si="85"/>
        <v>0</v>
      </c>
      <c r="O243" s="22">
        <f t="shared" si="86"/>
        <v>2</v>
      </c>
      <c r="P243" s="22">
        <f t="shared" si="87"/>
        <v>0</v>
      </c>
      <c r="Q243" s="22">
        <f t="shared" si="88"/>
        <v>2</v>
      </c>
      <c r="R243" s="35">
        <f t="shared" si="89"/>
        <v>0</v>
      </c>
      <c r="S243" s="35" t="str">
        <f t="shared" si="90"/>
        <v>C</v>
      </c>
      <c r="T243" s="35">
        <f t="shared" si="91"/>
        <v>0</v>
      </c>
      <c r="U243" s="21" t="s">
        <v>42</v>
      </c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</row>
    <row r="244" spans="1:81">
      <c r="A244" s="39" t="str">
        <f t="shared" si="80"/>
        <v>MLR0026</v>
      </c>
      <c r="B244" s="123" t="s">
        <v>117</v>
      </c>
      <c r="C244" s="124"/>
      <c r="D244" s="124"/>
      <c r="E244" s="124"/>
      <c r="F244" s="124"/>
      <c r="G244" s="124"/>
      <c r="H244" s="124"/>
      <c r="I244" s="125"/>
      <c r="J244" s="22">
        <f t="shared" si="81"/>
        <v>6</v>
      </c>
      <c r="K244" s="22">
        <f t="shared" si="82"/>
        <v>1</v>
      </c>
      <c r="L244" s="22">
        <f t="shared" si="83"/>
        <v>0</v>
      </c>
      <c r="M244" s="22">
        <f t="shared" si="84"/>
        <v>2</v>
      </c>
      <c r="N244" s="22">
        <f t="shared" si="85"/>
        <v>0</v>
      </c>
      <c r="O244" s="22">
        <f t="shared" si="86"/>
        <v>3</v>
      </c>
      <c r="P244" s="22">
        <f t="shared" si="87"/>
        <v>8</v>
      </c>
      <c r="Q244" s="22">
        <f t="shared" si="88"/>
        <v>11</v>
      </c>
      <c r="R244" s="35">
        <f t="shared" si="89"/>
        <v>0</v>
      </c>
      <c r="S244" s="35" t="str">
        <f t="shared" si="90"/>
        <v>C</v>
      </c>
      <c r="T244" s="35">
        <f t="shared" si="91"/>
        <v>0</v>
      </c>
      <c r="U244" s="21" t="s">
        <v>42</v>
      </c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</row>
    <row r="245" spans="1:81">
      <c r="A245" s="39" t="str">
        <f t="shared" si="80"/>
        <v>MLX2081</v>
      </c>
      <c r="B245" s="123" t="s">
        <v>119</v>
      </c>
      <c r="C245" s="124"/>
      <c r="D245" s="124"/>
      <c r="E245" s="124"/>
      <c r="F245" s="124"/>
      <c r="G245" s="124"/>
      <c r="H245" s="124"/>
      <c r="I245" s="125"/>
      <c r="J245" s="22">
        <f t="shared" si="81"/>
        <v>3</v>
      </c>
      <c r="K245" s="22">
        <f t="shared" si="82"/>
        <v>0</v>
      </c>
      <c r="L245" s="22">
        <f t="shared" si="83"/>
        <v>2</v>
      </c>
      <c r="M245" s="22">
        <f t="shared" si="84"/>
        <v>0</v>
      </c>
      <c r="N245" s="22">
        <f t="shared" si="85"/>
        <v>0</v>
      </c>
      <c r="O245" s="22">
        <f t="shared" si="86"/>
        <v>2</v>
      </c>
      <c r="P245" s="22">
        <f t="shared" si="87"/>
        <v>3</v>
      </c>
      <c r="Q245" s="22">
        <f t="shared" si="88"/>
        <v>5</v>
      </c>
      <c r="R245" s="35">
        <f t="shared" si="89"/>
        <v>0</v>
      </c>
      <c r="S245" s="35" t="str">
        <f t="shared" si="90"/>
        <v>C</v>
      </c>
      <c r="T245" s="35">
        <f t="shared" si="91"/>
        <v>0</v>
      </c>
      <c r="U245" s="21" t="s">
        <v>42</v>
      </c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</row>
    <row r="246" spans="1:81">
      <c r="A246" s="39" t="str">
        <f t="shared" si="80"/>
        <v>MLX2082</v>
      </c>
      <c r="B246" s="128" t="s">
        <v>131</v>
      </c>
      <c r="C246" s="129"/>
      <c r="D246" s="129"/>
      <c r="E246" s="129"/>
      <c r="F246" s="129"/>
      <c r="G246" s="129"/>
      <c r="H246" s="129"/>
      <c r="I246" s="130"/>
      <c r="J246" s="22">
        <f t="shared" si="81"/>
        <v>3</v>
      </c>
      <c r="K246" s="22">
        <f t="shared" si="82"/>
        <v>0</v>
      </c>
      <c r="L246" s="22">
        <f t="shared" si="83"/>
        <v>2</v>
      </c>
      <c r="M246" s="22">
        <f t="shared" si="84"/>
        <v>0</v>
      </c>
      <c r="N246" s="22">
        <f t="shared" si="85"/>
        <v>0</v>
      </c>
      <c r="O246" s="22">
        <f t="shared" si="86"/>
        <v>2</v>
      </c>
      <c r="P246" s="22">
        <f t="shared" si="87"/>
        <v>3</v>
      </c>
      <c r="Q246" s="22">
        <f t="shared" si="88"/>
        <v>5</v>
      </c>
      <c r="R246" s="35">
        <f t="shared" si="89"/>
        <v>0</v>
      </c>
      <c r="S246" s="35" t="str">
        <f t="shared" si="90"/>
        <v>C</v>
      </c>
      <c r="T246" s="35">
        <f t="shared" si="91"/>
        <v>0</v>
      </c>
      <c r="U246" s="21" t="s">
        <v>42</v>
      </c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</row>
    <row r="247" spans="1:81">
      <c r="A247" s="39" t="str">
        <f t="shared" si="80"/>
        <v>MLR2007</v>
      </c>
      <c r="B247" s="131" t="s">
        <v>143</v>
      </c>
      <c r="C247" s="132"/>
      <c r="D247" s="132"/>
      <c r="E247" s="132"/>
      <c r="F247" s="132"/>
      <c r="G247" s="132"/>
      <c r="H247" s="132"/>
      <c r="I247" s="133"/>
      <c r="J247" s="22">
        <f t="shared" si="81"/>
        <v>4</v>
      </c>
      <c r="K247" s="22">
        <f t="shared" si="82"/>
        <v>0</v>
      </c>
      <c r="L247" s="22">
        <f t="shared" si="83"/>
        <v>0</v>
      </c>
      <c r="M247" s="22">
        <f t="shared" si="84"/>
        <v>1</v>
      </c>
      <c r="N247" s="22">
        <f t="shared" si="85"/>
        <v>0</v>
      </c>
      <c r="O247" s="22">
        <f t="shared" si="86"/>
        <v>1</v>
      </c>
      <c r="P247" s="22">
        <f t="shared" si="87"/>
        <v>6</v>
      </c>
      <c r="Q247" s="22">
        <f t="shared" si="88"/>
        <v>7</v>
      </c>
      <c r="R247" s="35">
        <f t="shared" si="89"/>
        <v>0</v>
      </c>
      <c r="S247" s="35" t="str">
        <f t="shared" si="90"/>
        <v>C</v>
      </c>
      <c r="T247" s="35">
        <f t="shared" si="91"/>
        <v>0</v>
      </c>
      <c r="U247" s="21" t="s">
        <v>42</v>
      </c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</row>
    <row r="248" spans="1:81" ht="27" customHeight="1">
      <c r="A248" s="39" t="str">
        <f t="shared" si="80"/>
        <v>MLE2008</v>
      </c>
      <c r="B248" s="131" t="s">
        <v>203</v>
      </c>
      <c r="C248" s="132"/>
      <c r="D248" s="132"/>
      <c r="E248" s="132"/>
      <c r="F248" s="132"/>
      <c r="G248" s="132"/>
      <c r="H248" s="132"/>
      <c r="I248" s="133"/>
      <c r="J248" s="22">
        <f t="shared" si="81"/>
        <v>3</v>
      </c>
      <c r="K248" s="22">
        <f t="shared" si="82"/>
        <v>0</v>
      </c>
      <c r="L248" s="22">
        <f t="shared" si="83"/>
        <v>2</v>
      </c>
      <c r="M248" s="22">
        <f t="shared" si="84"/>
        <v>0</v>
      </c>
      <c r="N248" s="22">
        <f t="shared" si="85"/>
        <v>1</v>
      </c>
      <c r="O248" s="22">
        <f t="shared" si="86"/>
        <v>3</v>
      </c>
      <c r="P248" s="22">
        <f t="shared" si="87"/>
        <v>2</v>
      </c>
      <c r="Q248" s="22">
        <f t="shared" si="88"/>
        <v>5</v>
      </c>
      <c r="R248" s="35">
        <f t="shared" si="89"/>
        <v>0</v>
      </c>
      <c r="S248" s="35" t="str">
        <f t="shared" si="90"/>
        <v>C</v>
      </c>
      <c r="T248" s="35">
        <f t="shared" si="91"/>
        <v>0</v>
      </c>
      <c r="U248" s="21" t="s">
        <v>42</v>
      </c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</row>
    <row r="249" spans="1:81">
      <c r="A249" s="39" t="str">
        <f t="shared" si="80"/>
        <v>MLE2008</v>
      </c>
      <c r="B249" s="128" t="s">
        <v>206</v>
      </c>
      <c r="C249" s="129"/>
      <c r="D249" s="129"/>
      <c r="E249" s="129"/>
      <c r="F249" s="129"/>
      <c r="G249" s="129"/>
      <c r="H249" s="129"/>
      <c r="I249" s="130"/>
      <c r="J249" s="22">
        <f t="shared" si="81"/>
        <v>3</v>
      </c>
      <c r="K249" s="22">
        <f t="shared" si="82"/>
        <v>1</v>
      </c>
      <c r="L249" s="22">
        <f t="shared" si="83"/>
        <v>0</v>
      </c>
      <c r="M249" s="22">
        <f t="shared" si="84"/>
        <v>1</v>
      </c>
      <c r="N249" s="22">
        <f t="shared" si="85"/>
        <v>0</v>
      </c>
      <c r="O249" s="22">
        <f t="shared" si="86"/>
        <v>2</v>
      </c>
      <c r="P249" s="22">
        <f t="shared" si="87"/>
        <v>3</v>
      </c>
      <c r="Q249" s="22">
        <f t="shared" si="88"/>
        <v>5</v>
      </c>
      <c r="R249" s="35">
        <f t="shared" si="89"/>
        <v>0</v>
      </c>
      <c r="S249" s="35" t="str">
        <f t="shared" si="90"/>
        <v>C</v>
      </c>
      <c r="T249" s="35">
        <f t="shared" si="91"/>
        <v>0</v>
      </c>
      <c r="U249" s="21" t="s">
        <v>42</v>
      </c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</row>
    <row r="250" spans="1:81">
      <c r="A250" s="25" t="s">
        <v>28</v>
      </c>
      <c r="B250" s="134"/>
      <c r="C250" s="135"/>
      <c r="D250" s="135"/>
      <c r="E250" s="135"/>
      <c r="F250" s="135"/>
      <c r="G250" s="135"/>
      <c r="H250" s="135"/>
      <c r="I250" s="136"/>
      <c r="J250" s="27">
        <f t="shared" ref="J250:Q250" si="92">SUM(J239:J249)</f>
        <v>38</v>
      </c>
      <c r="K250" s="27">
        <f t="shared" si="92"/>
        <v>8</v>
      </c>
      <c r="L250" s="27">
        <f t="shared" si="92"/>
        <v>14</v>
      </c>
      <c r="M250" s="27">
        <f t="shared" si="92"/>
        <v>8</v>
      </c>
      <c r="N250" s="27">
        <f t="shared" si="92"/>
        <v>1</v>
      </c>
      <c r="O250" s="27">
        <f t="shared" si="92"/>
        <v>31</v>
      </c>
      <c r="P250" s="27">
        <f t="shared" si="92"/>
        <v>40</v>
      </c>
      <c r="Q250" s="27">
        <f t="shared" si="92"/>
        <v>71</v>
      </c>
      <c r="R250" s="25">
        <f>COUNTIF(R239:R249,"E")</f>
        <v>1</v>
      </c>
      <c r="S250" s="25">
        <f>COUNTIF(S239:S249,"C")</f>
        <v>10</v>
      </c>
      <c r="T250" s="25">
        <f>COUNTIF(T239:T249,"VP")</f>
        <v>0</v>
      </c>
      <c r="U250" s="21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</row>
    <row r="251" spans="1:81" ht="19.5" customHeight="1">
      <c r="A251" s="111" t="s">
        <v>73</v>
      </c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3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</row>
    <row r="252" spans="1:81">
      <c r="A252" s="39" t="str">
        <f>IF(ISNA(INDEX($A$36:$U$167,MATCH($B252,$B$36:$B$167,0),1)),"",INDEX($A$36:$U$167,MATCH($B252,$B$36:$B$167,0),1))</f>
        <v>MLX2104</v>
      </c>
      <c r="B252" s="123" t="s">
        <v>151</v>
      </c>
      <c r="C252" s="124"/>
      <c r="D252" s="124"/>
      <c r="E252" s="124"/>
      <c r="F252" s="124"/>
      <c r="G252" s="124"/>
      <c r="H252" s="124"/>
      <c r="I252" s="125"/>
      <c r="J252" s="22">
        <f>IF(ISNA(INDEX($A$36:$U$167,MATCH($B252,$B$36:$B$167,0),10)),"",INDEX($A$36:$U$167,MATCH($B252,$B$36:$B$167,0),10))</f>
        <v>7</v>
      </c>
      <c r="K252" s="22">
        <f>IF(ISNA(INDEX($A$36:$U$167,MATCH($B252,$B$36:$B$167,0),11)),"",INDEX($A$36:$U$167,MATCH($B252,$B$36:$B$167,0),11))</f>
        <v>2</v>
      </c>
      <c r="L252" s="22">
        <f>IF(ISNA(INDEX($A$36:$U$167,MATCH($B252,$B$36:$B$167,0),12)),"",INDEX($A$36:$U$167,MATCH($B252,$B$36:$B$167,0),12))</f>
        <v>1</v>
      </c>
      <c r="M252" s="22">
        <f>IF(ISNA(INDEX($A$36:$U$167,MATCH($B252,$B$36:$B$167,0),13)),"",INDEX($A$36:$U$167,MATCH($B252,$B$36:$B$167,0),13))</f>
        <v>0</v>
      </c>
      <c r="N252" s="22">
        <f>IF(ISNA(INDEX($A$36:$U$167,MATCH($B252,$B$36:$B$167,0),14)),"",INDEX($A$36:$U$167,MATCH($B252,$B$36:$B$167,0),14))</f>
        <v>2</v>
      </c>
      <c r="O252" s="22">
        <f>IF(ISNA(INDEX($A$36:$U$167,MATCH($B252,$B$36:$B$167,0),15)),"",INDEX($A$36:$U$167,MATCH($B252,$B$36:$B$167,0),15))</f>
        <v>5</v>
      </c>
      <c r="P252" s="22">
        <f>IF(ISNA(INDEX($A$36:$U$167,MATCH($B252,$B$36:$B$167,0),16)),"",INDEX($A$36:$U$167,MATCH($B252,$B$36:$B$167,0),16))</f>
        <v>10</v>
      </c>
      <c r="Q252" s="35">
        <f>IF(ISNA(INDEX($A$36:$U$167,MATCH($B252,$B$36:$B$167,0),17)),"",INDEX($A$36:$U$167,MATCH($B252,$B$36:$B$167,0),17))</f>
        <v>15</v>
      </c>
      <c r="R252" s="35" t="str">
        <f>IF(ISNA(INDEX($A$36:$U$167,MATCH($B252,$B$36:$B$167,0),18)),"",INDEX($A$36:$U$167,MATCH($B252,$B$36:$B$167,0),18))</f>
        <v>E</v>
      </c>
      <c r="S252" s="35">
        <f>IF(ISNA(INDEX($A$36:$U$167,MATCH($B252,$B$36:$B$167,0),19)),"",INDEX($A$36:$U$167,MATCH($B252,$B$36:$B$167,0),19))</f>
        <v>0</v>
      </c>
      <c r="T252" s="35">
        <f>IF(ISNA(INDEX($A$36:$U$167,MATCH($B252,$B$36:$B$167,0),20)),"",INDEX($A$36:$U$167,MATCH($B252,$B$36:$B$167,0),20))</f>
        <v>0</v>
      </c>
      <c r="U252" s="21" t="s">
        <v>42</v>
      </c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</row>
    <row r="253" spans="1:81">
      <c r="A253" s="39" t="str">
        <f>IF(ISNA(INDEX($A$36:$U$167,MATCH($B253,$B$36:$B$167,0),1)),"",INDEX($A$36:$U$167,MATCH($B253,$B$36:$B$167,0),1))</f>
        <v>MLX2105</v>
      </c>
      <c r="B253" s="123" t="s">
        <v>153</v>
      </c>
      <c r="C253" s="124"/>
      <c r="D253" s="124"/>
      <c r="E253" s="124"/>
      <c r="F253" s="124"/>
      <c r="G253" s="124"/>
      <c r="H253" s="124"/>
      <c r="I253" s="125"/>
      <c r="J253" s="22">
        <f>IF(ISNA(INDEX($A$36:$U$167,MATCH($B253,$B$36:$B$167,0),10)),"",INDEX($A$36:$U$167,MATCH($B253,$B$36:$B$167,0),10))</f>
        <v>4</v>
      </c>
      <c r="K253" s="22">
        <f>IF(ISNA(INDEX($A$36:$U$167,MATCH($B253,$B$36:$B$167,0),11)),"",INDEX($A$36:$U$167,MATCH($B253,$B$36:$B$167,0),11))</f>
        <v>2</v>
      </c>
      <c r="L253" s="22">
        <f>IF(ISNA(INDEX($A$36:$U$167,MATCH($B253,$B$36:$B$167,0),12)),"",INDEX($A$36:$U$167,MATCH($B253,$B$36:$B$167,0),12))</f>
        <v>0</v>
      </c>
      <c r="M253" s="22">
        <f>IF(ISNA(INDEX($A$36:$U$167,MATCH($B253,$B$36:$B$167,0),13)),"",INDEX($A$36:$U$167,MATCH($B253,$B$36:$B$167,0),13))</f>
        <v>0</v>
      </c>
      <c r="N253" s="22">
        <f>IF(ISNA(INDEX($A$36:$U$167,MATCH($B253,$B$36:$B$167,0),14)),"",INDEX($A$36:$U$167,MATCH($B253,$B$36:$B$167,0),14))</f>
        <v>1</v>
      </c>
      <c r="O253" s="22">
        <f>IF(ISNA(INDEX($A$36:$U$167,MATCH($B253,$B$36:$B$167,0),15)),"",INDEX($A$36:$U$167,MATCH($B253,$B$36:$B$167,0),15))</f>
        <v>3</v>
      </c>
      <c r="P253" s="22">
        <f>IF(ISNA(INDEX($A$36:$U$167,MATCH($B253,$B$36:$B$167,0),16)),"",INDEX($A$36:$U$167,MATCH($B253,$B$36:$B$167,0),16))</f>
        <v>5</v>
      </c>
      <c r="Q253" s="35">
        <f>IF(ISNA(INDEX($A$36:$U$167,MATCH($B253,$B$36:$B$167,0),17)),"",INDEX($A$36:$U$167,MATCH($B253,$B$36:$B$167,0),17))</f>
        <v>8</v>
      </c>
      <c r="R253" s="35">
        <f>IF(ISNA(INDEX($A$36:$U$167,MATCH($B253,$B$36:$B$167,0),18)),"",INDEX($A$36:$U$167,MATCH($B253,$B$36:$B$167,0),18))</f>
        <v>0</v>
      </c>
      <c r="S253" s="35" t="str">
        <f>IF(ISNA(INDEX($A$36:$U$167,MATCH($B253,$B$36:$B$167,0),19)),"",INDEX($A$36:$U$167,MATCH($B253,$B$36:$B$167,0),19))</f>
        <v>C</v>
      </c>
      <c r="T253" s="35">
        <f>IF(ISNA(INDEX($A$36:$U$167,MATCH($B253,$B$36:$B$167,0),20)),"",INDEX($A$36:$U$167,MATCH($B253,$B$36:$B$167,0),20))</f>
        <v>0</v>
      </c>
      <c r="U253" s="21" t="s">
        <v>42</v>
      </c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</row>
    <row r="254" spans="1:81">
      <c r="A254" s="25" t="s">
        <v>28</v>
      </c>
      <c r="B254" s="127"/>
      <c r="C254" s="127"/>
      <c r="D254" s="127"/>
      <c r="E254" s="127"/>
      <c r="F254" s="127"/>
      <c r="G254" s="127"/>
      <c r="H254" s="127"/>
      <c r="I254" s="127"/>
      <c r="J254" s="27">
        <f t="shared" ref="J254:Q254" si="93">SUM(J252:J253)</f>
        <v>11</v>
      </c>
      <c r="K254" s="27">
        <f t="shared" si="93"/>
        <v>4</v>
      </c>
      <c r="L254" s="27">
        <f t="shared" si="93"/>
        <v>1</v>
      </c>
      <c r="M254" s="27">
        <f t="shared" si="93"/>
        <v>0</v>
      </c>
      <c r="N254" s="27">
        <f t="shared" si="93"/>
        <v>3</v>
      </c>
      <c r="O254" s="27">
        <f t="shared" si="93"/>
        <v>8</v>
      </c>
      <c r="P254" s="27">
        <f t="shared" si="93"/>
        <v>15</v>
      </c>
      <c r="Q254" s="27">
        <f t="shared" si="93"/>
        <v>23</v>
      </c>
      <c r="R254" s="25">
        <f>COUNTIF(R252:R253,"E")</f>
        <v>1</v>
      </c>
      <c r="S254" s="25">
        <f>COUNTIF(S252:S253,"C")</f>
        <v>1</v>
      </c>
      <c r="T254" s="25">
        <f>COUNTIF(T252:T253,"VP")</f>
        <v>0</v>
      </c>
      <c r="U254" s="26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</row>
    <row r="255" spans="1:81" ht="27.75" customHeight="1">
      <c r="A255" s="114" t="s">
        <v>53</v>
      </c>
      <c r="B255" s="115"/>
      <c r="C255" s="115"/>
      <c r="D255" s="115"/>
      <c r="E255" s="115"/>
      <c r="F255" s="115"/>
      <c r="G255" s="115"/>
      <c r="H255" s="115"/>
      <c r="I255" s="116"/>
      <c r="J255" s="27">
        <f t="shared" ref="J255:T255" si="94">SUM(J250,J254)</f>
        <v>49</v>
      </c>
      <c r="K255" s="27">
        <f t="shared" si="94"/>
        <v>12</v>
      </c>
      <c r="L255" s="27">
        <f t="shared" si="94"/>
        <v>15</v>
      </c>
      <c r="M255" s="27">
        <f t="shared" si="94"/>
        <v>8</v>
      </c>
      <c r="N255" s="27">
        <f t="shared" si="94"/>
        <v>4</v>
      </c>
      <c r="O255" s="27">
        <f t="shared" si="94"/>
        <v>39</v>
      </c>
      <c r="P255" s="27">
        <f t="shared" si="94"/>
        <v>55</v>
      </c>
      <c r="Q255" s="27">
        <f t="shared" si="94"/>
        <v>94</v>
      </c>
      <c r="R255" s="27">
        <f t="shared" si="94"/>
        <v>2</v>
      </c>
      <c r="S255" s="27">
        <f t="shared" si="94"/>
        <v>11</v>
      </c>
      <c r="T255" s="27">
        <f t="shared" si="94"/>
        <v>0</v>
      </c>
      <c r="U255" s="66">
        <f>13/40</f>
        <v>0.32500000000000001</v>
      </c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</row>
    <row r="256" spans="1:81" ht="17.25" customHeight="1">
      <c r="A256" s="117" t="s">
        <v>54</v>
      </c>
      <c r="B256" s="118"/>
      <c r="C256" s="118"/>
      <c r="D256" s="118"/>
      <c r="E256" s="118"/>
      <c r="F256" s="118"/>
      <c r="G256" s="118"/>
      <c r="H256" s="118"/>
      <c r="I256" s="118"/>
      <c r="J256" s="119"/>
      <c r="K256" s="27">
        <f t="shared" ref="K256:Q256" si="95">K250*14+K254*12</f>
        <v>160</v>
      </c>
      <c r="L256" s="27">
        <f t="shared" si="95"/>
        <v>208</v>
      </c>
      <c r="M256" s="27">
        <f t="shared" si="95"/>
        <v>112</v>
      </c>
      <c r="N256" s="27">
        <f t="shared" si="95"/>
        <v>50</v>
      </c>
      <c r="O256" s="27">
        <f t="shared" si="95"/>
        <v>530</v>
      </c>
      <c r="P256" s="27">
        <f t="shared" si="95"/>
        <v>740</v>
      </c>
      <c r="Q256" s="27">
        <f t="shared" si="95"/>
        <v>1270</v>
      </c>
      <c r="R256" s="71"/>
      <c r="S256" s="72"/>
      <c r="T256" s="72"/>
      <c r="U256" s="73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</row>
    <row r="257" spans="1:81">
      <c r="A257" s="120"/>
      <c r="B257" s="121"/>
      <c r="C257" s="121"/>
      <c r="D257" s="121"/>
      <c r="E257" s="121"/>
      <c r="F257" s="121"/>
      <c r="G257" s="121"/>
      <c r="H257" s="121"/>
      <c r="I257" s="121"/>
      <c r="J257" s="122"/>
      <c r="K257" s="77">
        <f>SUM(K256:N256)</f>
        <v>530</v>
      </c>
      <c r="L257" s="78"/>
      <c r="M257" s="78"/>
      <c r="N257" s="79"/>
      <c r="O257" s="80">
        <f>SUM(O256:P256)</f>
        <v>1270</v>
      </c>
      <c r="P257" s="81"/>
      <c r="Q257" s="82"/>
      <c r="R257" s="74"/>
      <c r="S257" s="75"/>
      <c r="T257" s="75"/>
      <c r="U257" s="76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</row>
    <row r="258" spans="1:81" s="63" customForma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7"/>
      <c r="L258" s="57"/>
      <c r="M258" s="57"/>
      <c r="N258" s="57"/>
      <c r="O258" s="58"/>
      <c r="P258" s="58"/>
      <c r="Q258" s="58"/>
      <c r="R258" s="59"/>
      <c r="S258" s="59"/>
      <c r="T258" s="59"/>
      <c r="U258" s="59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</row>
    <row r="259" spans="1:81" s="63" customForma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7"/>
      <c r="L259" s="57"/>
      <c r="M259" s="57"/>
      <c r="N259" s="57"/>
      <c r="O259" s="58"/>
      <c r="P259" s="58"/>
      <c r="Q259" s="58"/>
      <c r="R259" s="59"/>
      <c r="S259" s="59"/>
      <c r="T259" s="59"/>
      <c r="U259" s="59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</row>
    <row r="260" spans="1:81" s="63" customForma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7"/>
      <c r="L260" s="57"/>
      <c r="M260" s="57"/>
      <c r="N260" s="57"/>
      <c r="O260" s="58"/>
      <c r="P260" s="58"/>
      <c r="Q260" s="58"/>
      <c r="R260" s="59"/>
      <c r="S260" s="59"/>
      <c r="T260" s="59"/>
      <c r="U260" s="59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</row>
    <row r="261" spans="1:81" s="63" customForma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7"/>
      <c r="L261" s="57"/>
      <c r="M261" s="57"/>
      <c r="N261" s="57"/>
      <c r="O261" s="58"/>
      <c r="P261" s="58"/>
      <c r="Q261" s="58"/>
      <c r="R261" s="59"/>
      <c r="S261" s="59"/>
      <c r="T261" s="59"/>
      <c r="U261" s="59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</row>
    <row r="262" spans="1:81" s="63" customForma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7"/>
      <c r="L262" s="57"/>
      <c r="M262" s="57"/>
      <c r="N262" s="57"/>
      <c r="O262" s="58"/>
      <c r="P262" s="58"/>
      <c r="Q262" s="58"/>
      <c r="R262" s="59"/>
      <c r="S262" s="59"/>
      <c r="T262" s="59"/>
      <c r="U262" s="59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</row>
    <row r="263" spans="1:81" s="63" customForma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7"/>
      <c r="L263" s="57"/>
      <c r="M263" s="57"/>
      <c r="N263" s="57"/>
      <c r="O263" s="58"/>
      <c r="P263" s="58"/>
      <c r="Q263" s="58"/>
      <c r="R263" s="59"/>
      <c r="S263" s="59"/>
      <c r="T263" s="59"/>
      <c r="U263" s="59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</row>
    <row r="264" spans="1:81" ht="8.25" customHeight="1"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</row>
    <row r="265" spans="1:81"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</row>
    <row r="266" spans="1:81" ht="22.5" customHeight="1">
      <c r="A266" s="68" t="s">
        <v>55</v>
      </c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70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</row>
    <row r="267" spans="1:81" ht="27.75" customHeight="1">
      <c r="A267" s="90" t="s">
        <v>30</v>
      </c>
      <c r="B267" s="92" t="s">
        <v>29</v>
      </c>
      <c r="C267" s="93"/>
      <c r="D267" s="93"/>
      <c r="E267" s="93"/>
      <c r="F267" s="93"/>
      <c r="G267" s="93"/>
      <c r="H267" s="93"/>
      <c r="I267" s="94"/>
      <c r="J267" s="86" t="s">
        <v>43</v>
      </c>
      <c r="K267" s="88" t="s">
        <v>27</v>
      </c>
      <c r="L267" s="88"/>
      <c r="M267" s="88"/>
      <c r="N267" s="88"/>
      <c r="O267" s="88" t="s">
        <v>44</v>
      </c>
      <c r="P267" s="89"/>
      <c r="Q267" s="89"/>
      <c r="R267" s="88" t="s">
        <v>26</v>
      </c>
      <c r="S267" s="88"/>
      <c r="T267" s="88"/>
      <c r="U267" s="88" t="s">
        <v>25</v>
      </c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</row>
    <row r="268" spans="1:81">
      <c r="A268" s="91"/>
      <c r="B268" s="95"/>
      <c r="C268" s="96"/>
      <c r="D268" s="96"/>
      <c r="E268" s="96"/>
      <c r="F268" s="96"/>
      <c r="G268" s="96"/>
      <c r="H268" s="96"/>
      <c r="I268" s="97"/>
      <c r="J268" s="87"/>
      <c r="K268" s="13" t="s">
        <v>31</v>
      </c>
      <c r="L268" s="13" t="s">
        <v>32</v>
      </c>
      <c r="M268" s="46" t="s">
        <v>78</v>
      </c>
      <c r="N268" s="46" t="s">
        <v>79</v>
      </c>
      <c r="O268" s="13" t="s">
        <v>36</v>
      </c>
      <c r="P268" s="13" t="s">
        <v>8</v>
      </c>
      <c r="Q268" s="13" t="s">
        <v>33</v>
      </c>
      <c r="R268" s="13" t="s">
        <v>34</v>
      </c>
      <c r="S268" s="13" t="s">
        <v>31</v>
      </c>
      <c r="T268" s="13" t="s">
        <v>35</v>
      </c>
      <c r="U268" s="88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</row>
    <row r="269" spans="1:81">
      <c r="A269" s="83" t="s">
        <v>60</v>
      </c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5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</row>
    <row r="270" spans="1:81">
      <c r="A270" s="53" t="s">
        <v>200</v>
      </c>
      <c r="B270" s="98" t="s">
        <v>201</v>
      </c>
      <c r="C270" s="99"/>
      <c r="D270" s="99"/>
      <c r="E270" s="99"/>
      <c r="F270" s="99"/>
      <c r="G270" s="99"/>
      <c r="H270" s="99"/>
      <c r="I270" s="100"/>
      <c r="J270" s="33">
        <v>3</v>
      </c>
      <c r="K270" s="33">
        <v>2</v>
      </c>
      <c r="L270" s="33">
        <v>1</v>
      </c>
      <c r="M270" s="33">
        <v>0</v>
      </c>
      <c r="N270" s="33">
        <v>0</v>
      </c>
      <c r="O270" s="22">
        <f>K270+L270+M270+N270</f>
        <v>3</v>
      </c>
      <c r="P270" s="22">
        <f>Q270-O270</f>
        <v>2</v>
      </c>
      <c r="Q270" s="22">
        <f>ROUND(PRODUCT(J270,25)/14,0)</f>
        <v>5</v>
      </c>
      <c r="R270" s="28"/>
      <c r="S270" s="12" t="s">
        <v>31</v>
      </c>
      <c r="T270" s="29"/>
      <c r="U270" s="12" t="s">
        <v>39</v>
      </c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</row>
    <row r="271" spans="1:81" ht="30.75" customHeight="1">
      <c r="A271" s="53" t="s">
        <v>202</v>
      </c>
      <c r="B271" s="108" t="s">
        <v>203</v>
      </c>
      <c r="C271" s="109"/>
      <c r="D271" s="109"/>
      <c r="E271" s="109"/>
      <c r="F271" s="109"/>
      <c r="G271" s="109"/>
      <c r="H271" s="109"/>
      <c r="I271" s="110"/>
      <c r="J271" s="33">
        <v>3</v>
      </c>
      <c r="K271" s="33">
        <v>0</v>
      </c>
      <c r="L271" s="33">
        <v>2</v>
      </c>
      <c r="M271" s="33">
        <v>0</v>
      </c>
      <c r="N271" s="33">
        <v>1</v>
      </c>
      <c r="O271" s="22">
        <f t="shared" ref="O271:O273" si="96">K271+L271+M271+N271</f>
        <v>3</v>
      </c>
      <c r="P271" s="22">
        <f>Q271-O271</f>
        <v>2</v>
      </c>
      <c r="Q271" s="22">
        <f>ROUND(PRODUCT(J271,25)/14,0)</f>
        <v>5</v>
      </c>
      <c r="R271" s="28"/>
      <c r="S271" s="12" t="s">
        <v>31</v>
      </c>
      <c r="T271" s="29"/>
      <c r="U271" s="12" t="s">
        <v>42</v>
      </c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</row>
    <row r="272" spans="1:81" ht="29.25" customHeight="1">
      <c r="A272" s="53" t="s">
        <v>204</v>
      </c>
      <c r="B272" s="108" t="s">
        <v>205</v>
      </c>
      <c r="C272" s="109"/>
      <c r="D272" s="109"/>
      <c r="E272" s="109"/>
      <c r="F272" s="109"/>
      <c r="G272" s="109"/>
      <c r="H272" s="109"/>
      <c r="I272" s="110"/>
      <c r="J272" s="33">
        <v>3</v>
      </c>
      <c r="K272" s="33">
        <v>0</v>
      </c>
      <c r="L272" s="33">
        <v>0</v>
      </c>
      <c r="M272" s="33">
        <v>2</v>
      </c>
      <c r="N272" s="33">
        <v>0</v>
      </c>
      <c r="O272" s="22">
        <f t="shared" si="96"/>
        <v>2</v>
      </c>
      <c r="P272" s="22">
        <f>Q272-O272</f>
        <v>3</v>
      </c>
      <c r="Q272" s="22">
        <f>ROUND(PRODUCT(J272,25)/14,0)</f>
        <v>5</v>
      </c>
      <c r="R272" s="28"/>
      <c r="S272" s="12" t="s">
        <v>31</v>
      </c>
      <c r="T272" s="29"/>
      <c r="U272" s="12" t="s">
        <v>39</v>
      </c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</row>
    <row r="273" spans="1:81">
      <c r="A273" s="53" t="s">
        <v>207</v>
      </c>
      <c r="B273" s="98" t="s">
        <v>206</v>
      </c>
      <c r="C273" s="99"/>
      <c r="D273" s="99"/>
      <c r="E273" s="99"/>
      <c r="F273" s="99"/>
      <c r="G273" s="99"/>
      <c r="H273" s="99"/>
      <c r="I273" s="100"/>
      <c r="J273" s="33">
        <v>3</v>
      </c>
      <c r="K273" s="33">
        <v>1</v>
      </c>
      <c r="L273" s="33">
        <v>0</v>
      </c>
      <c r="M273" s="33">
        <v>1</v>
      </c>
      <c r="N273" s="33">
        <v>0</v>
      </c>
      <c r="O273" s="22">
        <f t="shared" si="96"/>
        <v>2</v>
      </c>
      <c r="P273" s="22">
        <f>Q273-O273</f>
        <v>3</v>
      </c>
      <c r="Q273" s="22">
        <f>ROUND(PRODUCT(J273,25)/14,0)</f>
        <v>5</v>
      </c>
      <c r="R273" s="28"/>
      <c r="S273" s="12" t="s">
        <v>31</v>
      </c>
      <c r="T273" s="29"/>
      <c r="U273" s="12" t="s">
        <v>42</v>
      </c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</row>
    <row r="274" spans="1:81">
      <c r="A274" s="23" t="s">
        <v>28</v>
      </c>
      <c r="B274" s="102"/>
      <c r="C274" s="103"/>
      <c r="D274" s="103"/>
      <c r="E274" s="103"/>
      <c r="F274" s="103"/>
      <c r="G274" s="103"/>
      <c r="H274" s="103"/>
      <c r="I274" s="104"/>
      <c r="J274" s="37">
        <f t="shared" ref="J274:Q274" si="97">SUM(J270:J273)</f>
        <v>12</v>
      </c>
      <c r="K274" s="37">
        <f t="shared" si="97"/>
        <v>3</v>
      </c>
      <c r="L274" s="37">
        <f t="shared" si="97"/>
        <v>3</v>
      </c>
      <c r="M274" s="37">
        <f t="shared" si="97"/>
        <v>3</v>
      </c>
      <c r="N274" s="37">
        <f t="shared" si="97"/>
        <v>1</v>
      </c>
      <c r="O274" s="27">
        <f>SUM(O270:O273)</f>
        <v>10</v>
      </c>
      <c r="P274" s="27">
        <f t="shared" si="97"/>
        <v>10</v>
      </c>
      <c r="Q274" s="27">
        <f t="shared" si="97"/>
        <v>20</v>
      </c>
      <c r="R274" s="25">
        <f>COUNTIF(R270:R273,"E")</f>
        <v>0</v>
      </c>
      <c r="S274" s="25">
        <f>COUNTIF(S270:S273,"C")</f>
        <v>4</v>
      </c>
      <c r="T274" s="25">
        <f>COUNTIF(T270:T273,"VP")</f>
        <v>0</v>
      </c>
      <c r="U274" s="21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</row>
    <row r="275" spans="1:81">
      <c r="A275" s="68" t="s">
        <v>73</v>
      </c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70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</row>
    <row r="276" spans="1:81">
      <c r="A276" s="38"/>
      <c r="B276" s="105"/>
      <c r="C276" s="106"/>
      <c r="D276" s="106"/>
      <c r="E276" s="106"/>
      <c r="F276" s="106"/>
      <c r="G276" s="106"/>
      <c r="H276" s="106"/>
      <c r="I276" s="107"/>
      <c r="J276" s="33">
        <v>0</v>
      </c>
      <c r="K276" s="33">
        <v>0</v>
      </c>
      <c r="L276" s="33">
        <v>0</v>
      </c>
      <c r="M276" s="33">
        <v>0</v>
      </c>
      <c r="N276" s="33">
        <v>0</v>
      </c>
      <c r="O276" s="22">
        <f>K276+L276+M276+N276</f>
        <v>0</v>
      </c>
      <c r="P276" s="22">
        <f>Q276-O276</f>
        <v>0</v>
      </c>
      <c r="Q276" s="22">
        <f>ROUND(PRODUCT(J276,25)/12,0)</f>
        <v>0</v>
      </c>
      <c r="R276" s="28"/>
      <c r="S276" s="12"/>
      <c r="T276" s="29"/>
      <c r="U276" s="12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</row>
    <row r="277" spans="1:81">
      <c r="A277" s="25" t="s">
        <v>28</v>
      </c>
      <c r="B277" s="111"/>
      <c r="C277" s="112"/>
      <c r="D277" s="112"/>
      <c r="E277" s="112"/>
      <c r="F277" s="112"/>
      <c r="G277" s="112"/>
      <c r="H277" s="112"/>
      <c r="I277" s="113"/>
      <c r="J277" s="27">
        <f t="shared" ref="J277:Q277" si="98">SUM(J276:J276)</f>
        <v>0</v>
      </c>
      <c r="K277" s="27">
        <f t="shared" si="98"/>
        <v>0</v>
      </c>
      <c r="L277" s="27">
        <f t="shared" si="98"/>
        <v>0</v>
      </c>
      <c r="M277" s="27">
        <f t="shared" si="98"/>
        <v>0</v>
      </c>
      <c r="N277" s="27">
        <f t="shared" si="98"/>
        <v>0</v>
      </c>
      <c r="O277" s="27">
        <f t="shared" si="98"/>
        <v>0</v>
      </c>
      <c r="P277" s="27">
        <f t="shared" si="98"/>
        <v>0</v>
      </c>
      <c r="Q277" s="27">
        <f t="shared" si="98"/>
        <v>0</v>
      </c>
      <c r="R277" s="25">
        <f>COUNTIF(R276:R276,"E")</f>
        <v>0</v>
      </c>
      <c r="S277" s="25">
        <f>COUNTIF(S276:S276,"C")</f>
        <v>0</v>
      </c>
      <c r="T277" s="25">
        <f>COUNTIF(T276:T276,"VP")</f>
        <v>0</v>
      </c>
      <c r="U277" s="26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</row>
    <row r="278" spans="1:81" ht="30.75" customHeight="1">
      <c r="A278" s="114" t="s">
        <v>53</v>
      </c>
      <c r="B278" s="115"/>
      <c r="C278" s="115"/>
      <c r="D278" s="115"/>
      <c r="E278" s="115"/>
      <c r="F278" s="115"/>
      <c r="G278" s="115"/>
      <c r="H278" s="115"/>
      <c r="I278" s="116"/>
      <c r="J278" s="27">
        <f t="shared" ref="J278:T278" si="99">SUM(J274,J277)</f>
        <v>12</v>
      </c>
      <c r="K278" s="27">
        <f t="shared" si="99"/>
        <v>3</v>
      </c>
      <c r="L278" s="27">
        <f t="shared" si="99"/>
        <v>3</v>
      </c>
      <c r="M278" s="27">
        <f t="shared" si="99"/>
        <v>3</v>
      </c>
      <c r="N278" s="27">
        <f t="shared" si="99"/>
        <v>1</v>
      </c>
      <c r="O278" s="27">
        <f t="shared" si="99"/>
        <v>10</v>
      </c>
      <c r="P278" s="27">
        <f t="shared" si="99"/>
        <v>10</v>
      </c>
      <c r="Q278" s="27">
        <f t="shared" si="99"/>
        <v>20</v>
      </c>
      <c r="R278" s="27">
        <f t="shared" si="99"/>
        <v>0</v>
      </c>
      <c r="S278" s="27">
        <f t="shared" si="99"/>
        <v>4</v>
      </c>
      <c r="T278" s="27">
        <f t="shared" si="99"/>
        <v>0</v>
      </c>
      <c r="U278" s="66">
        <f>4/40</f>
        <v>0.1</v>
      </c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</row>
    <row r="279" spans="1:81">
      <c r="A279" s="117" t="s">
        <v>54</v>
      </c>
      <c r="B279" s="118"/>
      <c r="C279" s="118"/>
      <c r="D279" s="118"/>
      <c r="E279" s="118"/>
      <c r="F279" s="118"/>
      <c r="G279" s="118"/>
      <c r="H279" s="118"/>
      <c r="I279" s="118"/>
      <c r="J279" s="119"/>
      <c r="K279" s="27">
        <f t="shared" ref="K279:Q279" si="100">K274*14+K277*12</f>
        <v>42</v>
      </c>
      <c r="L279" s="27">
        <f t="shared" si="100"/>
        <v>42</v>
      </c>
      <c r="M279" s="27">
        <f t="shared" si="100"/>
        <v>42</v>
      </c>
      <c r="N279" s="27">
        <f t="shared" si="100"/>
        <v>14</v>
      </c>
      <c r="O279" s="27">
        <f t="shared" si="100"/>
        <v>140</v>
      </c>
      <c r="P279" s="27">
        <f t="shared" si="100"/>
        <v>140</v>
      </c>
      <c r="Q279" s="27">
        <f t="shared" si="100"/>
        <v>280</v>
      </c>
      <c r="R279" s="71"/>
      <c r="S279" s="72"/>
      <c r="T279" s="72"/>
      <c r="U279" s="73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</row>
    <row r="280" spans="1:81">
      <c r="A280" s="120"/>
      <c r="B280" s="121"/>
      <c r="C280" s="121"/>
      <c r="D280" s="121"/>
      <c r="E280" s="121"/>
      <c r="F280" s="121"/>
      <c r="G280" s="121"/>
      <c r="H280" s="121"/>
      <c r="I280" s="121"/>
      <c r="J280" s="122"/>
      <c r="K280" s="77">
        <f>SUM(K279:N279)</f>
        <v>140</v>
      </c>
      <c r="L280" s="78"/>
      <c r="M280" s="78"/>
      <c r="N280" s="79"/>
      <c r="O280" s="80">
        <f>SUM(O279:P279)</f>
        <v>280</v>
      </c>
      <c r="P280" s="81"/>
      <c r="Q280" s="82"/>
      <c r="R280" s="74"/>
      <c r="S280" s="75"/>
      <c r="T280" s="75"/>
      <c r="U280" s="76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</row>
    <row r="281" spans="1: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5"/>
      <c r="L281" s="15"/>
      <c r="M281" s="15"/>
      <c r="N281" s="15"/>
      <c r="O281" s="16"/>
      <c r="P281" s="16"/>
      <c r="Q281" s="16"/>
      <c r="R281" s="17"/>
      <c r="S281" s="17"/>
      <c r="T281" s="17"/>
      <c r="U281" s="1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</row>
    <row r="282" spans="1:81"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</row>
    <row r="283" spans="1:81">
      <c r="A283" s="101" t="s">
        <v>74</v>
      </c>
      <c r="B283" s="101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</row>
    <row r="284" spans="1:81">
      <c r="A284" s="126" t="s">
        <v>30</v>
      </c>
      <c r="B284" s="181" t="s">
        <v>63</v>
      </c>
      <c r="C284" s="182"/>
      <c r="D284" s="182"/>
      <c r="E284" s="182"/>
      <c r="F284" s="182"/>
      <c r="G284" s="183"/>
      <c r="H284" s="181" t="s">
        <v>66</v>
      </c>
      <c r="I284" s="183"/>
      <c r="J284" s="178" t="s">
        <v>67</v>
      </c>
      <c r="K284" s="179"/>
      <c r="L284" s="179"/>
      <c r="M284" s="179"/>
      <c r="N284" s="179"/>
      <c r="O284" s="179"/>
      <c r="P284" s="180"/>
      <c r="Q284" s="181" t="s">
        <v>52</v>
      </c>
      <c r="R284" s="183"/>
      <c r="S284" s="178" t="s">
        <v>68</v>
      </c>
      <c r="T284" s="179"/>
      <c r="U284" s="180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</row>
    <row r="285" spans="1:81">
      <c r="A285" s="126"/>
      <c r="B285" s="184"/>
      <c r="C285" s="185"/>
      <c r="D285" s="185"/>
      <c r="E285" s="185"/>
      <c r="F285" s="185"/>
      <c r="G285" s="186"/>
      <c r="H285" s="184"/>
      <c r="I285" s="186"/>
      <c r="J285" s="178" t="s">
        <v>36</v>
      </c>
      <c r="K285" s="180"/>
      <c r="L285" s="178" t="s">
        <v>8</v>
      </c>
      <c r="M285" s="179"/>
      <c r="N285" s="180"/>
      <c r="O285" s="178" t="s">
        <v>33</v>
      </c>
      <c r="P285" s="180"/>
      <c r="Q285" s="184"/>
      <c r="R285" s="186"/>
      <c r="S285" s="36" t="s">
        <v>69</v>
      </c>
      <c r="T285" s="36" t="s">
        <v>70</v>
      </c>
      <c r="U285" s="36" t="s">
        <v>71</v>
      </c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</row>
    <row r="286" spans="1:81">
      <c r="A286" s="36">
        <v>1</v>
      </c>
      <c r="B286" s="178" t="s">
        <v>64</v>
      </c>
      <c r="C286" s="179"/>
      <c r="D286" s="179"/>
      <c r="E286" s="179"/>
      <c r="F286" s="179"/>
      <c r="G286" s="180"/>
      <c r="H286" s="177">
        <f>J286</f>
        <v>118</v>
      </c>
      <c r="I286" s="177"/>
      <c r="J286" s="191">
        <f>O45+O57+O69+O80+O92+O102-J287</f>
        <v>118</v>
      </c>
      <c r="K286" s="192"/>
      <c r="L286" s="191">
        <f>P45+P57+P69+P80+P92+P102-L287</f>
        <v>173</v>
      </c>
      <c r="M286" s="193"/>
      <c r="N286" s="192"/>
      <c r="O286" s="187">
        <f>SUM(J286:N286)</f>
        <v>291</v>
      </c>
      <c r="P286" s="188"/>
      <c r="Q286" s="189">
        <f>H286/H288</f>
        <v>0.84892086330935257</v>
      </c>
      <c r="R286" s="190"/>
      <c r="S286" s="21">
        <f>J45+J57-S287</f>
        <v>60</v>
      </c>
      <c r="T286" s="21">
        <f>J69+J80-T287</f>
        <v>60</v>
      </c>
      <c r="U286" s="21">
        <f>J92+J102-U287</f>
        <v>36</v>
      </c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</row>
    <row r="287" spans="1:81" ht="12.75" customHeight="1">
      <c r="A287" s="36">
        <v>2</v>
      </c>
      <c r="B287" s="178" t="s">
        <v>65</v>
      </c>
      <c r="C287" s="179"/>
      <c r="D287" s="179"/>
      <c r="E287" s="179"/>
      <c r="F287" s="179"/>
      <c r="G287" s="180"/>
      <c r="H287" s="177">
        <f>J287</f>
        <v>21</v>
      </c>
      <c r="I287" s="177"/>
      <c r="J287" s="195">
        <f>O125</f>
        <v>21</v>
      </c>
      <c r="K287" s="196"/>
      <c r="L287" s="195">
        <f>P125</f>
        <v>39</v>
      </c>
      <c r="M287" s="197"/>
      <c r="N287" s="196"/>
      <c r="O287" s="187">
        <f>SUM(J287:N287)</f>
        <v>60</v>
      </c>
      <c r="P287" s="188"/>
      <c r="Q287" s="189">
        <f>H287/H288</f>
        <v>0.15107913669064749</v>
      </c>
      <c r="R287" s="190"/>
      <c r="S287" s="20">
        <v>0</v>
      </c>
      <c r="T287" s="20">
        <v>6</v>
      </c>
      <c r="U287" s="20">
        <v>24</v>
      </c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</row>
    <row r="288" spans="1:81">
      <c r="A288" s="178" t="s">
        <v>28</v>
      </c>
      <c r="B288" s="179"/>
      <c r="C288" s="179"/>
      <c r="D288" s="179"/>
      <c r="E288" s="179"/>
      <c r="F288" s="179"/>
      <c r="G288" s="180"/>
      <c r="H288" s="126">
        <f>SUM(H286:I287)</f>
        <v>139</v>
      </c>
      <c r="I288" s="126"/>
      <c r="J288" s="126">
        <f>SUM(J286:K287)</f>
        <v>139</v>
      </c>
      <c r="K288" s="126"/>
      <c r="L288" s="111">
        <f>SUM(L286:N287)</f>
        <v>212</v>
      </c>
      <c r="M288" s="112"/>
      <c r="N288" s="113"/>
      <c r="O288" s="111">
        <f>SUM(O286:P287)</f>
        <v>351</v>
      </c>
      <c r="P288" s="113"/>
      <c r="Q288" s="175">
        <f>SUM(Q286:R287)</f>
        <v>1</v>
      </c>
      <c r="R288" s="176"/>
      <c r="S288" s="25">
        <f>SUM(S286:S287)</f>
        <v>60</v>
      </c>
      <c r="T288" s="25">
        <f>SUM(T286:T287)</f>
        <v>66</v>
      </c>
      <c r="U288" s="25">
        <f>SUM(U286:U287)</f>
        <v>60</v>
      </c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</row>
    <row r="289" spans="2:81"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</row>
    <row r="290" spans="2:81"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</row>
    <row r="291" spans="2:81"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</row>
    <row r="292" spans="2:81"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</row>
    <row r="293" spans="2:81"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</row>
    <row r="294" spans="2:81"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</row>
    <row r="295" spans="2:81"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</row>
    <row r="296" spans="2:81"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</row>
    <row r="297" spans="2:81"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</row>
    <row r="298" spans="2:81">
      <c r="B298" s="2"/>
      <c r="C298" s="2"/>
      <c r="D298" s="2"/>
      <c r="E298" s="2"/>
      <c r="F298" s="2"/>
      <c r="G298" s="2"/>
      <c r="N298" s="9"/>
      <c r="O298" s="9"/>
      <c r="P298" s="9"/>
      <c r="Q298" s="9"/>
      <c r="R298" s="9"/>
      <c r="S298" s="9"/>
      <c r="T298" s="9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</row>
    <row r="299" spans="2:81">
      <c r="B299" s="9"/>
      <c r="C299" s="9"/>
      <c r="D299" s="9"/>
      <c r="E299" s="9"/>
      <c r="F299" s="9"/>
      <c r="G299" s="9"/>
      <c r="H299" s="19"/>
      <c r="I299" s="19"/>
      <c r="J299" s="19"/>
      <c r="N299" s="9"/>
      <c r="O299" s="9"/>
      <c r="P299" s="9"/>
      <c r="Q299" s="9"/>
      <c r="R299" s="9"/>
      <c r="S299" s="9"/>
      <c r="T299" s="9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  <c r="BZ299" s="67"/>
      <c r="CA299" s="67"/>
      <c r="CB299" s="67"/>
      <c r="CC299" s="67"/>
    </row>
    <row r="300" spans="2:81"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  <c r="BZ300" s="67"/>
      <c r="CA300" s="67"/>
      <c r="CB300" s="67"/>
      <c r="CC300" s="67"/>
    </row>
    <row r="301" spans="2:81"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</row>
    <row r="302" spans="2:81"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</row>
    <row r="303" spans="2:81"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</row>
    <row r="304" spans="2:81"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</row>
    <row r="305" spans="22:81"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</row>
    <row r="306" spans="22:81"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</row>
    <row r="307" spans="22:81"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</row>
    <row r="308" spans="22:81"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</row>
    <row r="309" spans="22:81"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</row>
    <row r="310" spans="22:81"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</row>
    <row r="311" spans="22:81"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</row>
    <row r="312" spans="22:81"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</row>
    <row r="313" spans="22:81"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</row>
    <row r="314" spans="22:81"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</row>
    <row r="315" spans="22:81"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</row>
    <row r="316" spans="22:81"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</row>
    <row r="317" spans="22:81"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</row>
    <row r="318" spans="22:81"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</row>
    <row r="319" spans="22:81"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</row>
    <row r="320" spans="22:81"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</row>
    <row r="321" spans="22:81"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</row>
    <row r="322" spans="22:81"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</row>
    <row r="323" spans="22:81"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</row>
    <row r="324" spans="22:81"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</row>
    <row r="325" spans="22:81"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</row>
    <row r="326" spans="22:81"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</row>
    <row r="327" spans="22:81"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</row>
    <row r="328" spans="22:81"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</row>
    <row r="329" spans="22:81"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</row>
    <row r="330" spans="22:81"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</row>
    <row r="331" spans="22:81"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</row>
    <row r="332" spans="22:81"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</row>
    <row r="333" spans="22:81"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</row>
    <row r="334" spans="22:81"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</row>
    <row r="335" spans="22:81"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</row>
    <row r="336" spans="22:81"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</row>
    <row r="337" spans="22:81"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</row>
    <row r="338" spans="22:81"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</row>
    <row r="339" spans="22:81"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</row>
    <row r="340" spans="22:81"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</row>
    <row r="341" spans="22:81"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</row>
    <row r="342" spans="22:81"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</row>
    <row r="343" spans="22:81"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</row>
    <row r="344" spans="22:81"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</row>
    <row r="345" spans="22:81"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</row>
    <row r="346" spans="22:81"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</row>
    <row r="347" spans="22:81"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</row>
    <row r="348" spans="22:81"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</row>
    <row r="349" spans="22:81"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</row>
    <row r="350" spans="22:81"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</row>
    <row r="351" spans="22:81"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</row>
    <row r="352" spans="22:81"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</row>
    <row r="353" spans="22:81"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</row>
    <row r="354" spans="22:81"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</row>
    <row r="355" spans="22:81"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</row>
    <row r="356" spans="22:81"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</row>
    <row r="357" spans="22:81"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</row>
    <row r="358" spans="22:81"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</row>
    <row r="359" spans="22:81"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</row>
    <row r="360" spans="22:81"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</row>
    <row r="361" spans="22:81"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</row>
    <row r="362" spans="22:81"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</row>
    <row r="363" spans="22:81"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</row>
    <row r="364" spans="22:81"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</row>
    <row r="365" spans="22:81"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</row>
    <row r="366" spans="22:81"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</row>
    <row r="367" spans="22:81"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</row>
    <row r="368" spans="22:81"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</row>
    <row r="369" spans="22:81"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</row>
    <row r="370" spans="22:81"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</row>
    <row r="371" spans="22:81"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</row>
    <row r="372" spans="22:81"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</row>
    <row r="373" spans="22:81"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  <c r="BZ373" s="67"/>
      <c r="CA373" s="67"/>
      <c r="CB373" s="67"/>
      <c r="CC373" s="67"/>
    </row>
    <row r="374" spans="22:81"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  <c r="BZ374" s="67"/>
      <c r="CA374" s="67"/>
      <c r="CB374" s="67"/>
      <c r="CC374" s="67"/>
    </row>
    <row r="375" spans="22:81"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  <c r="BZ375" s="67"/>
      <c r="CA375" s="67"/>
      <c r="CB375" s="67"/>
      <c r="CC375" s="67"/>
    </row>
    <row r="376" spans="22:81"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</row>
    <row r="377" spans="22:81"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</row>
    <row r="378" spans="22:81"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  <c r="BZ378" s="67"/>
      <c r="CA378" s="67"/>
      <c r="CB378" s="67"/>
      <c r="CC378" s="67"/>
    </row>
    <row r="379" spans="22:81"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  <c r="BZ379" s="67"/>
      <c r="CA379" s="67"/>
      <c r="CB379" s="67"/>
      <c r="CC379" s="67"/>
    </row>
    <row r="380" spans="22:81"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  <c r="BZ380" s="67"/>
      <c r="CA380" s="67"/>
      <c r="CB380" s="67"/>
      <c r="CC380" s="67"/>
    </row>
    <row r="381" spans="22:81"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  <c r="BZ381" s="67"/>
      <c r="CA381" s="67"/>
      <c r="CB381" s="67"/>
      <c r="CC381" s="67"/>
    </row>
    <row r="382" spans="22:81"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  <c r="BZ382" s="67"/>
      <c r="CA382" s="67"/>
      <c r="CB382" s="67"/>
      <c r="CC382" s="67"/>
    </row>
    <row r="383" spans="22:81"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  <c r="BZ383" s="67"/>
      <c r="CA383" s="67"/>
      <c r="CB383" s="67"/>
      <c r="CC383" s="67"/>
    </row>
    <row r="384" spans="22:81"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  <c r="BZ384" s="67"/>
      <c r="CA384" s="67"/>
      <c r="CB384" s="67"/>
      <c r="CC384" s="67"/>
    </row>
    <row r="385" spans="22:81"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  <c r="BZ385" s="67"/>
      <c r="CA385" s="67"/>
      <c r="CB385" s="67"/>
      <c r="CC385" s="67"/>
    </row>
    <row r="386" spans="22:81"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  <c r="BZ386" s="67"/>
      <c r="CA386" s="67"/>
      <c r="CB386" s="67"/>
      <c r="CC386" s="67"/>
    </row>
    <row r="387" spans="22:81"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  <c r="BZ387" s="67"/>
      <c r="CA387" s="67"/>
      <c r="CB387" s="67"/>
      <c r="CC387" s="67"/>
    </row>
    <row r="388" spans="22:81"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  <c r="BZ388" s="67"/>
      <c r="CA388" s="67"/>
      <c r="CB388" s="67"/>
      <c r="CC388" s="67"/>
    </row>
    <row r="389" spans="22:81"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  <c r="BZ389" s="67"/>
      <c r="CA389" s="67"/>
      <c r="CB389" s="67"/>
      <c r="CC389" s="67"/>
    </row>
    <row r="390" spans="22:81"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  <c r="BZ390" s="67"/>
      <c r="CA390" s="67"/>
      <c r="CB390" s="67"/>
      <c r="CC390" s="67"/>
    </row>
    <row r="391" spans="22:81"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  <c r="BZ391" s="67"/>
      <c r="CA391" s="67"/>
      <c r="CB391" s="67"/>
      <c r="CC391" s="67"/>
    </row>
    <row r="392" spans="22:81"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  <c r="BZ392" s="67"/>
      <c r="CA392" s="67"/>
      <c r="CB392" s="67"/>
      <c r="CC392" s="67"/>
    </row>
    <row r="393" spans="22:81"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  <c r="BZ393" s="67"/>
      <c r="CA393" s="67"/>
      <c r="CB393" s="67"/>
      <c r="CC393" s="67"/>
    </row>
    <row r="394" spans="22:81"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  <c r="BZ394" s="67"/>
      <c r="CA394" s="67"/>
      <c r="CB394" s="67"/>
      <c r="CC394" s="67"/>
    </row>
    <row r="395" spans="22:81"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  <c r="BZ395" s="67"/>
      <c r="CA395" s="67"/>
      <c r="CB395" s="67"/>
      <c r="CC395" s="67"/>
    </row>
    <row r="396" spans="22:81"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  <c r="BZ396" s="67"/>
      <c r="CA396" s="67"/>
      <c r="CB396" s="67"/>
      <c r="CC396" s="67"/>
    </row>
    <row r="397" spans="22:81"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  <c r="BZ397" s="67"/>
      <c r="CA397" s="67"/>
      <c r="CB397" s="67"/>
      <c r="CC397" s="67"/>
    </row>
    <row r="398" spans="22:81"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</row>
    <row r="399" spans="22:81"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  <c r="BZ399" s="67"/>
      <c r="CA399" s="67"/>
      <c r="CB399" s="67"/>
      <c r="CC399" s="67"/>
    </row>
    <row r="400" spans="22:81"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  <c r="BZ400" s="67"/>
      <c r="CA400" s="67"/>
      <c r="CB400" s="67"/>
      <c r="CC400" s="67"/>
    </row>
    <row r="401" spans="22:81"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  <c r="BZ401" s="67"/>
      <c r="CA401" s="67"/>
      <c r="CB401" s="67"/>
      <c r="CC401" s="67"/>
    </row>
    <row r="402" spans="22:81"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  <c r="BZ402" s="67"/>
      <c r="CA402" s="67"/>
      <c r="CB402" s="67"/>
      <c r="CC402" s="67"/>
    </row>
    <row r="403" spans="22:81"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</row>
    <row r="404" spans="22:81"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  <c r="BZ404" s="67"/>
      <c r="CA404" s="67"/>
      <c r="CB404" s="67"/>
      <c r="CC404" s="67"/>
    </row>
    <row r="405" spans="22:81"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  <c r="BZ405" s="67"/>
      <c r="CA405" s="67"/>
      <c r="CB405" s="67"/>
      <c r="CC405" s="67"/>
    </row>
    <row r="406" spans="22:81"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  <c r="BZ406" s="67"/>
      <c r="CA406" s="67"/>
      <c r="CB406" s="67"/>
      <c r="CC406" s="67"/>
    </row>
    <row r="407" spans="22:81"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</row>
    <row r="408" spans="22:81"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  <c r="BZ408" s="67"/>
      <c r="CA408" s="67"/>
      <c r="CB408" s="67"/>
      <c r="CC408" s="67"/>
    </row>
    <row r="409" spans="22:81"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  <c r="BZ409" s="67"/>
      <c r="CA409" s="67"/>
      <c r="CB409" s="67"/>
      <c r="CC409" s="67"/>
    </row>
    <row r="410" spans="22:81"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</row>
    <row r="411" spans="22:81"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</row>
    <row r="412" spans="22:81"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  <c r="BZ412" s="67"/>
      <c r="CA412" s="67"/>
      <c r="CB412" s="67"/>
      <c r="CC412" s="67"/>
    </row>
    <row r="413" spans="22:81"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  <c r="BZ413" s="67"/>
      <c r="CA413" s="67"/>
      <c r="CB413" s="67"/>
      <c r="CC413" s="67"/>
    </row>
    <row r="414" spans="22:81"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  <c r="BZ414" s="67"/>
      <c r="CA414" s="67"/>
      <c r="CB414" s="67"/>
      <c r="CC414" s="67"/>
    </row>
    <row r="415" spans="22:81"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  <c r="BZ415" s="67"/>
      <c r="CA415" s="67"/>
      <c r="CB415" s="67"/>
      <c r="CC415" s="67"/>
    </row>
    <row r="416" spans="22:81"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  <c r="BZ416" s="67"/>
      <c r="CA416" s="67"/>
      <c r="CB416" s="67"/>
      <c r="CC416" s="67"/>
    </row>
    <row r="417" spans="22:81"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  <c r="BZ417" s="67"/>
      <c r="CA417" s="67"/>
      <c r="CB417" s="67"/>
      <c r="CC417" s="67"/>
    </row>
    <row r="418" spans="22:81"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7"/>
      <c r="BN418" s="67"/>
      <c r="BO418" s="67"/>
      <c r="BP418" s="67"/>
      <c r="BQ418" s="67"/>
      <c r="BR418" s="67"/>
      <c r="BS418" s="67"/>
      <c r="BT418" s="67"/>
      <c r="BU418" s="67"/>
      <c r="BV418" s="67"/>
      <c r="BW418" s="67"/>
      <c r="BX418" s="67"/>
      <c r="BY418" s="67"/>
      <c r="BZ418" s="67"/>
      <c r="CA418" s="67"/>
      <c r="CB418" s="67"/>
      <c r="CC418" s="67"/>
    </row>
    <row r="419" spans="22:81"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7"/>
      <c r="BN419" s="67"/>
      <c r="BO419" s="67"/>
      <c r="BP419" s="67"/>
      <c r="BQ419" s="67"/>
      <c r="BR419" s="67"/>
      <c r="BS419" s="67"/>
      <c r="BT419" s="67"/>
      <c r="BU419" s="67"/>
      <c r="BV419" s="67"/>
      <c r="BW419" s="67"/>
      <c r="BX419" s="67"/>
      <c r="BY419" s="67"/>
      <c r="BZ419" s="67"/>
      <c r="CA419" s="67"/>
      <c r="CB419" s="67"/>
      <c r="CC419" s="67"/>
    </row>
    <row r="420" spans="22:81"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7"/>
      <c r="BN420" s="67"/>
      <c r="BO420" s="67"/>
      <c r="BP420" s="67"/>
      <c r="BQ420" s="67"/>
      <c r="BR420" s="67"/>
      <c r="BS420" s="67"/>
      <c r="BT420" s="67"/>
      <c r="BU420" s="67"/>
      <c r="BV420" s="67"/>
      <c r="BW420" s="67"/>
      <c r="BX420" s="67"/>
      <c r="BY420" s="67"/>
      <c r="BZ420" s="67"/>
      <c r="CA420" s="67"/>
      <c r="CB420" s="67"/>
      <c r="CC420" s="67"/>
    </row>
    <row r="421" spans="22:81"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7"/>
      <c r="BN421" s="67"/>
      <c r="BO421" s="67"/>
      <c r="BP421" s="67"/>
      <c r="BQ421" s="67"/>
      <c r="BR421" s="67"/>
      <c r="BS421" s="67"/>
      <c r="BT421" s="67"/>
      <c r="BU421" s="67"/>
      <c r="BV421" s="67"/>
      <c r="BW421" s="67"/>
      <c r="BX421" s="67"/>
      <c r="BY421" s="67"/>
      <c r="BZ421" s="67"/>
      <c r="CA421" s="67"/>
      <c r="CB421" s="67"/>
      <c r="CC421" s="67"/>
    </row>
    <row r="422" spans="22:81"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  <c r="BO422" s="67"/>
      <c r="BP422" s="67"/>
      <c r="BQ422" s="67"/>
      <c r="BR422" s="67"/>
      <c r="BS422" s="67"/>
      <c r="BT422" s="67"/>
      <c r="BU422" s="67"/>
      <c r="BV422" s="67"/>
      <c r="BW422" s="67"/>
      <c r="BX422" s="67"/>
      <c r="BY422" s="67"/>
      <c r="BZ422" s="67"/>
      <c r="CA422" s="67"/>
      <c r="CB422" s="67"/>
      <c r="CC422" s="67"/>
    </row>
    <row r="423" spans="22:81"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  <c r="BO423" s="67"/>
      <c r="BP423" s="67"/>
      <c r="BQ423" s="67"/>
      <c r="BR423" s="67"/>
      <c r="BS423" s="67"/>
      <c r="BT423" s="67"/>
      <c r="BU423" s="67"/>
      <c r="BV423" s="67"/>
      <c r="BW423" s="67"/>
      <c r="BX423" s="67"/>
      <c r="BY423" s="67"/>
      <c r="BZ423" s="67"/>
      <c r="CA423" s="67"/>
      <c r="CB423" s="67"/>
      <c r="CC423" s="67"/>
    </row>
    <row r="424" spans="22:81"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7"/>
      <c r="BN424" s="67"/>
      <c r="BO424" s="67"/>
      <c r="BP424" s="67"/>
      <c r="BQ424" s="67"/>
      <c r="BR424" s="67"/>
      <c r="BS424" s="67"/>
      <c r="BT424" s="67"/>
      <c r="BU424" s="67"/>
      <c r="BV424" s="67"/>
      <c r="BW424" s="67"/>
      <c r="BX424" s="67"/>
      <c r="BY424" s="67"/>
      <c r="BZ424" s="67"/>
      <c r="CA424" s="67"/>
      <c r="CB424" s="67"/>
      <c r="CC424" s="67"/>
    </row>
    <row r="425" spans="22:81"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7"/>
      <c r="BN425" s="67"/>
      <c r="BO425" s="67"/>
      <c r="BP425" s="67"/>
      <c r="BQ425" s="67"/>
      <c r="BR425" s="67"/>
      <c r="BS425" s="67"/>
      <c r="BT425" s="67"/>
      <c r="BU425" s="67"/>
      <c r="BV425" s="67"/>
      <c r="BW425" s="67"/>
      <c r="BX425" s="67"/>
      <c r="BY425" s="67"/>
      <c r="BZ425" s="67"/>
      <c r="CA425" s="67"/>
      <c r="CB425" s="67"/>
      <c r="CC425" s="67"/>
    </row>
    <row r="426" spans="22:81"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7"/>
      <c r="BN426" s="67"/>
      <c r="BO426" s="67"/>
      <c r="BP426" s="67"/>
      <c r="BQ426" s="67"/>
      <c r="BR426" s="67"/>
      <c r="BS426" s="67"/>
      <c r="BT426" s="67"/>
      <c r="BU426" s="67"/>
      <c r="BV426" s="67"/>
      <c r="BW426" s="67"/>
      <c r="BX426" s="67"/>
      <c r="BY426" s="67"/>
      <c r="BZ426" s="67"/>
      <c r="CA426" s="67"/>
      <c r="CB426" s="67"/>
      <c r="CC426" s="67"/>
    </row>
    <row r="427" spans="22:81"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7"/>
      <c r="BN427" s="67"/>
      <c r="BO427" s="67"/>
      <c r="BP427" s="67"/>
      <c r="BQ427" s="67"/>
      <c r="BR427" s="67"/>
      <c r="BS427" s="67"/>
      <c r="BT427" s="67"/>
      <c r="BU427" s="67"/>
      <c r="BV427" s="67"/>
      <c r="BW427" s="67"/>
      <c r="BX427" s="67"/>
      <c r="BY427" s="67"/>
      <c r="BZ427" s="67"/>
      <c r="CA427" s="67"/>
      <c r="CB427" s="67"/>
      <c r="CC427" s="67"/>
    </row>
    <row r="428" spans="22:81"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7"/>
      <c r="BN428" s="67"/>
      <c r="BO428" s="67"/>
      <c r="BP428" s="67"/>
      <c r="BQ428" s="67"/>
      <c r="BR428" s="67"/>
      <c r="BS428" s="67"/>
      <c r="BT428" s="67"/>
      <c r="BU428" s="67"/>
      <c r="BV428" s="67"/>
      <c r="BW428" s="67"/>
      <c r="BX428" s="67"/>
      <c r="BY428" s="67"/>
      <c r="BZ428" s="67"/>
      <c r="CA428" s="67"/>
      <c r="CB428" s="67"/>
      <c r="CC428" s="67"/>
    </row>
    <row r="429" spans="22:81"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  <c r="BO429" s="67"/>
      <c r="BP429" s="67"/>
      <c r="BQ429" s="67"/>
      <c r="BR429" s="67"/>
      <c r="BS429" s="67"/>
      <c r="BT429" s="67"/>
      <c r="BU429" s="67"/>
      <c r="BV429" s="67"/>
      <c r="BW429" s="67"/>
      <c r="BX429" s="67"/>
      <c r="BY429" s="67"/>
      <c r="BZ429" s="67"/>
      <c r="CA429" s="67"/>
      <c r="CB429" s="67"/>
      <c r="CC429" s="67"/>
    </row>
    <row r="430" spans="22:81"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  <c r="BO430" s="67"/>
      <c r="BP430" s="67"/>
      <c r="BQ430" s="67"/>
      <c r="BR430" s="67"/>
      <c r="BS430" s="67"/>
      <c r="BT430" s="67"/>
      <c r="BU430" s="67"/>
      <c r="BV430" s="67"/>
      <c r="BW430" s="67"/>
      <c r="BX430" s="67"/>
      <c r="BY430" s="67"/>
      <c r="BZ430" s="67"/>
      <c r="CA430" s="67"/>
      <c r="CB430" s="67"/>
      <c r="CC430" s="67"/>
    </row>
    <row r="431" spans="22:81"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  <c r="BO431" s="67"/>
      <c r="BP431" s="67"/>
      <c r="BQ431" s="67"/>
      <c r="BR431" s="67"/>
      <c r="BS431" s="67"/>
      <c r="BT431" s="67"/>
      <c r="BU431" s="67"/>
      <c r="BV431" s="67"/>
      <c r="BW431" s="67"/>
      <c r="BX431" s="67"/>
      <c r="BY431" s="67"/>
      <c r="BZ431" s="67"/>
      <c r="CA431" s="67"/>
      <c r="CB431" s="67"/>
      <c r="CC431" s="67"/>
    </row>
    <row r="432" spans="22:81"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7"/>
      <c r="BN432" s="67"/>
      <c r="BO432" s="67"/>
      <c r="BP432" s="67"/>
      <c r="BQ432" s="67"/>
      <c r="BR432" s="67"/>
      <c r="BS432" s="67"/>
      <c r="BT432" s="67"/>
      <c r="BU432" s="67"/>
      <c r="BV432" s="67"/>
      <c r="BW432" s="67"/>
      <c r="BX432" s="67"/>
      <c r="BY432" s="67"/>
      <c r="BZ432" s="67"/>
      <c r="CA432" s="67"/>
      <c r="CB432" s="67"/>
      <c r="CC432" s="67"/>
    </row>
    <row r="433" spans="22:81"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7"/>
      <c r="BN433" s="67"/>
      <c r="BO433" s="67"/>
      <c r="BP433" s="67"/>
      <c r="BQ433" s="67"/>
      <c r="BR433" s="67"/>
      <c r="BS433" s="67"/>
      <c r="BT433" s="67"/>
      <c r="BU433" s="67"/>
      <c r="BV433" s="67"/>
      <c r="BW433" s="67"/>
      <c r="BX433" s="67"/>
      <c r="BY433" s="67"/>
      <c r="BZ433" s="67"/>
      <c r="CA433" s="67"/>
      <c r="CB433" s="67"/>
      <c r="CC433" s="67"/>
    </row>
    <row r="434" spans="22:81"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7"/>
      <c r="BN434" s="67"/>
      <c r="BO434" s="67"/>
      <c r="BP434" s="67"/>
      <c r="BQ434" s="67"/>
      <c r="BR434" s="67"/>
      <c r="BS434" s="67"/>
      <c r="BT434" s="67"/>
      <c r="BU434" s="67"/>
      <c r="BV434" s="67"/>
      <c r="BW434" s="67"/>
      <c r="BX434" s="67"/>
      <c r="BY434" s="67"/>
      <c r="BZ434" s="67"/>
      <c r="CA434" s="67"/>
      <c r="CB434" s="67"/>
      <c r="CC434" s="67"/>
    </row>
    <row r="435" spans="22:81"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7"/>
      <c r="BN435" s="67"/>
      <c r="BO435" s="67"/>
      <c r="BP435" s="67"/>
      <c r="BQ435" s="67"/>
      <c r="BR435" s="67"/>
      <c r="BS435" s="67"/>
      <c r="BT435" s="67"/>
      <c r="BU435" s="67"/>
      <c r="BV435" s="67"/>
      <c r="BW435" s="67"/>
      <c r="BX435" s="67"/>
      <c r="BY435" s="67"/>
      <c r="BZ435" s="67"/>
      <c r="CA435" s="67"/>
      <c r="CB435" s="67"/>
      <c r="CC435" s="67"/>
    </row>
    <row r="436" spans="22:81"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7"/>
      <c r="BN436" s="67"/>
      <c r="BO436" s="67"/>
      <c r="BP436" s="67"/>
      <c r="BQ436" s="67"/>
      <c r="BR436" s="67"/>
      <c r="BS436" s="67"/>
      <c r="BT436" s="67"/>
      <c r="BU436" s="67"/>
      <c r="BV436" s="67"/>
      <c r="BW436" s="67"/>
      <c r="BX436" s="67"/>
      <c r="BY436" s="67"/>
      <c r="BZ436" s="67"/>
      <c r="CA436" s="67"/>
      <c r="CB436" s="67"/>
      <c r="CC436" s="67"/>
    </row>
    <row r="437" spans="22:81"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7"/>
      <c r="BN437" s="67"/>
      <c r="BO437" s="67"/>
      <c r="BP437" s="67"/>
      <c r="BQ437" s="67"/>
      <c r="BR437" s="67"/>
      <c r="BS437" s="67"/>
      <c r="BT437" s="67"/>
      <c r="BU437" s="67"/>
      <c r="BV437" s="67"/>
      <c r="BW437" s="67"/>
      <c r="BX437" s="67"/>
      <c r="BY437" s="67"/>
      <c r="BZ437" s="67"/>
      <c r="CA437" s="67"/>
      <c r="CB437" s="67"/>
      <c r="CC437" s="67"/>
    </row>
    <row r="438" spans="22:81"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7"/>
      <c r="BN438" s="67"/>
      <c r="BO438" s="67"/>
      <c r="BP438" s="67"/>
      <c r="BQ438" s="67"/>
      <c r="BR438" s="67"/>
      <c r="BS438" s="67"/>
      <c r="BT438" s="67"/>
      <c r="BU438" s="67"/>
      <c r="BV438" s="67"/>
      <c r="BW438" s="67"/>
      <c r="BX438" s="67"/>
      <c r="BY438" s="67"/>
      <c r="BZ438" s="67"/>
      <c r="CA438" s="67"/>
      <c r="CB438" s="67"/>
      <c r="CC438" s="67"/>
    </row>
    <row r="439" spans="22:81"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7"/>
      <c r="BN439" s="67"/>
      <c r="BO439" s="67"/>
      <c r="BP439" s="67"/>
      <c r="BQ439" s="67"/>
      <c r="BR439" s="67"/>
      <c r="BS439" s="67"/>
      <c r="BT439" s="67"/>
      <c r="BU439" s="67"/>
      <c r="BV439" s="67"/>
      <c r="BW439" s="67"/>
      <c r="BX439" s="67"/>
      <c r="BY439" s="67"/>
      <c r="BZ439" s="67"/>
      <c r="CA439" s="67"/>
      <c r="CB439" s="67"/>
      <c r="CC439" s="67"/>
    </row>
    <row r="440" spans="22:81"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7"/>
      <c r="BN440" s="67"/>
      <c r="BO440" s="67"/>
      <c r="BP440" s="67"/>
      <c r="BQ440" s="67"/>
      <c r="BR440" s="67"/>
      <c r="BS440" s="67"/>
      <c r="BT440" s="67"/>
      <c r="BU440" s="67"/>
      <c r="BV440" s="67"/>
      <c r="BW440" s="67"/>
      <c r="BX440" s="67"/>
      <c r="BY440" s="67"/>
      <c r="BZ440" s="67"/>
      <c r="CA440" s="67"/>
      <c r="CB440" s="67"/>
      <c r="CC440" s="67"/>
    </row>
    <row r="441" spans="22:81"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  <c r="BO441" s="67"/>
      <c r="BP441" s="67"/>
      <c r="BQ441" s="67"/>
      <c r="BR441" s="67"/>
      <c r="BS441" s="67"/>
      <c r="BT441" s="67"/>
      <c r="BU441" s="67"/>
      <c r="BV441" s="67"/>
      <c r="BW441" s="67"/>
      <c r="BX441" s="67"/>
      <c r="BY441" s="67"/>
      <c r="BZ441" s="67"/>
      <c r="CA441" s="67"/>
      <c r="CB441" s="67"/>
      <c r="CC441" s="67"/>
    </row>
    <row r="442" spans="22:81"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  <c r="BO442" s="67"/>
      <c r="BP442" s="67"/>
      <c r="BQ442" s="67"/>
      <c r="BR442" s="67"/>
      <c r="BS442" s="67"/>
      <c r="BT442" s="67"/>
      <c r="BU442" s="67"/>
      <c r="BV442" s="67"/>
      <c r="BW442" s="67"/>
      <c r="BX442" s="67"/>
      <c r="BY442" s="67"/>
      <c r="BZ442" s="67"/>
      <c r="CA442" s="67"/>
      <c r="CB442" s="67"/>
      <c r="CC442" s="67"/>
    </row>
    <row r="443" spans="22:81"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  <c r="BV443" s="67"/>
      <c r="BW443" s="67"/>
      <c r="BX443" s="67"/>
      <c r="BY443" s="67"/>
      <c r="BZ443" s="67"/>
      <c r="CA443" s="67"/>
      <c r="CB443" s="67"/>
      <c r="CC443" s="67"/>
    </row>
    <row r="444" spans="22:81"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  <c r="BV444" s="67"/>
      <c r="BW444" s="67"/>
      <c r="BX444" s="67"/>
      <c r="BY444" s="67"/>
      <c r="BZ444" s="67"/>
      <c r="CA444" s="67"/>
      <c r="CB444" s="67"/>
      <c r="CC444" s="67"/>
    </row>
    <row r="445" spans="22:81"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  <c r="BV445" s="67"/>
      <c r="BW445" s="67"/>
      <c r="BX445" s="67"/>
      <c r="BY445" s="67"/>
      <c r="BZ445" s="67"/>
      <c r="CA445" s="67"/>
      <c r="CB445" s="67"/>
      <c r="CC445" s="67"/>
    </row>
    <row r="446" spans="22:81"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  <c r="BV446" s="67"/>
      <c r="BW446" s="67"/>
      <c r="BX446" s="67"/>
      <c r="BY446" s="67"/>
      <c r="BZ446" s="67"/>
      <c r="CA446" s="67"/>
      <c r="CB446" s="67"/>
      <c r="CC446" s="67"/>
    </row>
    <row r="447" spans="22:81"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  <c r="BV447" s="67"/>
      <c r="BW447" s="67"/>
      <c r="BX447" s="67"/>
      <c r="BY447" s="67"/>
      <c r="BZ447" s="67"/>
      <c r="CA447" s="67"/>
      <c r="CB447" s="67"/>
      <c r="CC447" s="67"/>
    </row>
    <row r="448" spans="22:81"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  <c r="BV448" s="67"/>
      <c r="BW448" s="67"/>
      <c r="BX448" s="67"/>
      <c r="BY448" s="67"/>
      <c r="BZ448" s="67"/>
      <c r="CA448" s="67"/>
      <c r="CB448" s="67"/>
      <c r="CC448" s="67"/>
    </row>
    <row r="449" spans="22:81"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7"/>
      <c r="BN449" s="67"/>
      <c r="BO449" s="67"/>
      <c r="BP449" s="67"/>
      <c r="BQ449" s="67"/>
      <c r="BR449" s="67"/>
      <c r="BS449" s="67"/>
      <c r="BT449" s="67"/>
      <c r="BU449" s="67"/>
      <c r="BV449" s="67"/>
      <c r="BW449" s="67"/>
      <c r="BX449" s="67"/>
      <c r="BY449" s="67"/>
      <c r="BZ449" s="67"/>
      <c r="CA449" s="67"/>
      <c r="CB449" s="67"/>
      <c r="CC449" s="67"/>
    </row>
    <row r="450" spans="22:81"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7"/>
      <c r="BN450" s="67"/>
      <c r="BO450" s="67"/>
      <c r="BP450" s="67"/>
      <c r="BQ450" s="67"/>
      <c r="BR450" s="67"/>
      <c r="BS450" s="67"/>
      <c r="BT450" s="67"/>
      <c r="BU450" s="67"/>
      <c r="BV450" s="67"/>
      <c r="BW450" s="67"/>
      <c r="BX450" s="67"/>
      <c r="BY450" s="67"/>
      <c r="BZ450" s="67"/>
      <c r="CA450" s="67"/>
      <c r="CB450" s="67"/>
      <c r="CC450" s="67"/>
    </row>
    <row r="451" spans="22:81"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7"/>
      <c r="BN451" s="67"/>
      <c r="BO451" s="67"/>
      <c r="BP451" s="67"/>
      <c r="BQ451" s="67"/>
      <c r="BR451" s="67"/>
      <c r="BS451" s="67"/>
      <c r="BT451" s="67"/>
      <c r="BU451" s="67"/>
      <c r="BV451" s="67"/>
      <c r="BW451" s="67"/>
      <c r="BX451" s="67"/>
      <c r="BY451" s="67"/>
      <c r="BZ451" s="67"/>
      <c r="CA451" s="67"/>
      <c r="CB451" s="67"/>
      <c r="CC451" s="67"/>
    </row>
    <row r="452" spans="22:81"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7"/>
      <c r="BN452" s="67"/>
      <c r="BO452" s="67"/>
      <c r="BP452" s="67"/>
      <c r="BQ452" s="67"/>
      <c r="BR452" s="67"/>
      <c r="BS452" s="67"/>
      <c r="BT452" s="67"/>
      <c r="BU452" s="67"/>
      <c r="BV452" s="67"/>
      <c r="BW452" s="67"/>
      <c r="BX452" s="67"/>
      <c r="BY452" s="67"/>
      <c r="BZ452" s="67"/>
      <c r="CA452" s="67"/>
      <c r="CB452" s="67"/>
      <c r="CC452" s="67"/>
    </row>
    <row r="453" spans="22:81"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7"/>
      <c r="BN453" s="67"/>
      <c r="BO453" s="67"/>
      <c r="BP453" s="67"/>
      <c r="BQ453" s="67"/>
      <c r="BR453" s="67"/>
      <c r="BS453" s="67"/>
      <c r="BT453" s="67"/>
      <c r="BU453" s="67"/>
      <c r="BV453" s="67"/>
      <c r="BW453" s="67"/>
      <c r="BX453" s="67"/>
      <c r="BY453" s="67"/>
      <c r="BZ453" s="67"/>
      <c r="CA453" s="67"/>
      <c r="CB453" s="67"/>
      <c r="CC453" s="67"/>
    </row>
    <row r="454" spans="22:81"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7"/>
      <c r="BN454" s="67"/>
      <c r="BO454" s="67"/>
      <c r="BP454" s="67"/>
      <c r="BQ454" s="67"/>
      <c r="BR454" s="67"/>
      <c r="BS454" s="67"/>
      <c r="BT454" s="67"/>
      <c r="BU454" s="67"/>
      <c r="BV454" s="67"/>
      <c r="BW454" s="67"/>
      <c r="BX454" s="67"/>
      <c r="BY454" s="67"/>
      <c r="BZ454" s="67"/>
      <c r="CA454" s="67"/>
      <c r="CB454" s="67"/>
      <c r="CC454" s="67"/>
    </row>
    <row r="455" spans="22:81"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7"/>
      <c r="BN455" s="67"/>
      <c r="BO455" s="67"/>
      <c r="BP455" s="67"/>
      <c r="BQ455" s="67"/>
      <c r="BR455" s="67"/>
      <c r="BS455" s="67"/>
      <c r="BT455" s="67"/>
      <c r="BU455" s="67"/>
      <c r="BV455" s="67"/>
      <c r="BW455" s="67"/>
      <c r="BX455" s="67"/>
      <c r="BY455" s="67"/>
      <c r="BZ455" s="67"/>
      <c r="CA455" s="67"/>
      <c r="CB455" s="67"/>
      <c r="CC455" s="67"/>
    </row>
    <row r="456" spans="22:81"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7"/>
      <c r="BN456" s="67"/>
      <c r="BO456" s="67"/>
      <c r="BP456" s="67"/>
      <c r="BQ456" s="67"/>
      <c r="BR456" s="67"/>
      <c r="BS456" s="67"/>
      <c r="BT456" s="67"/>
      <c r="BU456" s="67"/>
      <c r="BV456" s="67"/>
      <c r="BW456" s="67"/>
      <c r="BX456" s="67"/>
      <c r="BY456" s="67"/>
      <c r="BZ456" s="67"/>
      <c r="CA456" s="67"/>
      <c r="CB456" s="67"/>
      <c r="CC456" s="67"/>
    </row>
    <row r="457" spans="22:81"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7"/>
      <c r="BN457" s="67"/>
      <c r="BO457" s="67"/>
      <c r="BP457" s="67"/>
      <c r="BQ457" s="67"/>
      <c r="BR457" s="67"/>
      <c r="BS457" s="67"/>
      <c r="BT457" s="67"/>
      <c r="BU457" s="67"/>
      <c r="BV457" s="67"/>
      <c r="BW457" s="67"/>
      <c r="BX457" s="67"/>
      <c r="BY457" s="67"/>
      <c r="BZ457" s="67"/>
      <c r="CA457" s="67"/>
      <c r="CB457" s="67"/>
      <c r="CC457" s="67"/>
    </row>
    <row r="458" spans="22:81"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7"/>
      <c r="BN458" s="67"/>
      <c r="BO458" s="67"/>
      <c r="BP458" s="67"/>
      <c r="BQ458" s="67"/>
      <c r="BR458" s="67"/>
      <c r="BS458" s="67"/>
      <c r="BT458" s="67"/>
      <c r="BU458" s="67"/>
      <c r="BV458" s="67"/>
      <c r="BW458" s="67"/>
      <c r="BX458" s="67"/>
      <c r="BY458" s="67"/>
      <c r="BZ458" s="67"/>
      <c r="CA458" s="67"/>
      <c r="CB458" s="67"/>
      <c r="CC458" s="67"/>
    </row>
    <row r="459" spans="22:81"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  <c r="BV459" s="67"/>
      <c r="BW459" s="67"/>
      <c r="BX459" s="67"/>
      <c r="BY459" s="67"/>
      <c r="BZ459" s="67"/>
      <c r="CA459" s="67"/>
      <c r="CB459" s="67"/>
      <c r="CC459" s="67"/>
    </row>
    <row r="460" spans="22:81"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  <c r="BV460" s="67"/>
      <c r="BW460" s="67"/>
      <c r="BX460" s="67"/>
      <c r="BY460" s="67"/>
      <c r="BZ460" s="67"/>
      <c r="CA460" s="67"/>
      <c r="CB460" s="67"/>
      <c r="CC460" s="67"/>
    </row>
    <row r="461" spans="22:81"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  <c r="BV461" s="67"/>
      <c r="BW461" s="67"/>
      <c r="BX461" s="67"/>
      <c r="BY461" s="67"/>
      <c r="BZ461" s="67"/>
      <c r="CA461" s="67"/>
      <c r="CB461" s="67"/>
      <c r="CC461" s="67"/>
    </row>
    <row r="462" spans="22:81"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  <c r="BV462" s="67"/>
      <c r="BW462" s="67"/>
      <c r="BX462" s="67"/>
      <c r="BY462" s="67"/>
      <c r="BZ462" s="67"/>
      <c r="CA462" s="67"/>
      <c r="CB462" s="67"/>
      <c r="CC462" s="67"/>
    </row>
    <row r="463" spans="22:81"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  <c r="BV463" s="67"/>
      <c r="BW463" s="67"/>
      <c r="BX463" s="67"/>
      <c r="BY463" s="67"/>
      <c r="BZ463" s="67"/>
      <c r="CA463" s="67"/>
      <c r="CB463" s="67"/>
      <c r="CC463" s="67"/>
    </row>
    <row r="464" spans="22:81"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  <c r="BV464" s="67"/>
      <c r="BW464" s="67"/>
      <c r="BX464" s="67"/>
      <c r="BY464" s="67"/>
      <c r="BZ464" s="67"/>
      <c r="CA464" s="67"/>
      <c r="CB464" s="67"/>
      <c r="CC464" s="67"/>
    </row>
    <row r="465" spans="22:81"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  <c r="BV465" s="67"/>
      <c r="BW465" s="67"/>
      <c r="BX465" s="67"/>
      <c r="BY465" s="67"/>
      <c r="BZ465" s="67"/>
      <c r="CA465" s="67"/>
      <c r="CB465" s="67"/>
      <c r="CC465" s="67"/>
    </row>
    <row r="466" spans="22:81"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7"/>
      <c r="BN466" s="67"/>
      <c r="BO466" s="67"/>
      <c r="BP466" s="67"/>
      <c r="BQ466" s="67"/>
      <c r="BR466" s="67"/>
      <c r="BS466" s="67"/>
      <c r="BT466" s="67"/>
      <c r="BU466" s="67"/>
      <c r="BV466" s="67"/>
      <c r="BW466" s="67"/>
      <c r="BX466" s="67"/>
      <c r="BY466" s="67"/>
      <c r="BZ466" s="67"/>
      <c r="CA466" s="67"/>
      <c r="CB466" s="67"/>
      <c r="CC466" s="67"/>
    </row>
    <row r="467" spans="22:81"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7"/>
      <c r="BN467" s="67"/>
      <c r="BO467" s="67"/>
      <c r="BP467" s="67"/>
      <c r="BQ467" s="67"/>
      <c r="BR467" s="67"/>
      <c r="BS467" s="67"/>
      <c r="BT467" s="67"/>
      <c r="BU467" s="67"/>
      <c r="BV467" s="67"/>
      <c r="BW467" s="67"/>
      <c r="BX467" s="67"/>
      <c r="BY467" s="67"/>
      <c r="BZ467" s="67"/>
      <c r="CA467" s="67"/>
      <c r="CB467" s="67"/>
      <c r="CC467" s="67"/>
    </row>
    <row r="468" spans="22:81"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7"/>
      <c r="BN468" s="67"/>
      <c r="BO468" s="67"/>
      <c r="BP468" s="67"/>
      <c r="BQ468" s="67"/>
      <c r="BR468" s="67"/>
      <c r="BS468" s="67"/>
      <c r="BT468" s="67"/>
      <c r="BU468" s="67"/>
      <c r="BV468" s="67"/>
      <c r="BW468" s="67"/>
      <c r="BX468" s="67"/>
      <c r="BY468" s="67"/>
      <c r="BZ468" s="67"/>
      <c r="CA468" s="67"/>
      <c r="CB468" s="67"/>
      <c r="CC468" s="67"/>
    </row>
    <row r="469" spans="22:81"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7"/>
      <c r="BN469" s="67"/>
      <c r="BO469" s="67"/>
      <c r="BP469" s="67"/>
      <c r="BQ469" s="67"/>
      <c r="BR469" s="67"/>
      <c r="BS469" s="67"/>
      <c r="BT469" s="67"/>
      <c r="BU469" s="67"/>
      <c r="BV469" s="67"/>
      <c r="BW469" s="67"/>
      <c r="BX469" s="67"/>
      <c r="BY469" s="67"/>
      <c r="BZ469" s="67"/>
      <c r="CA469" s="67"/>
      <c r="CB469" s="67"/>
      <c r="CC469" s="67"/>
    </row>
    <row r="470" spans="22:81"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  <c r="BV470" s="67"/>
      <c r="BW470" s="67"/>
      <c r="BX470" s="67"/>
      <c r="BY470" s="67"/>
      <c r="BZ470" s="67"/>
      <c r="CA470" s="67"/>
      <c r="CB470" s="67"/>
      <c r="CC470" s="67"/>
    </row>
    <row r="471" spans="22:81"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  <c r="BV471" s="67"/>
      <c r="BW471" s="67"/>
      <c r="BX471" s="67"/>
      <c r="BY471" s="67"/>
      <c r="BZ471" s="67"/>
      <c r="CA471" s="67"/>
      <c r="CB471" s="67"/>
      <c r="CC471" s="67"/>
    </row>
    <row r="472" spans="22:81"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7"/>
      <c r="BN472" s="67"/>
      <c r="BO472" s="67"/>
      <c r="BP472" s="67"/>
      <c r="BQ472" s="67"/>
      <c r="BR472" s="67"/>
      <c r="BS472" s="67"/>
      <c r="BT472" s="67"/>
      <c r="BU472" s="67"/>
      <c r="BV472" s="67"/>
      <c r="BW472" s="67"/>
      <c r="BX472" s="67"/>
      <c r="BY472" s="67"/>
      <c r="BZ472" s="67"/>
      <c r="CA472" s="67"/>
      <c r="CB472" s="67"/>
      <c r="CC472" s="67"/>
    </row>
    <row r="473" spans="22:81"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7"/>
      <c r="BN473" s="67"/>
      <c r="BO473" s="67"/>
      <c r="BP473" s="67"/>
      <c r="BQ473" s="67"/>
      <c r="BR473" s="67"/>
      <c r="BS473" s="67"/>
      <c r="BT473" s="67"/>
      <c r="BU473" s="67"/>
      <c r="BV473" s="67"/>
      <c r="BW473" s="67"/>
      <c r="BX473" s="67"/>
      <c r="BY473" s="67"/>
      <c r="BZ473" s="67"/>
      <c r="CA473" s="67"/>
      <c r="CB473" s="67"/>
      <c r="CC473" s="67"/>
    </row>
    <row r="474" spans="22:81"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7"/>
      <c r="BN474" s="67"/>
      <c r="BO474" s="67"/>
      <c r="BP474" s="67"/>
      <c r="BQ474" s="67"/>
      <c r="BR474" s="67"/>
      <c r="BS474" s="67"/>
      <c r="BT474" s="67"/>
      <c r="BU474" s="67"/>
      <c r="BV474" s="67"/>
      <c r="BW474" s="67"/>
      <c r="BX474" s="67"/>
      <c r="BY474" s="67"/>
      <c r="BZ474" s="67"/>
      <c r="CA474" s="67"/>
      <c r="CB474" s="67"/>
      <c r="CC474" s="67"/>
    </row>
    <row r="475" spans="22:81"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7"/>
      <c r="BN475" s="67"/>
      <c r="BO475" s="67"/>
      <c r="BP475" s="67"/>
      <c r="BQ475" s="67"/>
      <c r="BR475" s="67"/>
      <c r="BS475" s="67"/>
      <c r="BT475" s="67"/>
      <c r="BU475" s="67"/>
      <c r="BV475" s="67"/>
      <c r="BW475" s="67"/>
      <c r="BX475" s="67"/>
      <c r="BY475" s="67"/>
      <c r="BZ475" s="67"/>
      <c r="CA475" s="67"/>
      <c r="CB475" s="67"/>
      <c r="CC475" s="67"/>
    </row>
    <row r="476" spans="22:81"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7"/>
      <c r="BN476" s="67"/>
      <c r="BO476" s="67"/>
      <c r="BP476" s="67"/>
      <c r="BQ476" s="67"/>
      <c r="BR476" s="67"/>
      <c r="BS476" s="67"/>
      <c r="BT476" s="67"/>
      <c r="BU476" s="67"/>
      <c r="BV476" s="67"/>
      <c r="BW476" s="67"/>
      <c r="BX476" s="67"/>
      <c r="BY476" s="67"/>
      <c r="BZ476" s="67"/>
      <c r="CA476" s="67"/>
      <c r="CB476" s="67"/>
      <c r="CC476" s="67"/>
    </row>
    <row r="477" spans="22:81"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7"/>
      <c r="BN477" s="67"/>
      <c r="BO477" s="67"/>
      <c r="BP477" s="67"/>
      <c r="BQ477" s="67"/>
      <c r="BR477" s="67"/>
      <c r="BS477" s="67"/>
      <c r="BT477" s="67"/>
      <c r="BU477" s="67"/>
      <c r="BV477" s="67"/>
      <c r="BW477" s="67"/>
      <c r="BX477" s="67"/>
      <c r="BY477" s="67"/>
      <c r="BZ477" s="67"/>
      <c r="CA477" s="67"/>
      <c r="CB477" s="67"/>
      <c r="CC477" s="67"/>
    </row>
    <row r="478" spans="22:81"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7"/>
      <c r="BN478" s="67"/>
      <c r="BO478" s="67"/>
      <c r="BP478" s="67"/>
      <c r="BQ478" s="67"/>
      <c r="BR478" s="67"/>
      <c r="BS478" s="67"/>
      <c r="BT478" s="67"/>
      <c r="BU478" s="67"/>
      <c r="BV478" s="67"/>
      <c r="BW478" s="67"/>
      <c r="BX478" s="67"/>
      <c r="BY478" s="67"/>
      <c r="BZ478" s="67"/>
      <c r="CA478" s="67"/>
      <c r="CB478" s="67"/>
      <c r="CC478" s="67"/>
    </row>
    <row r="479" spans="22:81"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7"/>
      <c r="BN479" s="67"/>
      <c r="BO479" s="67"/>
      <c r="BP479" s="67"/>
      <c r="BQ479" s="67"/>
      <c r="BR479" s="67"/>
      <c r="BS479" s="67"/>
      <c r="BT479" s="67"/>
      <c r="BU479" s="67"/>
      <c r="BV479" s="67"/>
      <c r="BW479" s="67"/>
      <c r="BX479" s="67"/>
      <c r="BY479" s="67"/>
      <c r="BZ479" s="67"/>
      <c r="CA479" s="67"/>
      <c r="CB479" s="67"/>
      <c r="CC479" s="67"/>
    </row>
    <row r="480" spans="22:81"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7"/>
      <c r="BN480" s="67"/>
      <c r="BO480" s="67"/>
      <c r="BP480" s="67"/>
      <c r="BQ480" s="67"/>
      <c r="BR480" s="67"/>
      <c r="BS480" s="67"/>
      <c r="BT480" s="67"/>
      <c r="BU480" s="67"/>
      <c r="BV480" s="67"/>
      <c r="BW480" s="67"/>
      <c r="BX480" s="67"/>
      <c r="BY480" s="67"/>
      <c r="BZ480" s="67"/>
      <c r="CA480" s="67"/>
      <c r="CB480" s="67"/>
      <c r="CC480" s="67"/>
    </row>
    <row r="481" spans="22:81"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7"/>
      <c r="BN481" s="67"/>
      <c r="BO481" s="67"/>
      <c r="BP481" s="67"/>
      <c r="BQ481" s="67"/>
      <c r="BR481" s="67"/>
      <c r="BS481" s="67"/>
      <c r="BT481" s="67"/>
      <c r="BU481" s="67"/>
      <c r="BV481" s="67"/>
      <c r="BW481" s="67"/>
      <c r="BX481" s="67"/>
      <c r="BY481" s="67"/>
      <c r="BZ481" s="67"/>
      <c r="CA481" s="67"/>
      <c r="CB481" s="67"/>
      <c r="CC481" s="67"/>
    </row>
    <row r="482" spans="22:81"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7"/>
      <c r="BN482" s="67"/>
      <c r="BO482" s="67"/>
      <c r="BP482" s="67"/>
      <c r="BQ482" s="67"/>
      <c r="BR482" s="67"/>
      <c r="BS482" s="67"/>
      <c r="BT482" s="67"/>
      <c r="BU482" s="67"/>
      <c r="BV482" s="67"/>
      <c r="BW482" s="67"/>
      <c r="BX482" s="67"/>
      <c r="BY482" s="67"/>
      <c r="BZ482" s="67"/>
      <c r="CA482" s="67"/>
      <c r="CB482" s="67"/>
      <c r="CC482" s="67"/>
    </row>
    <row r="483" spans="22:81"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7"/>
      <c r="BN483" s="67"/>
      <c r="BO483" s="67"/>
      <c r="BP483" s="67"/>
      <c r="BQ483" s="67"/>
      <c r="BR483" s="67"/>
      <c r="BS483" s="67"/>
      <c r="BT483" s="67"/>
      <c r="BU483" s="67"/>
      <c r="BV483" s="67"/>
      <c r="BW483" s="67"/>
      <c r="BX483" s="67"/>
      <c r="BY483" s="67"/>
      <c r="BZ483" s="67"/>
      <c r="CA483" s="67"/>
      <c r="CB483" s="67"/>
      <c r="CC483" s="67"/>
    </row>
    <row r="484" spans="22:81"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7"/>
      <c r="BN484" s="67"/>
      <c r="BO484" s="67"/>
      <c r="BP484" s="67"/>
      <c r="BQ484" s="67"/>
      <c r="BR484" s="67"/>
      <c r="BS484" s="67"/>
      <c r="BT484" s="67"/>
      <c r="BU484" s="67"/>
      <c r="BV484" s="67"/>
      <c r="BW484" s="67"/>
      <c r="BX484" s="67"/>
      <c r="BY484" s="67"/>
      <c r="BZ484" s="67"/>
      <c r="CA484" s="67"/>
      <c r="CB484" s="67"/>
      <c r="CC484" s="67"/>
    </row>
    <row r="485" spans="22:81"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7"/>
      <c r="BN485" s="67"/>
      <c r="BO485" s="67"/>
      <c r="BP485" s="67"/>
      <c r="BQ485" s="67"/>
      <c r="BR485" s="67"/>
      <c r="BS485" s="67"/>
      <c r="BT485" s="67"/>
      <c r="BU485" s="67"/>
      <c r="BV485" s="67"/>
      <c r="BW485" s="67"/>
      <c r="BX485" s="67"/>
      <c r="BY485" s="67"/>
      <c r="BZ485" s="67"/>
      <c r="CA485" s="67"/>
      <c r="CB485" s="67"/>
      <c r="CC485" s="67"/>
    </row>
    <row r="486" spans="22:81"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7"/>
      <c r="BN486" s="67"/>
      <c r="BO486" s="67"/>
      <c r="BP486" s="67"/>
      <c r="BQ486" s="67"/>
      <c r="BR486" s="67"/>
      <c r="BS486" s="67"/>
      <c r="BT486" s="67"/>
      <c r="BU486" s="67"/>
      <c r="BV486" s="67"/>
      <c r="BW486" s="67"/>
      <c r="BX486" s="67"/>
      <c r="BY486" s="67"/>
      <c r="BZ486" s="67"/>
      <c r="CA486" s="67"/>
      <c r="CB486" s="67"/>
      <c r="CC486" s="67"/>
    </row>
    <row r="487" spans="22:81"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7"/>
      <c r="BN487" s="67"/>
      <c r="BO487" s="67"/>
      <c r="BP487" s="67"/>
      <c r="BQ487" s="67"/>
      <c r="BR487" s="67"/>
      <c r="BS487" s="67"/>
      <c r="BT487" s="67"/>
      <c r="BU487" s="67"/>
      <c r="BV487" s="67"/>
      <c r="BW487" s="67"/>
      <c r="BX487" s="67"/>
      <c r="BY487" s="67"/>
      <c r="BZ487" s="67"/>
      <c r="CA487" s="67"/>
      <c r="CB487" s="67"/>
      <c r="CC487" s="67"/>
    </row>
    <row r="488" spans="22:81"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7"/>
      <c r="BN488" s="67"/>
      <c r="BO488" s="67"/>
      <c r="BP488" s="67"/>
      <c r="BQ488" s="67"/>
      <c r="BR488" s="67"/>
      <c r="BS488" s="67"/>
      <c r="BT488" s="67"/>
      <c r="BU488" s="67"/>
      <c r="BV488" s="67"/>
      <c r="BW488" s="67"/>
      <c r="BX488" s="67"/>
      <c r="BY488" s="67"/>
      <c r="BZ488" s="67"/>
      <c r="CA488" s="67"/>
      <c r="CB488" s="67"/>
      <c r="CC488" s="67"/>
    </row>
    <row r="489" spans="22:81"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7"/>
      <c r="BN489" s="67"/>
      <c r="BO489" s="67"/>
      <c r="BP489" s="67"/>
      <c r="BQ489" s="67"/>
      <c r="BR489" s="67"/>
      <c r="BS489" s="67"/>
      <c r="BT489" s="67"/>
      <c r="BU489" s="67"/>
      <c r="BV489" s="67"/>
      <c r="BW489" s="67"/>
      <c r="BX489" s="67"/>
      <c r="BY489" s="67"/>
      <c r="BZ489" s="67"/>
      <c r="CA489" s="67"/>
      <c r="CB489" s="67"/>
      <c r="CC489" s="67"/>
    </row>
    <row r="490" spans="22:81"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7"/>
      <c r="BN490" s="67"/>
      <c r="BO490" s="67"/>
      <c r="BP490" s="67"/>
      <c r="BQ490" s="67"/>
      <c r="BR490" s="67"/>
      <c r="BS490" s="67"/>
      <c r="BT490" s="67"/>
      <c r="BU490" s="67"/>
      <c r="BV490" s="67"/>
      <c r="BW490" s="67"/>
      <c r="BX490" s="67"/>
      <c r="BY490" s="67"/>
      <c r="BZ490" s="67"/>
      <c r="CA490" s="67"/>
      <c r="CB490" s="67"/>
      <c r="CC490" s="67"/>
    </row>
    <row r="491" spans="22:81"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7"/>
      <c r="BN491" s="67"/>
      <c r="BO491" s="67"/>
      <c r="BP491" s="67"/>
      <c r="BQ491" s="67"/>
      <c r="BR491" s="67"/>
      <c r="BS491" s="67"/>
      <c r="BT491" s="67"/>
      <c r="BU491" s="67"/>
      <c r="BV491" s="67"/>
      <c r="BW491" s="67"/>
      <c r="BX491" s="67"/>
      <c r="BY491" s="67"/>
      <c r="BZ491" s="67"/>
      <c r="CA491" s="67"/>
      <c r="CB491" s="67"/>
      <c r="CC491" s="67"/>
    </row>
    <row r="492" spans="22:81"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7"/>
      <c r="BN492" s="67"/>
      <c r="BO492" s="67"/>
      <c r="BP492" s="67"/>
      <c r="BQ492" s="67"/>
      <c r="BR492" s="67"/>
      <c r="BS492" s="67"/>
      <c r="BT492" s="67"/>
      <c r="BU492" s="67"/>
      <c r="BV492" s="67"/>
      <c r="BW492" s="67"/>
      <c r="BX492" s="67"/>
      <c r="BY492" s="67"/>
      <c r="BZ492" s="67"/>
      <c r="CA492" s="67"/>
      <c r="CB492" s="67"/>
      <c r="CC492" s="67"/>
    </row>
    <row r="493" spans="22:81"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7"/>
      <c r="BN493" s="67"/>
      <c r="BO493" s="67"/>
      <c r="BP493" s="67"/>
      <c r="BQ493" s="67"/>
      <c r="BR493" s="67"/>
      <c r="BS493" s="67"/>
      <c r="BT493" s="67"/>
      <c r="BU493" s="67"/>
      <c r="BV493" s="67"/>
      <c r="BW493" s="67"/>
      <c r="BX493" s="67"/>
      <c r="BY493" s="67"/>
      <c r="BZ493" s="67"/>
      <c r="CA493" s="67"/>
      <c r="CB493" s="67"/>
      <c r="CC493" s="67"/>
    </row>
    <row r="494" spans="22:81"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7"/>
      <c r="BN494" s="67"/>
      <c r="BO494" s="67"/>
      <c r="BP494" s="67"/>
      <c r="BQ494" s="67"/>
      <c r="BR494" s="67"/>
      <c r="BS494" s="67"/>
      <c r="BT494" s="67"/>
      <c r="BU494" s="67"/>
      <c r="BV494" s="67"/>
      <c r="BW494" s="67"/>
      <c r="BX494" s="67"/>
      <c r="BY494" s="67"/>
      <c r="BZ494" s="67"/>
      <c r="CA494" s="67"/>
      <c r="CB494" s="67"/>
      <c r="CC494" s="67"/>
    </row>
    <row r="495" spans="22:81"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7"/>
      <c r="BN495" s="67"/>
      <c r="BO495" s="67"/>
      <c r="BP495" s="67"/>
      <c r="BQ495" s="67"/>
      <c r="BR495" s="67"/>
      <c r="BS495" s="67"/>
      <c r="BT495" s="67"/>
      <c r="BU495" s="67"/>
      <c r="BV495" s="67"/>
      <c r="BW495" s="67"/>
      <c r="BX495" s="67"/>
      <c r="BY495" s="67"/>
      <c r="BZ495" s="67"/>
      <c r="CA495" s="67"/>
      <c r="CB495" s="67"/>
      <c r="CC495" s="67"/>
    </row>
    <row r="496" spans="22:81"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7"/>
      <c r="BN496" s="67"/>
      <c r="BO496" s="67"/>
      <c r="BP496" s="67"/>
      <c r="BQ496" s="67"/>
      <c r="BR496" s="67"/>
      <c r="BS496" s="67"/>
      <c r="BT496" s="67"/>
      <c r="BU496" s="67"/>
      <c r="BV496" s="67"/>
      <c r="BW496" s="67"/>
      <c r="BX496" s="67"/>
      <c r="BY496" s="67"/>
      <c r="BZ496" s="67"/>
      <c r="CA496" s="67"/>
      <c r="CB496" s="67"/>
      <c r="CC496" s="67"/>
    </row>
    <row r="497" spans="22:81"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7"/>
      <c r="BN497" s="67"/>
      <c r="BO497" s="67"/>
      <c r="BP497" s="67"/>
      <c r="BQ497" s="67"/>
      <c r="BR497" s="67"/>
      <c r="BS497" s="67"/>
      <c r="BT497" s="67"/>
      <c r="BU497" s="67"/>
      <c r="BV497" s="67"/>
      <c r="BW497" s="67"/>
      <c r="BX497" s="67"/>
      <c r="BY497" s="67"/>
      <c r="BZ497" s="67"/>
      <c r="CA497" s="67"/>
      <c r="CB497" s="67"/>
      <c r="CC497" s="67"/>
    </row>
    <row r="498" spans="22:81"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7"/>
      <c r="BN498" s="67"/>
      <c r="BO498" s="67"/>
      <c r="BP498" s="67"/>
      <c r="BQ498" s="67"/>
      <c r="BR498" s="67"/>
      <c r="BS498" s="67"/>
      <c r="BT498" s="67"/>
      <c r="BU498" s="67"/>
      <c r="BV498" s="67"/>
      <c r="BW498" s="67"/>
      <c r="BX498" s="67"/>
      <c r="BY498" s="67"/>
      <c r="BZ498" s="67"/>
      <c r="CA498" s="67"/>
      <c r="CB498" s="67"/>
      <c r="CC498" s="67"/>
    </row>
    <row r="499" spans="22:81"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7"/>
      <c r="BN499" s="67"/>
      <c r="BO499" s="67"/>
      <c r="BP499" s="67"/>
      <c r="BQ499" s="67"/>
      <c r="BR499" s="67"/>
      <c r="BS499" s="67"/>
      <c r="BT499" s="67"/>
      <c r="BU499" s="67"/>
      <c r="BV499" s="67"/>
      <c r="BW499" s="67"/>
      <c r="BX499" s="67"/>
      <c r="BY499" s="67"/>
      <c r="BZ499" s="67"/>
      <c r="CA499" s="67"/>
      <c r="CB499" s="67"/>
      <c r="CC499" s="67"/>
    </row>
    <row r="500" spans="22:81"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  <c r="BV500" s="67"/>
      <c r="BW500" s="67"/>
      <c r="BX500" s="67"/>
      <c r="BY500" s="67"/>
      <c r="BZ500" s="67"/>
      <c r="CA500" s="67"/>
      <c r="CB500" s="67"/>
      <c r="CC500" s="67"/>
    </row>
    <row r="501" spans="22:81"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  <c r="BV501" s="67"/>
      <c r="BW501" s="67"/>
      <c r="BX501" s="67"/>
      <c r="BY501" s="67"/>
      <c r="BZ501" s="67"/>
      <c r="CA501" s="67"/>
      <c r="CB501" s="67"/>
      <c r="CC501" s="67"/>
    </row>
    <row r="502" spans="22:81"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7"/>
      <c r="BN502" s="67"/>
      <c r="BO502" s="67"/>
      <c r="BP502" s="67"/>
      <c r="BQ502" s="67"/>
      <c r="BR502" s="67"/>
      <c r="BS502" s="67"/>
      <c r="BT502" s="67"/>
      <c r="BU502" s="67"/>
      <c r="BV502" s="67"/>
      <c r="BW502" s="67"/>
      <c r="BX502" s="67"/>
      <c r="BY502" s="67"/>
      <c r="BZ502" s="67"/>
      <c r="CA502" s="67"/>
      <c r="CB502" s="67"/>
      <c r="CC502" s="67"/>
    </row>
    <row r="503" spans="22:81"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7"/>
      <c r="BN503" s="67"/>
      <c r="BO503" s="67"/>
      <c r="BP503" s="67"/>
      <c r="BQ503" s="67"/>
      <c r="BR503" s="67"/>
      <c r="BS503" s="67"/>
      <c r="BT503" s="67"/>
      <c r="BU503" s="67"/>
      <c r="BV503" s="67"/>
      <c r="BW503" s="67"/>
      <c r="BX503" s="67"/>
      <c r="BY503" s="67"/>
      <c r="BZ503" s="67"/>
      <c r="CA503" s="67"/>
      <c r="CB503" s="67"/>
      <c r="CC503" s="67"/>
    </row>
    <row r="504" spans="22:81"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7"/>
      <c r="BN504" s="67"/>
      <c r="BO504" s="67"/>
      <c r="BP504" s="67"/>
      <c r="BQ504" s="67"/>
      <c r="BR504" s="67"/>
      <c r="BS504" s="67"/>
      <c r="BT504" s="67"/>
      <c r="BU504" s="67"/>
      <c r="BV504" s="67"/>
      <c r="BW504" s="67"/>
      <c r="BX504" s="67"/>
      <c r="BY504" s="67"/>
      <c r="BZ504" s="67"/>
      <c r="CA504" s="67"/>
      <c r="CB504" s="67"/>
      <c r="CC504" s="67"/>
    </row>
    <row r="505" spans="22:81"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7"/>
      <c r="BN505" s="67"/>
      <c r="BO505" s="67"/>
      <c r="BP505" s="67"/>
      <c r="BQ505" s="67"/>
      <c r="BR505" s="67"/>
      <c r="BS505" s="67"/>
      <c r="BT505" s="67"/>
      <c r="BU505" s="67"/>
      <c r="BV505" s="67"/>
      <c r="BW505" s="67"/>
      <c r="BX505" s="67"/>
      <c r="BY505" s="67"/>
      <c r="BZ505" s="67"/>
      <c r="CA505" s="67"/>
      <c r="CB505" s="67"/>
      <c r="CC505" s="67"/>
    </row>
    <row r="506" spans="22:81"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7"/>
      <c r="BN506" s="67"/>
      <c r="BO506" s="67"/>
      <c r="BP506" s="67"/>
      <c r="BQ506" s="67"/>
      <c r="BR506" s="67"/>
      <c r="BS506" s="67"/>
      <c r="BT506" s="67"/>
      <c r="BU506" s="67"/>
      <c r="BV506" s="67"/>
      <c r="BW506" s="67"/>
      <c r="BX506" s="67"/>
      <c r="BY506" s="67"/>
      <c r="BZ506" s="67"/>
      <c r="CA506" s="67"/>
      <c r="CB506" s="67"/>
      <c r="CC506" s="67"/>
    </row>
    <row r="507" spans="22:81"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7"/>
      <c r="BN507" s="67"/>
      <c r="BO507" s="67"/>
      <c r="BP507" s="67"/>
      <c r="BQ507" s="67"/>
      <c r="BR507" s="67"/>
      <c r="BS507" s="67"/>
      <c r="BT507" s="67"/>
      <c r="BU507" s="67"/>
      <c r="BV507" s="67"/>
      <c r="BW507" s="67"/>
      <c r="BX507" s="67"/>
      <c r="BY507" s="67"/>
      <c r="BZ507" s="67"/>
      <c r="CA507" s="67"/>
      <c r="CB507" s="67"/>
      <c r="CC507" s="67"/>
    </row>
    <row r="508" spans="22:81"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7"/>
      <c r="BN508" s="67"/>
      <c r="BO508" s="67"/>
      <c r="BP508" s="67"/>
      <c r="BQ508" s="67"/>
      <c r="BR508" s="67"/>
      <c r="BS508" s="67"/>
      <c r="BT508" s="67"/>
      <c r="BU508" s="67"/>
      <c r="BV508" s="67"/>
      <c r="BW508" s="67"/>
      <c r="BX508" s="67"/>
      <c r="BY508" s="67"/>
      <c r="BZ508" s="67"/>
      <c r="CA508" s="67"/>
      <c r="CB508" s="67"/>
      <c r="CC508" s="67"/>
    </row>
    <row r="509" spans="22:81"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  <c r="BV509" s="67"/>
      <c r="BW509" s="67"/>
      <c r="BX509" s="67"/>
      <c r="BY509" s="67"/>
      <c r="BZ509" s="67"/>
      <c r="CA509" s="67"/>
      <c r="CB509" s="67"/>
      <c r="CC509" s="67"/>
    </row>
    <row r="510" spans="22:81"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  <c r="BV510" s="67"/>
      <c r="BW510" s="67"/>
      <c r="BX510" s="67"/>
      <c r="BY510" s="67"/>
      <c r="BZ510" s="67"/>
      <c r="CA510" s="67"/>
      <c r="CB510" s="67"/>
      <c r="CC510" s="67"/>
    </row>
    <row r="511" spans="22:81"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  <c r="BV511" s="67"/>
      <c r="BW511" s="67"/>
      <c r="BX511" s="67"/>
      <c r="BY511" s="67"/>
      <c r="BZ511" s="67"/>
      <c r="CA511" s="67"/>
      <c r="CB511" s="67"/>
      <c r="CC511" s="67"/>
    </row>
    <row r="512" spans="22:81"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  <c r="BV512" s="67"/>
      <c r="BW512" s="67"/>
      <c r="BX512" s="67"/>
      <c r="BY512" s="67"/>
      <c r="BZ512" s="67"/>
      <c r="CA512" s="67"/>
      <c r="CB512" s="67"/>
      <c r="CC512" s="67"/>
    </row>
    <row r="513" spans="22:81"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7"/>
      <c r="BN513" s="67"/>
      <c r="BO513" s="67"/>
      <c r="BP513" s="67"/>
      <c r="BQ513" s="67"/>
      <c r="BR513" s="67"/>
      <c r="BS513" s="67"/>
      <c r="BT513" s="67"/>
      <c r="BU513" s="67"/>
      <c r="BV513" s="67"/>
      <c r="BW513" s="67"/>
      <c r="BX513" s="67"/>
      <c r="BY513" s="67"/>
      <c r="BZ513" s="67"/>
      <c r="CA513" s="67"/>
      <c r="CB513" s="67"/>
      <c r="CC513" s="67"/>
    </row>
    <row r="514" spans="22:81"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7"/>
      <c r="BN514" s="67"/>
      <c r="BO514" s="67"/>
      <c r="BP514" s="67"/>
      <c r="BQ514" s="67"/>
      <c r="BR514" s="67"/>
      <c r="BS514" s="67"/>
      <c r="BT514" s="67"/>
      <c r="BU514" s="67"/>
      <c r="BV514" s="67"/>
      <c r="BW514" s="67"/>
      <c r="BX514" s="67"/>
      <c r="BY514" s="67"/>
      <c r="BZ514" s="67"/>
      <c r="CA514" s="67"/>
      <c r="CB514" s="67"/>
      <c r="CC514" s="67"/>
    </row>
    <row r="515" spans="22:81"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67"/>
      <c r="BY515" s="67"/>
      <c r="BZ515" s="67"/>
      <c r="CA515" s="67"/>
      <c r="CB515" s="67"/>
      <c r="CC515" s="67"/>
    </row>
    <row r="516" spans="22:81"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7"/>
      <c r="BN516" s="67"/>
      <c r="BO516" s="67"/>
      <c r="BP516" s="67"/>
      <c r="BQ516" s="67"/>
      <c r="BR516" s="67"/>
      <c r="BS516" s="67"/>
      <c r="BT516" s="67"/>
      <c r="BU516" s="67"/>
      <c r="BV516" s="67"/>
      <c r="BW516" s="67"/>
      <c r="BX516" s="67"/>
      <c r="BY516" s="67"/>
      <c r="BZ516" s="67"/>
      <c r="CA516" s="67"/>
      <c r="CB516" s="67"/>
      <c r="CC516" s="67"/>
    </row>
    <row r="517" spans="22:81"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  <c r="BV517" s="67"/>
      <c r="BW517" s="67"/>
      <c r="BX517" s="67"/>
      <c r="BY517" s="67"/>
      <c r="BZ517" s="67"/>
      <c r="CA517" s="67"/>
      <c r="CB517" s="67"/>
      <c r="CC517" s="67"/>
    </row>
    <row r="518" spans="22:81"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7"/>
      <c r="BN518" s="67"/>
      <c r="BO518" s="67"/>
      <c r="BP518" s="67"/>
      <c r="BQ518" s="67"/>
      <c r="BR518" s="67"/>
      <c r="BS518" s="67"/>
      <c r="BT518" s="67"/>
      <c r="BU518" s="67"/>
      <c r="BV518" s="67"/>
      <c r="BW518" s="67"/>
      <c r="BX518" s="67"/>
      <c r="BY518" s="67"/>
      <c r="BZ518" s="67"/>
      <c r="CA518" s="67"/>
      <c r="CB518" s="67"/>
      <c r="CC518" s="67"/>
    </row>
    <row r="519" spans="22:81"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7"/>
      <c r="BN519" s="67"/>
      <c r="BO519" s="67"/>
      <c r="BP519" s="67"/>
      <c r="BQ519" s="67"/>
      <c r="BR519" s="67"/>
      <c r="BS519" s="67"/>
      <c r="BT519" s="67"/>
      <c r="BU519" s="67"/>
      <c r="BV519" s="67"/>
      <c r="BW519" s="67"/>
      <c r="BX519" s="67"/>
      <c r="BY519" s="67"/>
      <c r="BZ519" s="67"/>
      <c r="CA519" s="67"/>
      <c r="CB519" s="67"/>
      <c r="CC519" s="67"/>
    </row>
    <row r="520" spans="22:81"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7"/>
      <c r="BN520" s="67"/>
      <c r="BO520" s="67"/>
      <c r="BP520" s="67"/>
      <c r="BQ520" s="67"/>
      <c r="BR520" s="67"/>
      <c r="BS520" s="67"/>
      <c r="BT520" s="67"/>
      <c r="BU520" s="67"/>
      <c r="BV520" s="67"/>
      <c r="BW520" s="67"/>
      <c r="BX520" s="67"/>
      <c r="BY520" s="67"/>
      <c r="BZ520" s="67"/>
      <c r="CA520" s="67"/>
      <c r="CB520" s="67"/>
      <c r="CC520" s="67"/>
    </row>
    <row r="521" spans="22:81"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7"/>
      <c r="BN521" s="67"/>
      <c r="BO521" s="67"/>
      <c r="BP521" s="67"/>
      <c r="BQ521" s="67"/>
      <c r="BR521" s="67"/>
      <c r="BS521" s="67"/>
      <c r="BT521" s="67"/>
      <c r="BU521" s="67"/>
      <c r="BV521" s="67"/>
      <c r="BW521" s="67"/>
      <c r="BX521" s="67"/>
      <c r="BY521" s="67"/>
      <c r="BZ521" s="67"/>
      <c r="CA521" s="67"/>
      <c r="CB521" s="67"/>
      <c r="CC521" s="67"/>
    </row>
    <row r="522" spans="22:81"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7"/>
      <c r="BN522" s="67"/>
      <c r="BO522" s="67"/>
      <c r="BP522" s="67"/>
      <c r="BQ522" s="67"/>
      <c r="BR522" s="67"/>
      <c r="BS522" s="67"/>
      <c r="BT522" s="67"/>
      <c r="BU522" s="67"/>
      <c r="BV522" s="67"/>
      <c r="BW522" s="67"/>
      <c r="BX522" s="67"/>
      <c r="BY522" s="67"/>
      <c r="BZ522" s="67"/>
      <c r="CA522" s="67"/>
      <c r="CB522" s="67"/>
      <c r="CC522" s="67"/>
    </row>
    <row r="523" spans="22:81"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7"/>
      <c r="BN523" s="67"/>
      <c r="BO523" s="67"/>
      <c r="BP523" s="67"/>
      <c r="BQ523" s="67"/>
      <c r="BR523" s="67"/>
      <c r="BS523" s="67"/>
      <c r="BT523" s="67"/>
      <c r="BU523" s="67"/>
      <c r="BV523" s="67"/>
      <c r="BW523" s="67"/>
      <c r="BX523" s="67"/>
      <c r="BY523" s="67"/>
      <c r="BZ523" s="67"/>
      <c r="CA523" s="67"/>
      <c r="CB523" s="67"/>
      <c r="CC523" s="67"/>
    </row>
    <row r="524" spans="22:81"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7"/>
      <c r="BN524" s="67"/>
      <c r="BO524" s="67"/>
      <c r="BP524" s="67"/>
      <c r="BQ524" s="67"/>
      <c r="BR524" s="67"/>
      <c r="BS524" s="67"/>
      <c r="BT524" s="67"/>
      <c r="BU524" s="67"/>
      <c r="BV524" s="67"/>
      <c r="BW524" s="67"/>
      <c r="BX524" s="67"/>
      <c r="BY524" s="67"/>
      <c r="BZ524" s="67"/>
      <c r="CA524" s="67"/>
      <c r="CB524" s="67"/>
      <c r="CC524" s="67"/>
    </row>
    <row r="525" spans="22:81"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7"/>
      <c r="BN525" s="67"/>
      <c r="BO525" s="67"/>
      <c r="BP525" s="67"/>
      <c r="BQ525" s="67"/>
      <c r="BR525" s="67"/>
      <c r="BS525" s="67"/>
      <c r="BT525" s="67"/>
      <c r="BU525" s="67"/>
      <c r="BV525" s="67"/>
      <c r="BW525" s="67"/>
      <c r="BX525" s="67"/>
      <c r="BY525" s="67"/>
      <c r="BZ525" s="67"/>
      <c r="CA525" s="67"/>
      <c r="CB525" s="67"/>
      <c r="CC525" s="67"/>
    </row>
    <row r="526" spans="22:81"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7"/>
      <c r="BN526" s="67"/>
      <c r="BO526" s="67"/>
      <c r="BP526" s="67"/>
      <c r="BQ526" s="67"/>
      <c r="BR526" s="67"/>
      <c r="BS526" s="67"/>
      <c r="BT526" s="67"/>
      <c r="BU526" s="67"/>
      <c r="BV526" s="67"/>
      <c r="BW526" s="67"/>
      <c r="BX526" s="67"/>
      <c r="BY526" s="67"/>
      <c r="BZ526" s="67"/>
      <c r="CA526" s="67"/>
      <c r="CB526" s="67"/>
      <c r="CC526" s="67"/>
    </row>
    <row r="527" spans="22:81"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7"/>
      <c r="BN527" s="67"/>
      <c r="BO527" s="67"/>
      <c r="BP527" s="67"/>
      <c r="BQ527" s="67"/>
      <c r="BR527" s="67"/>
      <c r="BS527" s="67"/>
      <c r="BT527" s="67"/>
      <c r="BU527" s="67"/>
      <c r="BV527" s="67"/>
      <c r="BW527" s="67"/>
      <c r="BX527" s="67"/>
      <c r="BY527" s="67"/>
      <c r="BZ527" s="67"/>
      <c r="CA527" s="67"/>
      <c r="CB527" s="67"/>
      <c r="CC527" s="67"/>
    </row>
    <row r="528" spans="22:81"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7"/>
      <c r="BN528" s="67"/>
      <c r="BO528" s="67"/>
      <c r="BP528" s="67"/>
      <c r="BQ528" s="67"/>
      <c r="BR528" s="67"/>
      <c r="BS528" s="67"/>
      <c r="BT528" s="67"/>
      <c r="BU528" s="67"/>
      <c r="BV528" s="67"/>
      <c r="BW528" s="67"/>
      <c r="BX528" s="67"/>
      <c r="BY528" s="67"/>
      <c r="BZ528" s="67"/>
      <c r="CA528" s="67"/>
      <c r="CB528" s="67"/>
      <c r="CC528" s="67"/>
    </row>
    <row r="529" spans="22:81"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7"/>
      <c r="BN529" s="67"/>
      <c r="BO529" s="67"/>
      <c r="BP529" s="67"/>
      <c r="BQ529" s="67"/>
      <c r="BR529" s="67"/>
      <c r="BS529" s="67"/>
      <c r="BT529" s="67"/>
      <c r="BU529" s="67"/>
      <c r="BV529" s="67"/>
      <c r="BW529" s="67"/>
      <c r="BX529" s="67"/>
      <c r="BY529" s="67"/>
      <c r="BZ529" s="67"/>
      <c r="CA529" s="67"/>
      <c r="CB529" s="67"/>
      <c r="CC529" s="67"/>
    </row>
    <row r="530" spans="22:81"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7"/>
      <c r="BN530" s="67"/>
      <c r="BO530" s="67"/>
      <c r="BP530" s="67"/>
      <c r="BQ530" s="67"/>
      <c r="BR530" s="67"/>
      <c r="BS530" s="67"/>
      <c r="BT530" s="67"/>
      <c r="BU530" s="67"/>
      <c r="BV530" s="67"/>
      <c r="BW530" s="67"/>
      <c r="BX530" s="67"/>
      <c r="BY530" s="67"/>
      <c r="BZ530" s="67"/>
      <c r="CA530" s="67"/>
      <c r="CB530" s="67"/>
      <c r="CC530" s="67"/>
    </row>
    <row r="531" spans="22:81"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7"/>
      <c r="BN531" s="67"/>
      <c r="BO531" s="67"/>
      <c r="BP531" s="67"/>
      <c r="BQ531" s="67"/>
      <c r="BR531" s="67"/>
      <c r="BS531" s="67"/>
      <c r="BT531" s="67"/>
      <c r="BU531" s="67"/>
      <c r="BV531" s="67"/>
      <c r="BW531" s="67"/>
      <c r="BX531" s="67"/>
      <c r="BY531" s="67"/>
      <c r="BZ531" s="67"/>
      <c r="CA531" s="67"/>
      <c r="CB531" s="67"/>
      <c r="CC531" s="67"/>
    </row>
    <row r="532" spans="22:81"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7"/>
      <c r="BN532" s="67"/>
      <c r="BO532" s="67"/>
      <c r="BP532" s="67"/>
      <c r="BQ532" s="67"/>
      <c r="BR532" s="67"/>
      <c r="BS532" s="67"/>
      <c r="BT532" s="67"/>
      <c r="BU532" s="67"/>
      <c r="BV532" s="67"/>
      <c r="BW532" s="67"/>
      <c r="BX532" s="67"/>
      <c r="BY532" s="67"/>
      <c r="BZ532" s="67"/>
      <c r="CA532" s="67"/>
      <c r="CB532" s="67"/>
      <c r="CC532" s="67"/>
    </row>
    <row r="533" spans="22:81"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7"/>
      <c r="BN533" s="67"/>
      <c r="BO533" s="67"/>
      <c r="BP533" s="67"/>
      <c r="BQ533" s="67"/>
      <c r="BR533" s="67"/>
      <c r="BS533" s="67"/>
      <c r="BT533" s="67"/>
      <c r="BU533" s="67"/>
      <c r="BV533" s="67"/>
      <c r="BW533" s="67"/>
      <c r="BX533" s="67"/>
      <c r="BY533" s="67"/>
      <c r="BZ533" s="67"/>
      <c r="CA533" s="67"/>
      <c r="CB533" s="67"/>
      <c r="CC533" s="67"/>
    </row>
    <row r="534" spans="22:81"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7"/>
      <c r="BN534" s="67"/>
      <c r="BO534" s="67"/>
      <c r="BP534" s="67"/>
      <c r="BQ534" s="67"/>
      <c r="BR534" s="67"/>
      <c r="BS534" s="67"/>
      <c r="BT534" s="67"/>
      <c r="BU534" s="67"/>
      <c r="BV534" s="67"/>
      <c r="BW534" s="67"/>
      <c r="BX534" s="67"/>
      <c r="BY534" s="67"/>
      <c r="BZ534" s="67"/>
      <c r="CA534" s="67"/>
      <c r="CB534" s="67"/>
      <c r="CC534" s="67"/>
    </row>
    <row r="535" spans="22:81"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7"/>
      <c r="BN535" s="67"/>
      <c r="BO535" s="67"/>
      <c r="BP535" s="67"/>
      <c r="BQ535" s="67"/>
      <c r="BR535" s="67"/>
      <c r="BS535" s="67"/>
      <c r="BT535" s="67"/>
      <c r="BU535" s="67"/>
      <c r="BV535" s="67"/>
      <c r="BW535" s="67"/>
      <c r="BX535" s="67"/>
      <c r="BY535" s="67"/>
      <c r="BZ535" s="67"/>
      <c r="CA535" s="67"/>
      <c r="CB535" s="67"/>
      <c r="CC535" s="67"/>
    </row>
    <row r="536" spans="22:81"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7"/>
      <c r="BN536" s="67"/>
      <c r="BO536" s="67"/>
      <c r="BP536" s="67"/>
      <c r="BQ536" s="67"/>
      <c r="BR536" s="67"/>
      <c r="BS536" s="67"/>
      <c r="BT536" s="67"/>
      <c r="BU536" s="67"/>
      <c r="BV536" s="67"/>
      <c r="BW536" s="67"/>
      <c r="BX536" s="67"/>
      <c r="BY536" s="67"/>
      <c r="BZ536" s="67"/>
      <c r="CA536" s="67"/>
      <c r="CB536" s="67"/>
      <c r="CC536" s="67"/>
    </row>
    <row r="537" spans="22:81"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  <c r="BV537" s="67"/>
      <c r="BW537" s="67"/>
      <c r="BX537" s="67"/>
      <c r="BY537" s="67"/>
      <c r="BZ537" s="67"/>
      <c r="CA537" s="67"/>
      <c r="CB537" s="67"/>
      <c r="CC537" s="67"/>
    </row>
    <row r="538" spans="22:81"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7"/>
      <c r="BN538" s="67"/>
      <c r="BO538" s="67"/>
      <c r="BP538" s="67"/>
      <c r="BQ538" s="67"/>
      <c r="BR538" s="67"/>
      <c r="BS538" s="67"/>
      <c r="BT538" s="67"/>
      <c r="BU538" s="67"/>
      <c r="BV538" s="67"/>
      <c r="BW538" s="67"/>
      <c r="BX538" s="67"/>
      <c r="BY538" s="67"/>
      <c r="BZ538" s="67"/>
      <c r="CA538" s="67"/>
      <c r="CB538" s="67"/>
      <c r="CC538" s="67"/>
    </row>
    <row r="539" spans="22:81"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7"/>
      <c r="BN539" s="67"/>
      <c r="BO539" s="67"/>
      <c r="BP539" s="67"/>
      <c r="BQ539" s="67"/>
      <c r="BR539" s="67"/>
      <c r="BS539" s="67"/>
      <c r="BT539" s="67"/>
      <c r="BU539" s="67"/>
      <c r="BV539" s="67"/>
      <c r="BW539" s="67"/>
      <c r="BX539" s="67"/>
      <c r="BY539" s="67"/>
      <c r="BZ539" s="67"/>
      <c r="CA539" s="67"/>
      <c r="CB539" s="67"/>
      <c r="CC539" s="67"/>
    </row>
    <row r="540" spans="22:81"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7"/>
      <c r="BN540" s="67"/>
      <c r="BO540" s="67"/>
      <c r="BP540" s="67"/>
      <c r="BQ540" s="67"/>
      <c r="BR540" s="67"/>
      <c r="BS540" s="67"/>
      <c r="BT540" s="67"/>
      <c r="BU540" s="67"/>
      <c r="BV540" s="67"/>
      <c r="BW540" s="67"/>
      <c r="BX540" s="67"/>
      <c r="BY540" s="67"/>
      <c r="BZ540" s="67"/>
      <c r="CA540" s="67"/>
      <c r="CB540" s="67"/>
      <c r="CC540" s="67"/>
    </row>
    <row r="541" spans="22:81"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7"/>
      <c r="BN541" s="67"/>
      <c r="BO541" s="67"/>
      <c r="BP541" s="67"/>
      <c r="BQ541" s="67"/>
      <c r="BR541" s="67"/>
      <c r="BS541" s="67"/>
      <c r="BT541" s="67"/>
      <c r="BU541" s="67"/>
      <c r="BV541" s="67"/>
      <c r="BW541" s="67"/>
      <c r="BX541" s="67"/>
      <c r="BY541" s="67"/>
      <c r="BZ541" s="67"/>
      <c r="CA541" s="67"/>
      <c r="CB541" s="67"/>
      <c r="CC541" s="67"/>
    </row>
    <row r="542" spans="22:81"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7"/>
      <c r="BN542" s="67"/>
      <c r="BO542" s="67"/>
      <c r="BP542" s="67"/>
      <c r="BQ542" s="67"/>
      <c r="BR542" s="67"/>
      <c r="BS542" s="67"/>
      <c r="BT542" s="67"/>
      <c r="BU542" s="67"/>
      <c r="BV542" s="67"/>
      <c r="BW542" s="67"/>
      <c r="BX542" s="67"/>
      <c r="BY542" s="67"/>
      <c r="BZ542" s="67"/>
      <c r="CA542" s="67"/>
      <c r="CB542" s="67"/>
      <c r="CC542" s="67"/>
    </row>
    <row r="543" spans="22:81"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7"/>
      <c r="BN543" s="67"/>
      <c r="BO543" s="67"/>
      <c r="BP543" s="67"/>
      <c r="BQ543" s="67"/>
      <c r="BR543" s="67"/>
      <c r="BS543" s="67"/>
      <c r="BT543" s="67"/>
      <c r="BU543" s="67"/>
      <c r="BV543" s="67"/>
      <c r="BW543" s="67"/>
      <c r="BX543" s="67"/>
      <c r="BY543" s="67"/>
      <c r="BZ543" s="67"/>
      <c r="CA543" s="67"/>
      <c r="CB543" s="67"/>
      <c r="CC543" s="67"/>
    </row>
    <row r="544" spans="22:81"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7"/>
      <c r="BN544" s="67"/>
      <c r="BO544" s="67"/>
      <c r="BP544" s="67"/>
      <c r="BQ544" s="67"/>
      <c r="BR544" s="67"/>
      <c r="BS544" s="67"/>
      <c r="BT544" s="67"/>
      <c r="BU544" s="67"/>
      <c r="BV544" s="67"/>
      <c r="BW544" s="67"/>
      <c r="BX544" s="67"/>
      <c r="BY544" s="67"/>
      <c r="BZ544" s="67"/>
      <c r="CA544" s="67"/>
      <c r="CB544" s="67"/>
      <c r="CC544" s="67"/>
    </row>
    <row r="545" spans="22:81"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7"/>
      <c r="BN545" s="67"/>
      <c r="BO545" s="67"/>
      <c r="BP545" s="67"/>
      <c r="BQ545" s="67"/>
      <c r="BR545" s="67"/>
      <c r="BS545" s="67"/>
      <c r="BT545" s="67"/>
      <c r="BU545" s="67"/>
      <c r="BV545" s="67"/>
      <c r="BW545" s="67"/>
      <c r="BX545" s="67"/>
      <c r="BY545" s="67"/>
      <c r="BZ545" s="67"/>
      <c r="CA545" s="67"/>
      <c r="CB545" s="67"/>
      <c r="CC545" s="67"/>
    </row>
    <row r="546" spans="22:81"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  <c r="BV546" s="67"/>
      <c r="BW546" s="67"/>
      <c r="BX546" s="67"/>
      <c r="BY546" s="67"/>
      <c r="BZ546" s="67"/>
      <c r="CA546" s="67"/>
      <c r="CB546" s="67"/>
      <c r="CC546" s="67"/>
    </row>
    <row r="547" spans="22:81"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7"/>
      <c r="BN547" s="67"/>
      <c r="BO547" s="67"/>
      <c r="BP547" s="67"/>
      <c r="BQ547" s="67"/>
      <c r="BR547" s="67"/>
      <c r="BS547" s="67"/>
      <c r="BT547" s="67"/>
      <c r="BU547" s="67"/>
      <c r="BV547" s="67"/>
      <c r="BW547" s="67"/>
      <c r="BX547" s="67"/>
      <c r="BY547" s="67"/>
      <c r="BZ547" s="67"/>
      <c r="CA547" s="67"/>
      <c r="CB547" s="67"/>
      <c r="CC547" s="67"/>
    </row>
    <row r="548" spans="22:81"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7"/>
      <c r="BC548" s="67"/>
      <c r="BD548" s="67"/>
      <c r="BE548" s="67"/>
      <c r="BF548" s="67"/>
      <c r="BG548" s="67"/>
      <c r="BH548" s="67"/>
      <c r="BI548" s="67"/>
      <c r="BJ548" s="67"/>
      <c r="BK548" s="67"/>
      <c r="BL548" s="67"/>
      <c r="BM548" s="67"/>
      <c r="BN548" s="67"/>
      <c r="BO548" s="67"/>
      <c r="BP548" s="67"/>
      <c r="BQ548" s="67"/>
      <c r="BR548" s="67"/>
      <c r="BS548" s="67"/>
      <c r="BT548" s="67"/>
      <c r="BU548" s="67"/>
      <c r="BV548" s="67"/>
      <c r="BW548" s="67"/>
      <c r="BX548" s="67"/>
      <c r="BY548" s="67"/>
      <c r="BZ548" s="67"/>
      <c r="CA548" s="67"/>
      <c r="CB548" s="67"/>
      <c r="CC548" s="67"/>
    </row>
    <row r="549" spans="22:81"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7"/>
      <c r="BN549" s="67"/>
      <c r="BO549" s="67"/>
      <c r="BP549" s="67"/>
      <c r="BQ549" s="67"/>
      <c r="BR549" s="67"/>
      <c r="BS549" s="67"/>
      <c r="BT549" s="67"/>
      <c r="BU549" s="67"/>
      <c r="BV549" s="67"/>
      <c r="BW549" s="67"/>
      <c r="BX549" s="67"/>
      <c r="BY549" s="67"/>
      <c r="BZ549" s="67"/>
      <c r="CA549" s="67"/>
      <c r="CB549" s="67"/>
      <c r="CC549" s="67"/>
    </row>
    <row r="550" spans="22:81"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7"/>
      <c r="BC550" s="67"/>
      <c r="BD550" s="67"/>
      <c r="BE550" s="67"/>
      <c r="BF550" s="67"/>
      <c r="BG550" s="67"/>
      <c r="BH550" s="67"/>
      <c r="BI550" s="67"/>
      <c r="BJ550" s="67"/>
      <c r="BK550" s="67"/>
      <c r="BL550" s="67"/>
      <c r="BM550" s="67"/>
      <c r="BN550" s="67"/>
      <c r="BO550" s="67"/>
      <c r="BP550" s="67"/>
      <c r="BQ550" s="67"/>
      <c r="BR550" s="67"/>
      <c r="BS550" s="67"/>
      <c r="BT550" s="67"/>
      <c r="BU550" s="67"/>
      <c r="BV550" s="67"/>
      <c r="BW550" s="67"/>
      <c r="BX550" s="67"/>
      <c r="BY550" s="67"/>
      <c r="BZ550" s="67"/>
      <c r="CA550" s="67"/>
      <c r="CB550" s="67"/>
      <c r="CC550" s="67"/>
    </row>
    <row r="551" spans="22:81"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7"/>
      <c r="BC551" s="67"/>
      <c r="BD551" s="67"/>
      <c r="BE551" s="67"/>
      <c r="BF551" s="67"/>
      <c r="BG551" s="67"/>
      <c r="BH551" s="67"/>
      <c r="BI551" s="67"/>
      <c r="BJ551" s="67"/>
      <c r="BK551" s="67"/>
      <c r="BL551" s="67"/>
      <c r="BM551" s="67"/>
      <c r="BN551" s="67"/>
      <c r="BO551" s="67"/>
      <c r="BP551" s="67"/>
      <c r="BQ551" s="67"/>
      <c r="BR551" s="67"/>
      <c r="BS551" s="67"/>
      <c r="BT551" s="67"/>
      <c r="BU551" s="67"/>
      <c r="BV551" s="67"/>
      <c r="BW551" s="67"/>
      <c r="BX551" s="67"/>
      <c r="BY551" s="67"/>
      <c r="BZ551" s="67"/>
      <c r="CA551" s="67"/>
      <c r="CB551" s="67"/>
      <c r="CC551" s="67"/>
    </row>
    <row r="552" spans="22:81"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7"/>
      <c r="BC552" s="67"/>
      <c r="BD552" s="67"/>
      <c r="BE552" s="67"/>
      <c r="BF552" s="67"/>
      <c r="BG552" s="67"/>
      <c r="BH552" s="67"/>
      <c r="BI552" s="67"/>
      <c r="BJ552" s="67"/>
      <c r="BK552" s="67"/>
      <c r="BL552" s="67"/>
      <c r="BM552" s="67"/>
      <c r="BN552" s="67"/>
      <c r="BO552" s="67"/>
      <c r="BP552" s="67"/>
      <c r="BQ552" s="67"/>
      <c r="BR552" s="67"/>
      <c r="BS552" s="67"/>
      <c r="BT552" s="67"/>
      <c r="BU552" s="67"/>
      <c r="BV552" s="67"/>
      <c r="BW552" s="67"/>
      <c r="BX552" s="67"/>
      <c r="BY552" s="67"/>
      <c r="BZ552" s="67"/>
      <c r="CA552" s="67"/>
      <c r="CB552" s="67"/>
      <c r="CC552" s="67"/>
    </row>
    <row r="553" spans="22:81"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7"/>
      <c r="BC553" s="67"/>
      <c r="BD553" s="67"/>
      <c r="BE553" s="67"/>
      <c r="BF553" s="67"/>
      <c r="BG553" s="67"/>
      <c r="BH553" s="67"/>
      <c r="BI553" s="67"/>
      <c r="BJ553" s="67"/>
      <c r="BK553" s="67"/>
      <c r="BL553" s="67"/>
      <c r="BM553" s="67"/>
      <c r="BN553" s="67"/>
      <c r="BO553" s="67"/>
      <c r="BP553" s="67"/>
      <c r="BQ553" s="67"/>
      <c r="BR553" s="67"/>
      <c r="BS553" s="67"/>
      <c r="BT553" s="67"/>
      <c r="BU553" s="67"/>
      <c r="BV553" s="67"/>
      <c r="BW553" s="67"/>
      <c r="BX553" s="67"/>
      <c r="BY553" s="67"/>
      <c r="BZ553" s="67"/>
      <c r="CA553" s="67"/>
      <c r="CB553" s="67"/>
      <c r="CC553" s="67"/>
    </row>
    <row r="554" spans="22:81"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7"/>
      <c r="BE554" s="67"/>
      <c r="BF554" s="67"/>
      <c r="BG554" s="67"/>
      <c r="BH554" s="67"/>
      <c r="BI554" s="67"/>
      <c r="BJ554" s="67"/>
      <c r="BK554" s="67"/>
      <c r="BL554" s="67"/>
      <c r="BM554" s="67"/>
      <c r="BN554" s="67"/>
      <c r="BO554" s="67"/>
      <c r="BP554" s="67"/>
      <c r="BQ554" s="67"/>
      <c r="BR554" s="67"/>
      <c r="BS554" s="67"/>
      <c r="BT554" s="67"/>
      <c r="BU554" s="67"/>
      <c r="BV554" s="67"/>
      <c r="BW554" s="67"/>
      <c r="BX554" s="67"/>
      <c r="BY554" s="67"/>
      <c r="BZ554" s="67"/>
      <c r="CA554" s="67"/>
      <c r="CB554" s="67"/>
      <c r="CC554" s="67"/>
    </row>
    <row r="555" spans="22:81"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7"/>
      <c r="BC555" s="67"/>
      <c r="BD555" s="67"/>
      <c r="BE555" s="67"/>
      <c r="BF555" s="67"/>
      <c r="BG555" s="67"/>
      <c r="BH555" s="67"/>
      <c r="BI555" s="67"/>
      <c r="BJ555" s="67"/>
      <c r="BK555" s="67"/>
      <c r="BL555" s="67"/>
      <c r="BM555" s="67"/>
      <c r="BN555" s="67"/>
      <c r="BO555" s="67"/>
      <c r="BP555" s="67"/>
      <c r="BQ555" s="67"/>
      <c r="BR555" s="67"/>
      <c r="BS555" s="67"/>
      <c r="BT555" s="67"/>
      <c r="BU555" s="67"/>
      <c r="BV555" s="67"/>
      <c r="BW555" s="67"/>
      <c r="BX555" s="67"/>
      <c r="BY555" s="67"/>
      <c r="BZ555" s="67"/>
      <c r="CA555" s="67"/>
      <c r="CB555" s="67"/>
      <c r="CC555" s="67"/>
    </row>
    <row r="556" spans="22:81"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7"/>
      <c r="BE556" s="67"/>
      <c r="BF556" s="67"/>
      <c r="BG556" s="67"/>
      <c r="BH556" s="67"/>
      <c r="BI556" s="67"/>
      <c r="BJ556" s="67"/>
      <c r="BK556" s="67"/>
      <c r="BL556" s="67"/>
      <c r="BM556" s="67"/>
      <c r="BN556" s="67"/>
      <c r="BO556" s="67"/>
      <c r="BP556" s="67"/>
      <c r="BQ556" s="67"/>
      <c r="BR556" s="67"/>
      <c r="BS556" s="67"/>
      <c r="BT556" s="67"/>
      <c r="BU556" s="67"/>
      <c r="BV556" s="67"/>
      <c r="BW556" s="67"/>
      <c r="BX556" s="67"/>
      <c r="BY556" s="67"/>
      <c r="BZ556" s="67"/>
      <c r="CA556" s="67"/>
      <c r="CB556" s="67"/>
      <c r="CC556" s="67"/>
    </row>
    <row r="557" spans="22:81"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7"/>
      <c r="BC557" s="67"/>
      <c r="BD557" s="67"/>
      <c r="BE557" s="67"/>
      <c r="BF557" s="67"/>
      <c r="BG557" s="67"/>
      <c r="BH557" s="67"/>
      <c r="BI557" s="67"/>
      <c r="BJ557" s="67"/>
      <c r="BK557" s="67"/>
      <c r="BL557" s="67"/>
      <c r="BM557" s="67"/>
      <c r="BN557" s="67"/>
      <c r="BO557" s="67"/>
      <c r="BP557" s="67"/>
      <c r="BQ557" s="67"/>
      <c r="BR557" s="67"/>
      <c r="BS557" s="67"/>
      <c r="BT557" s="67"/>
      <c r="BU557" s="67"/>
      <c r="BV557" s="67"/>
      <c r="BW557" s="67"/>
      <c r="BX557" s="67"/>
      <c r="BY557" s="67"/>
      <c r="BZ557" s="67"/>
      <c r="CA557" s="67"/>
      <c r="CB557" s="67"/>
      <c r="CC557" s="67"/>
    </row>
    <row r="558" spans="22:81"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7"/>
      <c r="BC558" s="67"/>
      <c r="BD558" s="67"/>
      <c r="BE558" s="67"/>
      <c r="BF558" s="67"/>
      <c r="BG558" s="67"/>
      <c r="BH558" s="67"/>
      <c r="BI558" s="67"/>
      <c r="BJ558" s="67"/>
      <c r="BK558" s="67"/>
      <c r="BL558" s="67"/>
      <c r="BM558" s="67"/>
      <c r="BN558" s="67"/>
      <c r="BO558" s="67"/>
      <c r="BP558" s="67"/>
      <c r="BQ558" s="67"/>
      <c r="BR558" s="67"/>
      <c r="BS558" s="67"/>
      <c r="BT558" s="67"/>
      <c r="BU558" s="67"/>
      <c r="BV558" s="67"/>
      <c r="BW558" s="67"/>
      <c r="BX558" s="67"/>
      <c r="BY558" s="67"/>
      <c r="BZ558" s="67"/>
      <c r="CA558" s="67"/>
      <c r="CB558" s="67"/>
      <c r="CC558" s="67"/>
    </row>
    <row r="559" spans="22:81"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7"/>
      <c r="BC559" s="67"/>
      <c r="BD559" s="67"/>
      <c r="BE559" s="67"/>
      <c r="BF559" s="67"/>
      <c r="BG559" s="67"/>
      <c r="BH559" s="67"/>
      <c r="BI559" s="67"/>
      <c r="BJ559" s="67"/>
      <c r="BK559" s="67"/>
      <c r="BL559" s="67"/>
      <c r="BM559" s="67"/>
      <c r="BN559" s="67"/>
      <c r="BO559" s="67"/>
      <c r="BP559" s="67"/>
      <c r="BQ559" s="67"/>
      <c r="BR559" s="67"/>
      <c r="BS559" s="67"/>
      <c r="BT559" s="67"/>
      <c r="BU559" s="67"/>
      <c r="BV559" s="67"/>
      <c r="BW559" s="67"/>
      <c r="BX559" s="67"/>
      <c r="BY559" s="67"/>
      <c r="BZ559" s="67"/>
      <c r="CA559" s="67"/>
      <c r="CB559" s="67"/>
      <c r="CC559" s="67"/>
    </row>
    <row r="560" spans="22:81"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7"/>
      <c r="BC560" s="67"/>
      <c r="BD560" s="67"/>
      <c r="BE560" s="67"/>
      <c r="BF560" s="67"/>
      <c r="BG560" s="67"/>
      <c r="BH560" s="67"/>
      <c r="BI560" s="67"/>
      <c r="BJ560" s="67"/>
      <c r="BK560" s="67"/>
      <c r="BL560" s="67"/>
      <c r="BM560" s="67"/>
      <c r="BN560" s="67"/>
      <c r="BO560" s="67"/>
      <c r="BP560" s="67"/>
      <c r="BQ560" s="67"/>
      <c r="BR560" s="67"/>
      <c r="BS560" s="67"/>
      <c r="BT560" s="67"/>
      <c r="BU560" s="67"/>
      <c r="BV560" s="67"/>
      <c r="BW560" s="67"/>
      <c r="BX560" s="67"/>
      <c r="BY560" s="67"/>
      <c r="BZ560" s="67"/>
      <c r="CA560" s="67"/>
      <c r="CB560" s="67"/>
      <c r="CC560" s="67"/>
    </row>
    <row r="561" spans="22:81"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7"/>
      <c r="BC561" s="67"/>
      <c r="BD561" s="67"/>
      <c r="BE561" s="67"/>
      <c r="BF561" s="67"/>
      <c r="BG561" s="67"/>
      <c r="BH561" s="67"/>
      <c r="BI561" s="67"/>
      <c r="BJ561" s="67"/>
      <c r="BK561" s="67"/>
      <c r="BL561" s="67"/>
      <c r="BM561" s="67"/>
      <c r="BN561" s="67"/>
      <c r="BO561" s="67"/>
      <c r="BP561" s="67"/>
      <c r="BQ561" s="67"/>
      <c r="BR561" s="67"/>
      <c r="BS561" s="67"/>
      <c r="BT561" s="67"/>
      <c r="BU561" s="67"/>
      <c r="BV561" s="67"/>
      <c r="BW561" s="67"/>
      <c r="BX561" s="67"/>
      <c r="BY561" s="67"/>
      <c r="BZ561" s="67"/>
      <c r="CA561" s="67"/>
      <c r="CB561" s="67"/>
      <c r="CC561" s="67"/>
    </row>
    <row r="562" spans="22:81"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7"/>
      <c r="BC562" s="67"/>
      <c r="BD562" s="67"/>
      <c r="BE562" s="67"/>
      <c r="BF562" s="67"/>
      <c r="BG562" s="67"/>
      <c r="BH562" s="67"/>
      <c r="BI562" s="67"/>
      <c r="BJ562" s="67"/>
      <c r="BK562" s="67"/>
      <c r="BL562" s="67"/>
      <c r="BM562" s="67"/>
      <c r="BN562" s="67"/>
      <c r="BO562" s="67"/>
      <c r="BP562" s="67"/>
      <c r="BQ562" s="67"/>
      <c r="BR562" s="67"/>
      <c r="BS562" s="67"/>
      <c r="BT562" s="67"/>
      <c r="BU562" s="67"/>
      <c r="BV562" s="67"/>
      <c r="BW562" s="67"/>
      <c r="BX562" s="67"/>
      <c r="BY562" s="67"/>
      <c r="BZ562" s="67"/>
      <c r="CA562" s="67"/>
      <c r="CB562" s="67"/>
      <c r="CC562" s="67"/>
    </row>
    <row r="563" spans="22:81"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7"/>
      <c r="BC563" s="67"/>
      <c r="BD563" s="67"/>
      <c r="BE563" s="67"/>
      <c r="BF563" s="67"/>
      <c r="BG563" s="67"/>
      <c r="BH563" s="67"/>
      <c r="BI563" s="67"/>
      <c r="BJ563" s="67"/>
      <c r="BK563" s="67"/>
      <c r="BL563" s="67"/>
      <c r="BM563" s="67"/>
      <c r="BN563" s="67"/>
      <c r="BO563" s="67"/>
      <c r="BP563" s="67"/>
      <c r="BQ563" s="67"/>
      <c r="BR563" s="67"/>
      <c r="BS563" s="67"/>
      <c r="BT563" s="67"/>
      <c r="BU563" s="67"/>
      <c r="BV563" s="67"/>
      <c r="BW563" s="67"/>
      <c r="BX563" s="67"/>
      <c r="BY563" s="67"/>
      <c r="BZ563" s="67"/>
      <c r="CA563" s="67"/>
      <c r="CB563" s="67"/>
      <c r="CC563" s="67"/>
    </row>
    <row r="564" spans="22:81"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7"/>
      <c r="BC564" s="67"/>
      <c r="BD564" s="67"/>
      <c r="BE564" s="67"/>
      <c r="BF564" s="67"/>
      <c r="BG564" s="67"/>
      <c r="BH564" s="67"/>
      <c r="BI564" s="67"/>
      <c r="BJ564" s="67"/>
      <c r="BK564" s="67"/>
      <c r="BL564" s="67"/>
      <c r="BM564" s="67"/>
      <c r="BN564" s="67"/>
      <c r="BO564" s="67"/>
      <c r="BP564" s="67"/>
      <c r="BQ564" s="67"/>
      <c r="BR564" s="67"/>
      <c r="BS564" s="67"/>
      <c r="BT564" s="67"/>
      <c r="BU564" s="67"/>
      <c r="BV564" s="67"/>
      <c r="BW564" s="67"/>
      <c r="BX564" s="67"/>
      <c r="BY564" s="67"/>
      <c r="BZ564" s="67"/>
      <c r="CA564" s="67"/>
      <c r="CB564" s="67"/>
      <c r="CC564" s="67"/>
    </row>
    <row r="565" spans="22:81"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7"/>
      <c r="BC565" s="67"/>
      <c r="BD565" s="67"/>
      <c r="BE565" s="67"/>
      <c r="BF565" s="67"/>
      <c r="BG565" s="67"/>
      <c r="BH565" s="67"/>
      <c r="BI565" s="67"/>
      <c r="BJ565" s="67"/>
      <c r="BK565" s="67"/>
      <c r="BL565" s="67"/>
      <c r="BM565" s="67"/>
      <c r="BN565" s="67"/>
      <c r="BO565" s="67"/>
      <c r="BP565" s="67"/>
      <c r="BQ565" s="67"/>
      <c r="BR565" s="67"/>
      <c r="BS565" s="67"/>
      <c r="BT565" s="67"/>
      <c r="BU565" s="67"/>
      <c r="BV565" s="67"/>
      <c r="BW565" s="67"/>
      <c r="BX565" s="67"/>
      <c r="BY565" s="67"/>
      <c r="BZ565" s="67"/>
      <c r="CA565" s="67"/>
      <c r="CB565" s="67"/>
      <c r="CC565" s="67"/>
    </row>
    <row r="566" spans="22:81"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7"/>
      <c r="BC566" s="67"/>
      <c r="BD566" s="67"/>
      <c r="BE566" s="67"/>
      <c r="BF566" s="67"/>
      <c r="BG566" s="67"/>
      <c r="BH566" s="67"/>
      <c r="BI566" s="67"/>
      <c r="BJ566" s="67"/>
      <c r="BK566" s="67"/>
      <c r="BL566" s="67"/>
      <c r="BM566" s="67"/>
      <c r="BN566" s="67"/>
      <c r="BO566" s="67"/>
      <c r="BP566" s="67"/>
      <c r="BQ566" s="67"/>
      <c r="BR566" s="67"/>
      <c r="BS566" s="67"/>
      <c r="BT566" s="67"/>
      <c r="BU566" s="67"/>
      <c r="BV566" s="67"/>
      <c r="BW566" s="67"/>
      <c r="BX566" s="67"/>
      <c r="BY566" s="67"/>
      <c r="BZ566" s="67"/>
      <c r="CA566" s="67"/>
      <c r="CB566" s="67"/>
      <c r="CC566" s="67"/>
    </row>
    <row r="567" spans="22:81"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7"/>
      <c r="BC567" s="67"/>
      <c r="BD567" s="67"/>
      <c r="BE567" s="67"/>
      <c r="BF567" s="67"/>
      <c r="BG567" s="67"/>
      <c r="BH567" s="67"/>
      <c r="BI567" s="67"/>
      <c r="BJ567" s="67"/>
      <c r="BK567" s="67"/>
      <c r="BL567" s="67"/>
      <c r="BM567" s="67"/>
      <c r="BN567" s="67"/>
      <c r="BO567" s="67"/>
      <c r="BP567" s="67"/>
      <c r="BQ567" s="67"/>
      <c r="BR567" s="67"/>
      <c r="BS567" s="67"/>
      <c r="BT567" s="67"/>
      <c r="BU567" s="67"/>
      <c r="BV567" s="67"/>
      <c r="BW567" s="67"/>
      <c r="BX567" s="67"/>
      <c r="BY567" s="67"/>
      <c r="BZ567" s="67"/>
      <c r="CA567" s="67"/>
      <c r="CB567" s="67"/>
      <c r="CC567" s="67"/>
    </row>
    <row r="568" spans="22:81"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7"/>
      <c r="BC568" s="67"/>
      <c r="BD568" s="67"/>
      <c r="BE568" s="67"/>
      <c r="BF568" s="67"/>
      <c r="BG568" s="67"/>
      <c r="BH568" s="67"/>
      <c r="BI568" s="67"/>
      <c r="BJ568" s="67"/>
      <c r="BK568" s="67"/>
      <c r="BL568" s="67"/>
      <c r="BM568" s="67"/>
      <c r="BN568" s="67"/>
      <c r="BO568" s="67"/>
      <c r="BP568" s="67"/>
      <c r="BQ568" s="67"/>
      <c r="BR568" s="67"/>
      <c r="BS568" s="67"/>
      <c r="BT568" s="67"/>
      <c r="BU568" s="67"/>
      <c r="BV568" s="67"/>
      <c r="BW568" s="67"/>
      <c r="BX568" s="67"/>
      <c r="BY568" s="67"/>
      <c r="BZ568" s="67"/>
      <c r="CA568" s="67"/>
      <c r="CB568" s="67"/>
      <c r="CC568" s="67"/>
    </row>
    <row r="569" spans="22:81"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7"/>
      <c r="BC569" s="67"/>
      <c r="BD569" s="67"/>
      <c r="BE569" s="67"/>
      <c r="BF569" s="67"/>
      <c r="BG569" s="67"/>
      <c r="BH569" s="67"/>
      <c r="BI569" s="67"/>
      <c r="BJ569" s="67"/>
      <c r="BK569" s="67"/>
      <c r="BL569" s="67"/>
      <c r="BM569" s="67"/>
      <c r="BN569" s="67"/>
      <c r="BO569" s="67"/>
      <c r="BP569" s="67"/>
      <c r="BQ569" s="67"/>
      <c r="BR569" s="67"/>
      <c r="BS569" s="67"/>
      <c r="BT569" s="67"/>
      <c r="BU569" s="67"/>
      <c r="BV569" s="67"/>
      <c r="BW569" s="67"/>
      <c r="BX569" s="67"/>
      <c r="BY569" s="67"/>
      <c r="BZ569" s="67"/>
      <c r="CA569" s="67"/>
      <c r="CB569" s="67"/>
      <c r="CC569" s="67"/>
    </row>
    <row r="570" spans="22:81"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7"/>
      <c r="BC570" s="67"/>
      <c r="BD570" s="67"/>
      <c r="BE570" s="67"/>
      <c r="BF570" s="67"/>
      <c r="BG570" s="67"/>
      <c r="BH570" s="67"/>
      <c r="BI570" s="67"/>
      <c r="BJ570" s="67"/>
      <c r="BK570" s="67"/>
      <c r="BL570" s="67"/>
      <c r="BM570" s="67"/>
      <c r="BN570" s="67"/>
      <c r="BO570" s="67"/>
      <c r="BP570" s="67"/>
      <c r="BQ570" s="67"/>
      <c r="BR570" s="67"/>
      <c r="BS570" s="67"/>
      <c r="BT570" s="67"/>
      <c r="BU570" s="67"/>
      <c r="BV570" s="67"/>
      <c r="BW570" s="67"/>
      <c r="BX570" s="67"/>
      <c r="BY570" s="67"/>
      <c r="BZ570" s="67"/>
      <c r="CA570" s="67"/>
      <c r="CB570" s="67"/>
      <c r="CC570" s="67"/>
    </row>
    <row r="571" spans="22:81"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7"/>
      <c r="BC571" s="67"/>
      <c r="BD571" s="67"/>
      <c r="BE571" s="67"/>
      <c r="BF571" s="67"/>
      <c r="BG571" s="67"/>
      <c r="BH571" s="67"/>
      <c r="BI571" s="67"/>
      <c r="BJ571" s="67"/>
      <c r="BK571" s="67"/>
      <c r="BL571" s="67"/>
      <c r="BM571" s="67"/>
      <c r="BN571" s="67"/>
      <c r="BO571" s="67"/>
      <c r="BP571" s="67"/>
      <c r="BQ571" s="67"/>
      <c r="BR571" s="67"/>
      <c r="BS571" s="67"/>
      <c r="BT571" s="67"/>
      <c r="BU571" s="67"/>
      <c r="BV571" s="67"/>
      <c r="BW571" s="67"/>
      <c r="BX571" s="67"/>
      <c r="BY571" s="67"/>
      <c r="BZ571" s="67"/>
      <c r="CA571" s="67"/>
      <c r="CB571" s="67"/>
      <c r="CC571" s="67"/>
    </row>
    <row r="572" spans="22:81"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7"/>
      <c r="BC572" s="67"/>
      <c r="BD572" s="67"/>
      <c r="BE572" s="67"/>
      <c r="BF572" s="67"/>
      <c r="BG572" s="67"/>
      <c r="BH572" s="67"/>
      <c r="BI572" s="67"/>
      <c r="BJ572" s="67"/>
      <c r="BK572" s="67"/>
      <c r="BL572" s="67"/>
      <c r="BM572" s="67"/>
      <c r="BN572" s="67"/>
      <c r="BO572" s="67"/>
      <c r="BP572" s="67"/>
      <c r="BQ572" s="67"/>
      <c r="BR572" s="67"/>
      <c r="BS572" s="67"/>
      <c r="BT572" s="67"/>
      <c r="BU572" s="67"/>
      <c r="BV572" s="67"/>
      <c r="BW572" s="67"/>
      <c r="BX572" s="67"/>
      <c r="BY572" s="67"/>
      <c r="BZ572" s="67"/>
      <c r="CA572" s="67"/>
      <c r="CB572" s="67"/>
      <c r="CC572" s="67"/>
    </row>
    <row r="573" spans="22:81"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  <c r="AT573" s="67"/>
      <c r="AU573" s="67"/>
      <c r="AV573" s="67"/>
      <c r="AW573" s="67"/>
      <c r="AX573" s="67"/>
      <c r="AY573" s="67"/>
      <c r="AZ573" s="67"/>
      <c r="BA573" s="67"/>
      <c r="BB573" s="67"/>
      <c r="BC573" s="67"/>
      <c r="BD573" s="67"/>
      <c r="BE573" s="67"/>
      <c r="BF573" s="67"/>
      <c r="BG573" s="67"/>
      <c r="BH573" s="67"/>
      <c r="BI573" s="67"/>
      <c r="BJ573" s="67"/>
      <c r="BK573" s="67"/>
      <c r="BL573" s="67"/>
      <c r="BM573" s="67"/>
      <c r="BN573" s="67"/>
      <c r="BO573" s="67"/>
      <c r="BP573" s="67"/>
      <c r="BQ573" s="67"/>
      <c r="BR573" s="67"/>
      <c r="BS573" s="67"/>
      <c r="BT573" s="67"/>
      <c r="BU573" s="67"/>
      <c r="BV573" s="67"/>
      <c r="BW573" s="67"/>
      <c r="BX573" s="67"/>
      <c r="BY573" s="67"/>
      <c r="BZ573" s="67"/>
      <c r="CA573" s="67"/>
      <c r="CB573" s="67"/>
      <c r="CC573" s="67"/>
    </row>
    <row r="574" spans="22:81"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  <c r="AT574" s="67"/>
      <c r="AU574" s="67"/>
      <c r="AV574" s="67"/>
      <c r="AW574" s="67"/>
      <c r="AX574" s="67"/>
      <c r="AY574" s="67"/>
      <c r="AZ574" s="67"/>
      <c r="BA574" s="67"/>
      <c r="BB574" s="67"/>
      <c r="BC574" s="67"/>
      <c r="BD574" s="67"/>
      <c r="BE574" s="67"/>
      <c r="BF574" s="67"/>
      <c r="BG574" s="67"/>
      <c r="BH574" s="67"/>
      <c r="BI574" s="67"/>
      <c r="BJ574" s="67"/>
      <c r="BK574" s="67"/>
      <c r="BL574" s="67"/>
      <c r="BM574" s="67"/>
      <c r="BN574" s="67"/>
      <c r="BO574" s="67"/>
      <c r="BP574" s="67"/>
      <c r="BQ574" s="67"/>
      <c r="BR574" s="67"/>
      <c r="BS574" s="67"/>
      <c r="BT574" s="67"/>
      <c r="BU574" s="67"/>
      <c r="BV574" s="67"/>
      <c r="BW574" s="67"/>
      <c r="BX574" s="67"/>
      <c r="BY574" s="67"/>
      <c r="BZ574" s="67"/>
      <c r="CA574" s="67"/>
      <c r="CB574" s="67"/>
      <c r="CC574" s="67"/>
    </row>
    <row r="575" spans="22:81"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7"/>
      <c r="BC575" s="67"/>
      <c r="BD575" s="67"/>
      <c r="BE575" s="67"/>
      <c r="BF575" s="67"/>
      <c r="BG575" s="67"/>
      <c r="BH575" s="67"/>
      <c r="BI575" s="67"/>
      <c r="BJ575" s="67"/>
      <c r="BK575" s="67"/>
      <c r="BL575" s="67"/>
      <c r="BM575" s="67"/>
      <c r="BN575" s="67"/>
      <c r="BO575" s="67"/>
      <c r="BP575" s="67"/>
      <c r="BQ575" s="67"/>
      <c r="BR575" s="67"/>
      <c r="BS575" s="67"/>
      <c r="BT575" s="67"/>
      <c r="BU575" s="67"/>
      <c r="BV575" s="67"/>
      <c r="BW575" s="67"/>
      <c r="BX575" s="67"/>
      <c r="BY575" s="67"/>
      <c r="BZ575" s="67"/>
      <c r="CA575" s="67"/>
      <c r="CB575" s="67"/>
      <c r="CC575" s="67"/>
    </row>
    <row r="576" spans="22:81"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  <c r="AT576" s="67"/>
      <c r="AU576" s="67"/>
      <c r="AV576" s="67"/>
      <c r="AW576" s="67"/>
      <c r="AX576" s="67"/>
      <c r="AY576" s="67"/>
      <c r="AZ576" s="67"/>
      <c r="BA576" s="67"/>
      <c r="BB576" s="67"/>
      <c r="BC576" s="67"/>
      <c r="BD576" s="67"/>
      <c r="BE576" s="67"/>
      <c r="BF576" s="67"/>
      <c r="BG576" s="67"/>
      <c r="BH576" s="67"/>
      <c r="BI576" s="67"/>
      <c r="BJ576" s="67"/>
      <c r="BK576" s="67"/>
      <c r="BL576" s="67"/>
      <c r="BM576" s="67"/>
      <c r="BN576" s="67"/>
      <c r="BO576" s="67"/>
      <c r="BP576" s="67"/>
      <c r="BQ576" s="67"/>
      <c r="BR576" s="67"/>
      <c r="BS576" s="67"/>
      <c r="BT576" s="67"/>
      <c r="BU576" s="67"/>
      <c r="BV576" s="67"/>
      <c r="BW576" s="67"/>
      <c r="BX576" s="67"/>
      <c r="BY576" s="67"/>
      <c r="BZ576" s="67"/>
      <c r="CA576" s="67"/>
      <c r="CB576" s="67"/>
      <c r="CC576" s="67"/>
    </row>
    <row r="577" spans="22:81"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  <c r="AT577" s="67"/>
      <c r="AU577" s="67"/>
      <c r="AV577" s="67"/>
      <c r="AW577" s="67"/>
      <c r="AX577" s="67"/>
      <c r="AY577" s="67"/>
      <c r="AZ577" s="67"/>
      <c r="BA577" s="67"/>
      <c r="BB577" s="67"/>
      <c r="BC577" s="67"/>
      <c r="BD577" s="67"/>
      <c r="BE577" s="67"/>
      <c r="BF577" s="67"/>
      <c r="BG577" s="67"/>
      <c r="BH577" s="67"/>
      <c r="BI577" s="67"/>
      <c r="BJ577" s="67"/>
      <c r="BK577" s="67"/>
      <c r="BL577" s="67"/>
      <c r="BM577" s="67"/>
      <c r="BN577" s="67"/>
      <c r="BO577" s="67"/>
      <c r="BP577" s="67"/>
      <c r="BQ577" s="67"/>
      <c r="BR577" s="67"/>
      <c r="BS577" s="67"/>
      <c r="BT577" s="67"/>
      <c r="BU577" s="67"/>
      <c r="BV577" s="67"/>
      <c r="BW577" s="67"/>
      <c r="BX577" s="67"/>
      <c r="BY577" s="67"/>
      <c r="BZ577" s="67"/>
      <c r="CA577" s="67"/>
      <c r="CB577" s="67"/>
      <c r="CC577" s="67"/>
    </row>
    <row r="578" spans="22:81"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  <c r="AT578" s="67"/>
      <c r="AU578" s="67"/>
      <c r="AV578" s="67"/>
      <c r="AW578" s="67"/>
      <c r="AX578" s="67"/>
      <c r="AY578" s="67"/>
      <c r="AZ578" s="67"/>
      <c r="BA578" s="67"/>
      <c r="BB578" s="67"/>
      <c r="BC578" s="67"/>
      <c r="BD578" s="67"/>
      <c r="BE578" s="67"/>
      <c r="BF578" s="67"/>
      <c r="BG578" s="67"/>
      <c r="BH578" s="67"/>
      <c r="BI578" s="67"/>
      <c r="BJ578" s="67"/>
      <c r="BK578" s="67"/>
      <c r="BL578" s="67"/>
      <c r="BM578" s="67"/>
      <c r="BN578" s="67"/>
      <c r="BO578" s="67"/>
      <c r="BP578" s="67"/>
      <c r="BQ578" s="67"/>
      <c r="BR578" s="67"/>
      <c r="BS578" s="67"/>
      <c r="BT578" s="67"/>
      <c r="BU578" s="67"/>
      <c r="BV578" s="67"/>
      <c r="BW578" s="67"/>
      <c r="BX578" s="67"/>
      <c r="BY578" s="67"/>
      <c r="BZ578" s="67"/>
      <c r="CA578" s="67"/>
      <c r="CB578" s="67"/>
      <c r="CC578" s="67"/>
    </row>
    <row r="579" spans="22:81"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7"/>
      <c r="BC579" s="67"/>
      <c r="BD579" s="67"/>
      <c r="BE579" s="67"/>
      <c r="BF579" s="67"/>
      <c r="BG579" s="67"/>
      <c r="BH579" s="67"/>
      <c r="BI579" s="67"/>
      <c r="BJ579" s="67"/>
      <c r="BK579" s="67"/>
      <c r="BL579" s="67"/>
      <c r="BM579" s="67"/>
      <c r="BN579" s="67"/>
      <c r="BO579" s="67"/>
      <c r="BP579" s="67"/>
      <c r="BQ579" s="67"/>
      <c r="BR579" s="67"/>
      <c r="BS579" s="67"/>
      <c r="BT579" s="67"/>
      <c r="BU579" s="67"/>
      <c r="BV579" s="67"/>
      <c r="BW579" s="67"/>
      <c r="BX579" s="67"/>
      <c r="BY579" s="67"/>
      <c r="BZ579" s="67"/>
      <c r="CA579" s="67"/>
      <c r="CB579" s="67"/>
      <c r="CC579" s="67"/>
    </row>
    <row r="580" spans="22:81"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7"/>
      <c r="BC580" s="67"/>
      <c r="BD580" s="67"/>
      <c r="BE580" s="67"/>
      <c r="BF580" s="67"/>
      <c r="BG580" s="67"/>
      <c r="BH580" s="67"/>
      <c r="BI580" s="67"/>
      <c r="BJ580" s="67"/>
      <c r="BK580" s="67"/>
      <c r="BL580" s="67"/>
      <c r="BM580" s="67"/>
      <c r="BN580" s="67"/>
      <c r="BO580" s="67"/>
      <c r="BP580" s="67"/>
      <c r="BQ580" s="67"/>
      <c r="BR580" s="67"/>
      <c r="BS580" s="67"/>
      <c r="BT580" s="67"/>
      <c r="BU580" s="67"/>
      <c r="BV580" s="67"/>
      <c r="BW580" s="67"/>
      <c r="BX580" s="67"/>
      <c r="BY580" s="67"/>
      <c r="BZ580" s="67"/>
      <c r="CA580" s="67"/>
      <c r="CB580" s="67"/>
      <c r="CC580" s="67"/>
    </row>
    <row r="581" spans="22:81"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7"/>
      <c r="BC581" s="67"/>
      <c r="BD581" s="67"/>
      <c r="BE581" s="67"/>
      <c r="BF581" s="67"/>
      <c r="BG581" s="67"/>
      <c r="BH581" s="67"/>
      <c r="BI581" s="67"/>
      <c r="BJ581" s="67"/>
      <c r="BK581" s="67"/>
      <c r="BL581" s="67"/>
      <c r="BM581" s="67"/>
      <c r="BN581" s="67"/>
      <c r="BO581" s="67"/>
      <c r="BP581" s="67"/>
      <c r="BQ581" s="67"/>
      <c r="BR581" s="67"/>
      <c r="BS581" s="67"/>
      <c r="BT581" s="67"/>
      <c r="BU581" s="67"/>
      <c r="BV581" s="67"/>
      <c r="BW581" s="67"/>
      <c r="BX581" s="67"/>
      <c r="BY581" s="67"/>
      <c r="BZ581" s="67"/>
      <c r="CA581" s="67"/>
      <c r="CB581" s="67"/>
      <c r="CC581" s="67"/>
    </row>
    <row r="582" spans="22:81"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  <c r="BF582" s="67"/>
      <c r="BG582" s="67"/>
      <c r="BH582" s="67"/>
      <c r="BI582" s="67"/>
      <c r="BJ582" s="67"/>
      <c r="BK582" s="67"/>
      <c r="BL582" s="67"/>
      <c r="BM582" s="67"/>
      <c r="BN582" s="67"/>
      <c r="BO582" s="67"/>
      <c r="BP582" s="67"/>
      <c r="BQ582" s="67"/>
      <c r="BR582" s="67"/>
      <c r="BS582" s="67"/>
      <c r="BT582" s="67"/>
      <c r="BU582" s="67"/>
      <c r="BV582" s="67"/>
      <c r="BW582" s="67"/>
      <c r="BX582" s="67"/>
      <c r="BY582" s="67"/>
      <c r="BZ582" s="67"/>
      <c r="CA582" s="67"/>
      <c r="CB582" s="67"/>
      <c r="CC582" s="67"/>
    </row>
    <row r="583" spans="22:81"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7"/>
      <c r="BC583" s="67"/>
      <c r="BD583" s="67"/>
      <c r="BE583" s="67"/>
      <c r="BF583" s="67"/>
      <c r="BG583" s="67"/>
      <c r="BH583" s="67"/>
      <c r="BI583" s="67"/>
      <c r="BJ583" s="67"/>
      <c r="BK583" s="67"/>
      <c r="BL583" s="67"/>
      <c r="BM583" s="67"/>
      <c r="BN583" s="67"/>
      <c r="BO583" s="67"/>
      <c r="BP583" s="67"/>
      <c r="BQ583" s="67"/>
      <c r="BR583" s="67"/>
      <c r="BS583" s="67"/>
      <c r="BT583" s="67"/>
      <c r="BU583" s="67"/>
      <c r="BV583" s="67"/>
      <c r="BW583" s="67"/>
      <c r="BX583" s="67"/>
      <c r="BY583" s="67"/>
      <c r="BZ583" s="67"/>
      <c r="CA583" s="67"/>
      <c r="CB583" s="67"/>
      <c r="CC583" s="67"/>
    </row>
    <row r="584" spans="22:81"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7"/>
      <c r="BC584" s="67"/>
      <c r="BD584" s="67"/>
      <c r="BE584" s="67"/>
      <c r="BF584" s="67"/>
      <c r="BG584" s="67"/>
      <c r="BH584" s="67"/>
      <c r="BI584" s="67"/>
      <c r="BJ584" s="67"/>
      <c r="BK584" s="67"/>
      <c r="BL584" s="67"/>
      <c r="BM584" s="67"/>
      <c r="BN584" s="67"/>
      <c r="BO584" s="67"/>
      <c r="BP584" s="67"/>
      <c r="BQ584" s="67"/>
      <c r="BR584" s="67"/>
      <c r="BS584" s="67"/>
      <c r="BT584" s="67"/>
      <c r="BU584" s="67"/>
      <c r="BV584" s="67"/>
      <c r="BW584" s="67"/>
      <c r="BX584" s="67"/>
      <c r="BY584" s="67"/>
      <c r="BZ584" s="67"/>
      <c r="CA584" s="67"/>
      <c r="CB584" s="67"/>
      <c r="CC584" s="67"/>
    </row>
    <row r="585" spans="22:81"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  <c r="AT585" s="67"/>
      <c r="AU585" s="67"/>
      <c r="AV585" s="67"/>
      <c r="AW585" s="67"/>
      <c r="AX585" s="67"/>
      <c r="AY585" s="67"/>
      <c r="AZ585" s="67"/>
      <c r="BA585" s="67"/>
      <c r="BB585" s="67"/>
      <c r="BC585" s="67"/>
      <c r="BD585" s="67"/>
      <c r="BE585" s="67"/>
      <c r="BF585" s="67"/>
      <c r="BG585" s="67"/>
      <c r="BH585" s="67"/>
      <c r="BI585" s="67"/>
      <c r="BJ585" s="67"/>
      <c r="BK585" s="67"/>
      <c r="BL585" s="67"/>
      <c r="BM585" s="67"/>
      <c r="BN585" s="67"/>
      <c r="BO585" s="67"/>
      <c r="BP585" s="67"/>
      <c r="BQ585" s="67"/>
      <c r="BR585" s="67"/>
      <c r="BS585" s="67"/>
      <c r="BT585" s="67"/>
      <c r="BU585" s="67"/>
      <c r="BV585" s="67"/>
      <c r="BW585" s="67"/>
      <c r="BX585" s="67"/>
      <c r="BY585" s="67"/>
      <c r="BZ585" s="67"/>
      <c r="CA585" s="67"/>
      <c r="CB585" s="67"/>
      <c r="CC585" s="67"/>
    </row>
    <row r="586" spans="22:81"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  <c r="AT586" s="67"/>
      <c r="AU586" s="67"/>
      <c r="AV586" s="67"/>
      <c r="AW586" s="67"/>
      <c r="AX586" s="67"/>
      <c r="AY586" s="67"/>
      <c r="AZ586" s="67"/>
      <c r="BA586" s="67"/>
      <c r="BB586" s="67"/>
      <c r="BC586" s="67"/>
      <c r="BD586" s="67"/>
      <c r="BE586" s="67"/>
      <c r="BF586" s="67"/>
      <c r="BG586" s="67"/>
      <c r="BH586" s="67"/>
      <c r="BI586" s="67"/>
      <c r="BJ586" s="67"/>
      <c r="BK586" s="67"/>
      <c r="BL586" s="67"/>
      <c r="BM586" s="67"/>
      <c r="BN586" s="67"/>
      <c r="BO586" s="67"/>
      <c r="BP586" s="67"/>
      <c r="BQ586" s="67"/>
      <c r="BR586" s="67"/>
      <c r="BS586" s="67"/>
      <c r="BT586" s="67"/>
      <c r="BU586" s="67"/>
      <c r="BV586" s="67"/>
      <c r="BW586" s="67"/>
      <c r="BX586" s="67"/>
      <c r="BY586" s="67"/>
      <c r="BZ586" s="67"/>
      <c r="CA586" s="67"/>
      <c r="CB586" s="67"/>
      <c r="CC586" s="67"/>
    </row>
    <row r="587" spans="22:81"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7"/>
      <c r="BC587" s="67"/>
      <c r="BD587" s="67"/>
      <c r="BE587" s="67"/>
      <c r="BF587" s="67"/>
      <c r="BG587" s="67"/>
      <c r="BH587" s="67"/>
      <c r="BI587" s="67"/>
      <c r="BJ587" s="67"/>
      <c r="BK587" s="67"/>
      <c r="BL587" s="67"/>
      <c r="BM587" s="67"/>
      <c r="BN587" s="67"/>
      <c r="BO587" s="67"/>
      <c r="BP587" s="67"/>
      <c r="BQ587" s="67"/>
      <c r="BR587" s="67"/>
      <c r="BS587" s="67"/>
      <c r="BT587" s="67"/>
      <c r="BU587" s="67"/>
      <c r="BV587" s="67"/>
      <c r="BW587" s="67"/>
      <c r="BX587" s="67"/>
      <c r="BY587" s="67"/>
      <c r="BZ587" s="67"/>
      <c r="CA587" s="67"/>
      <c r="CB587" s="67"/>
      <c r="CC587" s="67"/>
    </row>
    <row r="588" spans="22:81"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  <c r="AT588" s="67"/>
      <c r="AU588" s="67"/>
      <c r="AV588" s="67"/>
      <c r="AW588" s="67"/>
      <c r="AX588" s="67"/>
      <c r="AY588" s="67"/>
      <c r="AZ588" s="67"/>
      <c r="BA588" s="67"/>
      <c r="BB588" s="67"/>
      <c r="BC588" s="67"/>
      <c r="BD588" s="67"/>
      <c r="BE588" s="67"/>
      <c r="BF588" s="67"/>
      <c r="BG588" s="67"/>
      <c r="BH588" s="67"/>
      <c r="BI588" s="67"/>
      <c r="BJ588" s="67"/>
      <c r="BK588" s="67"/>
      <c r="BL588" s="67"/>
      <c r="BM588" s="67"/>
      <c r="BN588" s="67"/>
      <c r="BO588" s="67"/>
      <c r="BP588" s="67"/>
      <c r="BQ588" s="67"/>
      <c r="BR588" s="67"/>
      <c r="BS588" s="67"/>
      <c r="BT588" s="67"/>
      <c r="BU588" s="67"/>
      <c r="BV588" s="67"/>
      <c r="BW588" s="67"/>
      <c r="BX588" s="67"/>
      <c r="BY588" s="67"/>
      <c r="BZ588" s="67"/>
      <c r="CA588" s="67"/>
      <c r="CB588" s="67"/>
      <c r="CC588" s="67"/>
    </row>
    <row r="589" spans="22:81"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  <c r="AT589" s="67"/>
      <c r="AU589" s="67"/>
      <c r="AV589" s="67"/>
      <c r="AW589" s="67"/>
      <c r="AX589" s="67"/>
      <c r="AY589" s="67"/>
      <c r="AZ589" s="67"/>
      <c r="BA589" s="67"/>
      <c r="BB589" s="67"/>
      <c r="BC589" s="67"/>
      <c r="BD589" s="67"/>
      <c r="BE589" s="67"/>
      <c r="BF589" s="67"/>
      <c r="BG589" s="67"/>
      <c r="BH589" s="67"/>
      <c r="BI589" s="67"/>
      <c r="BJ589" s="67"/>
      <c r="BK589" s="67"/>
      <c r="BL589" s="67"/>
      <c r="BM589" s="67"/>
      <c r="BN589" s="67"/>
      <c r="BO589" s="67"/>
      <c r="BP589" s="67"/>
      <c r="BQ589" s="67"/>
      <c r="BR589" s="67"/>
      <c r="BS589" s="67"/>
      <c r="BT589" s="67"/>
      <c r="BU589" s="67"/>
      <c r="BV589" s="67"/>
      <c r="BW589" s="67"/>
      <c r="BX589" s="67"/>
      <c r="BY589" s="67"/>
      <c r="BZ589" s="67"/>
      <c r="CA589" s="67"/>
      <c r="CB589" s="67"/>
      <c r="CC589" s="67"/>
    </row>
    <row r="590" spans="22:81"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7"/>
      <c r="BC590" s="67"/>
      <c r="BD590" s="67"/>
      <c r="BE590" s="67"/>
      <c r="BF590" s="67"/>
      <c r="BG590" s="67"/>
      <c r="BH590" s="67"/>
      <c r="BI590" s="67"/>
      <c r="BJ590" s="67"/>
      <c r="BK590" s="67"/>
      <c r="BL590" s="67"/>
      <c r="BM590" s="67"/>
      <c r="BN590" s="67"/>
      <c r="BO590" s="67"/>
      <c r="BP590" s="67"/>
      <c r="BQ590" s="67"/>
      <c r="BR590" s="67"/>
      <c r="BS590" s="67"/>
      <c r="BT590" s="67"/>
      <c r="BU590" s="67"/>
      <c r="BV590" s="67"/>
      <c r="BW590" s="67"/>
      <c r="BX590" s="67"/>
      <c r="BY590" s="67"/>
      <c r="BZ590" s="67"/>
      <c r="CA590" s="67"/>
      <c r="CB590" s="67"/>
      <c r="CC590" s="67"/>
    </row>
    <row r="591" spans="22:81"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  <c r="AT591" s="67"/>
      <c r="AU591" s="67"/>
      <c r="AV591" s="67"/>
      <c r="AW591" s="67"/>
      <c r="AX591" s="67"/>
      <c r="AY591" s="67"/>
      <c r="AZ591" s="67"/>
      <c r="BA591" s="67"/>
      <c r="BB591" s="67"/>
      <c r="BC591" s="67"/>
      <c r="BD591" s="67"/>
      <c r="BE591" s="67"/>
      <c r="BF591" s="67"/>
      <c r="BG591" s="67"/>
      <c r="BH591" s="67"/>
      <c r="BI591" s="67"/>
      <c r="BJ591" s="67"/>
      <c r="BK591" s="67"/>
      <c r="BL591" s="67"/>
      <c r="BM591" s="67"/>
      <c r="BN591" s="67"/>
      <c r="BO591" s="67"/>
      <c r="BP591" s="67"/>
      <c r="BQ591" s="67"/>
      <c r="BR591" s="67"/>
      <c r="BS591" s="67"/>
      <c r="BT591" s="67"/>
      <c r="BU591" s="67"/>
      <c r="BV591" s="67"/>
      <c r="BW591" s="67"/>
      <c r="BX591" s="67"/>
      <c r="BY591" s="67"/>
      <c r="BZ591" s="67"/>
      <c r="CA591" s="67"/>
      <c r="CB591" s="67"/>
      <c r="CC591" s="67"/>
    </row>
    <row r="592" spans="22:81"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  <c r="AT592" s="67"/>
      <c r="AU592" s="67"/>
      <c r="AV592" s="67"/>
      <c r="AW592" s="67"/>
      <c r="AX592" s="67"/>
      <c r="AY592" s="67"/>
      <c r="AZ592" s="67"/>
      <c r="BA592" s="67"/>
      <c r="BB592" s="67"/>
      <c r="BC592" s="67"/>
      <c r="BD592" s="67"/>
      <c r="BE592" s="67"/>
      <c r="BF592" s="67"/>
      <c r="BG592" s="67"/>
      <c r="BH592" s="67"/>
      <c r="BI592" s="67"/>
      <c r="BJ592" s="67"/>
      <c r="BK592" s="67"/>
      <c r="BL592" s="67"/>
      <c r="BM592" s="67"/>
      <c r="BN592" s="67"/>
      <c r="BO592" s="67"/>
      <c r="BP592" s="67"/>
      <c r="BQ592" s="67"/>
      <c r="BR592" s="67"/>
      <c r="BS592" s="67"/>
      <c r="BT592" s="67"/>
      <c r="BU592" s="67"/>
      <c r="BV592" s="67"/>
      <c r="BW592" s="67"/>
      <c r="BX592" s="67"/>
      <c r="BY592" s="67"/>
      <c r="BZ592" s="67"/>
      <c r="CA592" s="67"/>
      <c r="CB592" s="67"/>
      <c r="CC592" s="67"/>
    </row>
    <row r="593" spans="22:81"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  <c r="AT593" s="67"/>
      <c r="AU593" s="67"/>
      <c r="AV593" s="67"/>
      <c r="AW593" s="67"/>
      <c r="AX593" s="67"/>
      <c r="AY593" s="67"/>
      <c r="AZ593" s="67"/>
      <c r="BA593" s="67"/>
      <c r="BB593" s="67"/>
      <c r="BC593" s="67"/>
      <c r="BD593" s="67"/>
      <c r="BE593" s="67"/>
      <c r="BF593" s="67"/>
      <c r="BG593" s="67"/>
      <c r="BH593" s="67"/>
      <c r="BI593" s="67"/>
      <c r="BJ593" s="67"/>
      <c r="BK593" s="67"/>
      <c r="BL593" s="67"/>
      <c r="BM593" s="67"/>
      <c r="BN593" s="67"/>
      <c r="BO593" s="67"/>
      <c r="BP593" s="67"/>
      <c r="BQ593" s="67"/>
      <c r="BR593" s="67"/>
      <c r="BS593" s="67"/>
      <c r="BT593" s="67"/>
      <c r="BU593" s="67"/>
      <c r="BV593" s="67"/>
      <c r="BW593" s="67"/>
      <c r="BX593" s="67"/>
      <c r="BY593" s="67"/>
      <c r="BZ593" s="67"/>
      <c r="CA593" s="67"/>
      <c r="CB593" s="67"/>
      <c r="CC593" s="67"/>
    </row>
    <row r="594" spans="22:81"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  <c r="AX594" s="67"/>
      <c r="AY594" s="67"/>
      <c r="AZ594" s="67"/>
      <c r="BA594" s="67"/>
      <c r="BB594" s="67"/>
      <c r="BC594" s="67"/>
      <c r="BD594" s="67"/>
      <c r="BE594" s="67"/>
      <c r="BF594" s="67"/>
      <c r="BG594" s="67"/>
      <c r="BH594" s="67"/>
      <c r="BI594" s="67"/>
      <c r="BJ594" s="67"/>
      <c r="BK594" s="67"/>
      <c r="BL594" s="67"/>
      <c r="BM594" s="67"/>
      <c r="BN594" s="67"/>
      <c r="BO594" s="67"/>
      <c r="BP594" s="67"/>
      <c r="BQ594" s="67"/>
      <c r="BR594" s="67"/>
      <c r="BS594" s="67"/>
      <c r="BT594" s="67"/>
      <c r="BU594" s="67"/>
      <c r="BV594" s="67"/>
      <c r="BW594" s="67"/>
      <c r="BX594" s="67"/>
      <c r="BY594" s="67"/>
      <c r="BZ594" s="67"/>
      <c r="CA594" s="67"/>
      <c r="CB594" s="67"/>
      <c r="CC594" s="67"/>
    </row>
    <row r="595" spans="22:81"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  <c r="AT595" s="67"/>
      <c r="AU595" s="67"/>
      <c r="AV595" s="67"/>
      <c r="AW595" s="67"/>
      <c r="AX595" s="67"/>
      <c r="AY595" s="67"/>
      <c r="AZ595" s="67"/>
      <c r="BA595" s="67"/>
      <c r="BB595" s="67"/>
      <c r="BC595" s="67"/>
      <c r="BD595" s="67"/>
      <c r="BE595" s="67"/>
      <c r="BF595" s="67"/>
      <c r="BG595" s="67"/>
      <c r="BH595" s="67"/>
      <c r="BI595" s="67"/>
      <c r="BJ595" s="67"/>
      <c r="BK595" s="67"/>
      <c r="BL595" s="67"/>
      <c r="BM595" s="67"/>
      <c r="BN595" s="67"/>
      <c r="BO595" s="67"/>
      <c r="BP595" s="67"/>
      <c r="BQ595" s="67"/>
      <c r="BR595" s="67"/>
      <c r="BS595" s="67"/>
      <c r="BT595" s="67"/>
      <c r="BU595" s="67"/>
      <c r="BV595" s="67"/>
      <c r="BW595" s="67"/>
      <c r="BX595" s="67"/>
      <c r="BY595" s="67"/>
      <c r="BZ595" s="67"/>
      <c r="CA595" s="67"/>
      <c r="CB595" s="67"/>
      <c r="CC595" s="67"/>
    </row>
    <row r="596" spans="22:81"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  <c r="AT596" s="67"/>
      <c r="AU596" s="67"/>
      <c r="AV596" s="67"/>
      <c r="AW596" s="67"/>
      <c r="AX596" s="67"/>
      <c r="AY596" s="67"/>
      <c r="AZ596" s="67"/>
      <c r="BA596" s="67"/>
      <c r="BB596" s="67"/>
      <c r="BC596" s="67"/>
      <c r="BD596" s="67"/>
      <c r="BE596" s="67"/>
      <c r="BF596" s="67"/>
      <c r="BG596" s="67"/>
      <c r="BH596" s="67"/>
      <c r="BI596" s="67"/>
      <c r="BJ596" s="67"/>
      <c r="BK596" s="67"/>
      <c r="BL596" s="67"/>
      <c r="BM596" s="67"/>
      <c r="BN596" s="67"/>
      <c r="BO596" s="67"/>
      <c r="BP596" s="67"/>
      <c r="BQ596" s="67"/>
      <c r="BR596" s="67"/>
      <c r="BS596" s="67"/>
      <c r="BT596" s="67"/>
      <c r="BU596" s="67"/>
      <c r="BV596" s="67"/>
      <c r="BW596" s="67"/>
      <c r="BX596" s="67"/>
      <c r="BY596" s="67"/>
      <c r="BZ596" s="67"/>
      <c r="CA596" s="67"/>
      <c r="CB596" s="67"/>
      <c r="CC596" s="67"/>
    </row>
    <row r="597" spans="22:81"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  <c r="AT597" s="67"/>
      <c r="AU597" s="67"/>
      <c r="AV597" s="67"/>
      <c r="AW597" s="67"/>
      <c r="AX597" s="67"/>
      <c r="AY597" s="67"/>
      <c r="AZ597" s="67"/>
      <c r="BA597" s="67"/>
      <c r="BB597" s="67"/>
      <c r="BC597" s="67"/>
      <c r="BD597" s="67"/>
      <c r="BE597" s="67"/>
      <c r="BF597" s="67"/>
      <c r="BG597" s="67"/>
      <c r="BH597" s="67"/>
      <c r="BI597" s="67"/>
      <c r="BJ597" s="67"/>
      <c r="BK597" s="67"/>
      <c r="BL597" s="67"/>
      <c r="BM597" s="67"/>
      <c r="BN597" s="67"/>
      <c r="BO597" s="67"/>
      <c r="BP597" s="67"/>
      <c r="BQ597" s="67"/>
      <c r="BR597" s="67"/>
      <c r="BS597" s="67"/>
      <c r="BT597" s="67"/>
      <c r="BU597" s="67"/>
      <c r="BV597" s="67"/>
      <c r="BW597" s="67"/>
      <c r="BX597" s="67"/>
      <c r="BY597" s="67"/>
      <c r="BZ597" s="67"/>
      <c r="CA597" s="67"/>
      <c r="CB597" s="67"/>
      <c r="CC597" s="67"/>
    </row>
    <row r="598" spans="22:81"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  <c r="AT598" s="67"/>
      <c r="AU598" s="67"/>
      <c r="AV598" s="67"/>
      <c r="AW598" s="67"/>
      <c r="AX598" s="67"/>
      <c r="AY598" s="67"/>
      <c r="AZ598" s="67"/>
      <c r="BA598" s="67"/>
      <c r="BB598" s="67"/>
      <c r="BC598" s="67"/>
      <c r="BD598" s="67"/>
      <c r="BE598" s="67"/>
      <c r="BF598" s="67"/>
      <c r="BG598" s="67"/>
      <c r="BH598" s="67"/>
      <c r="BI598" s="67"/>
      <c r="BJ598" s="67"/>
      <c r="BK598" s="67"/>
      <c r="BL598" s="67"/>
      <c r="BM598" s="67"/>
      <c r="BN598" s="67"/>
      <c r="BO598" s="67"/>
      <c r="BP598" s="67"/>
      <c r="BQ598" s="67"/>
      <c r="BR598" s="67"/>
      <c r="BS598" s="67"/>
      <c r="BT598" s="67"/>
      <c r="BU598" s="67"/>
      <c r="BV598" s="67"/>
      <c r="BW598" s="67"/>
      <c r="BX598" s="67"/>
      <c r="BY598" s="67"/>
      <c r="BZ598" s="67"/>
      <c r="CA598" s="67"/>
      <c r="CB598" s="67"/>
      <c r="CC598" s="67"/>
    </row>
    <row r="599" spans="22:81"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  <c r="AT599" s="67"/>
      <c r="AU599" s="67"/>
      <c r="AV599" s="67"/>
      <c r="AW599" s="67"/>
      <c r="AX599" s="67"/>
      <c r="AY599" s="67"/>
      <c r="AZ599" s="67"/>
      <c r="BA599" s="67"/>
      <c r="BB599" s="67"/>
      <c r="BC599" s="67"/>
      <c r="BD599" s="67"/>
      <c r="BE599" s="67"/>
      <c r="BF599" s="67"/>
      <c r="BG599" s="67"/>
      <c r="BH599" s="67"/>
      <c r="BI599" s="67"/>
      <c r="BJ599" s="67"/>
      <c r="BK599" s="67"/>
      <c r="BL599" s="67"/>
      <c r="BM599" s="67"/>
      <c r="BN599" s="67"/>
      <c r="BO599" s="67"/>
      <c r="BP599" s="67"/>
      <c r="BQ599" s="67"/>
      <c r="BR599" s="67"/>
      <c r="BS599" s="67"/>
      <c r="BT599" s="67"/>
      <c r="BU599" s="67"/>
      <c r="BV599" s="67"/>
      <c r="BW599" s="67"/>
      <c r="BX599" s="67"/>
      <c r="BY599" s="67"/>
      <c r="BZ599" s="67"/>
      <c r="CA599" s="67"/>
      <c r="CB599" s="67"/>
      <c r="CC599" s="67"/>
    </row>
    <row r="600" spans="22:81"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  <c r="AT600" s="67"/>
      <c r="AU600" s="67"/>
      <c r="AV600" s="67"/>
      <c r="AW600" s="67"/>
      <c r="AX600" s="67"/>
      <c r="AY600" s="67"/>
      <c r="AZ600" s="67"/>
      <c r="BA600" s="67"/>
      <c r="BB600" s="67"/>
      <c r="BC600" s="67"/>
      <c r="BD600" s="67"/>
      <c r="BE600" s="67"/>
      <c r="BF600" s="67"/>
      <c r="BG600" s="67"/>
      <c r="BH600" s="67"/>
      <c r="BI600" s="67"/>
      <c r="BJ600" s="67"/>
      <c r="BK600" s="67"/>
      <c r="BL600" s="67"/>
      <c r="BM600" s="67"/>
      <c r="BN600" s="67"/>
      <c r="BO600" s="67"/>
      <c r="BP600" s="67"/>
      <c r="BQ600" s="67"/>
      <c r="BR600" s="67"/>
      <c r="BS600" s="67"/>
      <c r="BT600" s="67"/>
      <c r="BU600" s="67"/>
      <c r="BV600" s="67"/>
      <c r="BW600" s="67"/>
      <c r="BX600" s="67"/>
      <c r="BY600" s="67"/>
      <c r="BZ600" s="67"/>
      <c r="CA600" s="67"/>
      <c r="CB600" s="67"/>
      <c r="CC600" s="67"/>
    </row>
    <row r="601" spans="22:81"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7"/>
      <c r="BN601" s="67"/>
      <c r="BO601" s="67"/>
      <c r="BP601" s="67"/>
      <c r="BQ601" s="67"/>
      <c r="BR601" s="67"/>
      <c r="BS601" s="67"/>
      <c r="BT601" s="67"/>
      <c r="BU601" s="67"/>
      <c r="BV601" s="67"/>
      <c r="BW601" s="67"/>
      <c r="BX601" s="67"/>
      <c r="BY601" s="67"/>
      <c r="BZ601" s="67"/>
      <c r="CA601" s="67"/>
      <c r="CB601" s="67"/>
      <c r="CC601" s="67"/>
    </row>
    <row r="602" spans="22:81"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  <c r="AT602" s="67"/>
      <c r="AU602" s="67"/>
      <c r="AV602" s="67"/>
      <c r="AW602" s="67"/>
      <c r="AX602" s="67"/>
      <c r="AY602" s="67"/>
      <c r="AZ602" s="67"/>
      <c r="BA602" s="67"/>
      <c r="BB602" s="67"/>
      <c r="BC602" s="67"/>
      <c r="BD602" s="67"/>
      <c r="BE602" s="67"/>
      <c r="BF602" s="67"/>
      <c r="BG602" s="67"/>
      <c r="BH602" s="67"/>
      <c r="BI602" s="67"/>
      <c r="BJ602" s="67"/>
      <c r="BK602" s="67"/>
      <c r="BL602" s="67"/>
      <c r="BM602" s="67"/>
      <c r="BN602" s="67"/>
      <c r="BO602" s="67"/>
      <c r="BP602" s="67"/>
      <c r="BQ602" s="67"/>
      <c r="BR602" s="67"/>
      <c r="BS602" s="67"/>
      <c r="BT602" s="67"/>
      <c r="BU602" s="67"/>
      <c r="BV602" s="67"/>
      <c r="BW602" s="67"/>
      <c r="BX602" s="67"/>
      <c r="BY602" s="67"/>
      <c r="BZ602" s="67"/>
      <c r="CA602" s="67"/>
      <c r="CB602" s="67"/>
      <c r="CC602" s="67"/>
    </row>
    <row r="603" spans="22:81"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  <c r="AT603" s="67"/>
      <c r="AU603" s="67"/>
      <c r="AV603" s="67"/>
      <c r="AW603" s="67"/>
      <c r="AX603" s="67"/>
      <c r="AY603" s="67"/>
      <c r="AZ603" s="67"/>
      <c r="BA603" s="67"/>
      <c r="BB603" s="67"/>
      <c r="BC603" s="67"/>
      <c r="BD603" s="67"/>
      <c r="BE603" s="67"/>
      <c r="BF603" s="67"/>
      <c r="BG603" s="67"/>
      <c r="BH603" s="67"/>
      <c r="BI603" s="67"/>
      <c r="BJ603" s="67"/>
      <c r="BK603" s="67"/>
      <c r="BL603" s="67"/>
      <c r="BM603" s="67"/>
      <c r="BN603" s="67"/>
      <c r="BO603" s="67"/>
      <c r="BP603" s="67"/>
      <c r="BQ603" s="67"/>
      <c r="BR603" s="67"/>
      <c r="BS603" s="67"/>
      <c r="BT603" s="67"/>
      <c r="BU603" s="67"/>
      <c r="BV603" s="67"/>
      <c r="BW603" s="67"/>
      <c r="BX603" s="67"/>
      <c r="BY603" s="67"/>
      <c r="BZ603" s="67"/>
      <c r="CA603" s="67"/>
      <c r="CB603" s="67"/>
      <c r="CC603" s="67"/>
    </row>
    <row r="604" spans="22:81"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  <c r="AT604" s="67"/>
      <c r="AU604" s="67"/>
      <c r="AV604" s="67"/>
      <c r="AW604" s="67"/>
      <c r="AX604" s="67"/>
      <c r="AY604" s="67"/>
      <c r="AZ604" s="67"/>
      <c r="BA604" s="67"/>
      <c r="BB604" s="67"/>
      <c r="BC604" s="67"/>
      <c r="BD604" s="67"/>
      <c r="BE604" s="67"/>
      <c r="BF604" s="67"/>
      <c r="BG604" s="67"/>
      <c r="BH604" s="67"/>
      <c r="BI604" s="67"/>
      <c r="BJ604" s="67"/>
      <c r="BK604" s="67"/>
      <c r="BL604" s="67"/>
      <c r="BM604" s="67"/>
      <c r="BN604" s="67"/>
      <c r="BO604" s="67"/>
      <c r="BP604" s="67"/>
      <c r="BQ604" s="67"/>
      <c r="BR604" s="67"/>
      <c r="BS604" s="67"/>
      <c r="BT604" s="67"/>
      <c r="BU604" s="67"/>
      <c r="BV604" s="67"/>
      <c r="BW604" s="67"/>
      <c r="BX604" s="67"/>
      <c r="BY604" s="67"/>
      <c r="BZ604" s="67"/>
      <c r="CA604" s="67"/>
      <c r="CB604" s="67"/>
      <c r="CC604" s="67"/>
    </row>
    <row r="605" spans="22:81"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  <c r="AT605" s="67"/>
      <c r="AU605" s="67"/>
      <c r="AV605" s="67"/>
      <c r="AW605" s="67"/>
      <c r="AX605" s="67"/>
      <c r="AY605" s="67"/>
      <c r="AZ605" s="67"/>
      <c r="BA605" s="67"/>
      <c r="BB605" s="67"/>
      <c r="BC605" s="67"/>
      <c r="BD605" s="67"/>
      <c r="BE605" s="67"/>
      <c r="BF605" s="67"/>
      <c r="BG605" s="67"/>
      <c r="BH605" s="67"/>
      <c r="BI605" s="67"/>
      <c r="BJ605" s="67"/>
      <c r="BK605" s="67"/>
      <c r="BL605" s="67"/>
      <c r="BM605" s="67"/>
      <c r="BN605" s="67"/>
      <c r="BO605" s="67"/>
      <c r="BP605" s="67"/>
      <c r="BQ605" s="67"/>
      <c r="BR605" s="67"/>
      <c r="BS605" s="67"/>
      <c r="BT605" s="67"/>
      <c r="BU605" s="67"/>
      <c r="BV605" s="67"/>
      <c r="BW605" s="67"/>
      <c r="BX605" s="67"/>
      <c r="BY605" s="67"/>
      <c r="BZ605" s="67"/>
      <c r="CA605" s="67"/>
      <c r="CB605" s="67"/>
      <c r="CC605" s="67"/>
    </row>
    <row r="606" spans="22:81"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7"/>
      <c r="BC606" s="67"/>
      <c r="BD606" s="67"/>
      <c r="BE606" s="67"/>
      <c r="BF606" s="67"/>
      <c r="BG606" s="67"/>
      <c r="BH606" s="67"/>
      <c r="BI606" s="67"/>
      <c r="BJ606" s="67"/>
      <c r="BK606" s="67"/>
      <c r="BL606" s="67"/>
      <c r="BM606" s="67"/>
      <c r="BN606" s="67"/>
      <c r="BO606" s="67"/>
      <c r="BP606" s="67"/>
      <c r="BQ606" s="67"/>
      <c r="BR606" s="67"/>
      <c r="BS606" s="67"/>
      <c r="BT606" s="67"/>
      <c r="BU606" s="67"/>
      <c r="BV606" s="67"/>
      <c r="BW606" s="67"/>
      <c r="BX606" s="67"/>
      <c r="BY606" s="67"/>
      <c r="BZ606" s="67"/>
      <c r="CA606" s="67"/>
      <c r="CB606" s="67"/>
      <c r="CC606" s="67"/>
    </row>
    <row r="607" spans="22:81"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  <c r="AT607" s="67"/>
      <c r="AU607" s="67"/>
      <c r="AV607" s="67"/>
      <c r="AW607" s="67"/>
      <c r="AX607" s="67"/>
      <c r="AY607" s="67"/>
      <c r="AZ607" s="67"/>
      <c r="BA607" s="67"/>
      <c r="BB607" s="67"/>
      <c r="BC607" s="67"/>
      <c r="BD607" s="67"/>
      <c r="BE607" s="67"/>
      <c r="BF607" s="67"/>
      <c r="BG607" s="67"/>
      <c r="BH607" s="67"/>
      <c r="BI607" s="67"/>
      <c r="BJ607" s="67"/>
      <c r="BK607" s="67"/>
      <c r="BL607" s="67"/>
      <c r="BM607" s="67"/>
      <c r="BN607" s="67"/>
      <c r="BO607" s="67"/>
      <c r="BP607" s="67"/>
      <c r="BQ607" s="67"/>
      <c r="BR607" s="67"/>
      <c r="BS607" s="67"/>
      <c r="BT607" s="67"/>
      <c r="BU607" s="67"/>
      <c r="BV607" s="67"/>
      <c r="BW607" s="67"/>
      <c r="BX607" s="67"/>
      <c r="BY607" s="67"/>
      <c r="BZ607" s="67"/>
      <c r="CA607" s="67"/>
      <c r="CB607" s="67"/>
      <c r="CC607" s="67"/>
    </row>
    <row r="608" spans="22:81"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  <c r="AT608" s="67"/>
      <c r="AU608" s="67"/>
      <c r="AV608" s="67"/>
      <c r="AW608" s="67"/>
      <c r="AX608" s="67"/>
      <c r="AY608" s="67"/>
      <c r="AZ608" s="67"/>
      <c r="BA608" s="67"/>
      <c r="BB608" s="67"/>
      <c r="BC608" s="67"/>
      <c r="BD608" s="67"/>
      <c r="BE608" s="67"/>
      <c r="BF608" s="67"/>
      <c r="BG608" s="67"/>
      <c r="BH608" s="67"/>
      <c r="BI608" s="67"/>
      <c r="BJ608" s="67"/>
      <c r="BK608" s="67"/>
      <c r="BL608" s="67"/>
      <c r="BM608" s="67"/>
      <c r="BN608" s="67"/>
      <c r="BO608" s="67"/>
      <c r="BP608" s="67"/>
      <c r="BQ608" s="67"/>
      <c r="BR608" s="67"/>
      <c r="BS608" s="67"/>
      <c r="BT608" s="67"/>
      <c r="BU608" s="67"/>
      <c r="BV608" s="67"/>
      <c r="BW608" s="67"/>
      <c r="BX608" s="67"/>
      <c r="BY608" s="67"/>
      <c r="BZ608" s="67"/>
      <c r="CA608" s="67"/>
      <c r="CB608" s="67"/>
      <c r="CC608" s="67"/>
    </row>
    <row r="609" spans="22:81"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  <c r="AT609" s="67"/>
      <c r="AU609" s="67"/>
      <c r="AV609" s="67"/>
      <c r="AW609" s="67"/>
      <c r="AX609" s="67"/>
      <c r="AY609" s="67"/>
      <c r="AZ609" s="67"/>
      <c r="BA609" s="67"/>
      <c r="BB609" s="67"/>
      <c r="BC609" s="67"/>
      <c r="BD609" s="67"/>
      <c r="BE609" s="67"/>
      <c r="BF609" s="67"/>
      <c r="BG609" s="67"/>
      <c r="BH609" s="67"/>
      <c r="BI609" s="67"/>
      <c r="BJ609" s="67"/>
      <c r="BK609" s="67"/>
      <c r="BL609" s="67"/>
      <c r="BM609" s="67"/>
      <c r="BN609" s="67"/>
      <c r="BO609" s="67"/>
      <c r="BP609" s="67"/>
      <c r="BQ609" s="67"/>
      <c r="BR609" s="67"/>
      <c r="BS609" s="67"/>
      <c r="BT609" s="67"/>
      <c r="BU609" s="67"/>
      <c r="BV609" s="67"/>
      <c r="BW609" s="67"/>
      <c r="BX609" s="67"/>
      <c r="BY609" s="67"/>
      <c r="BZ609" s="67"/>
      <c r="CA609" s="67"/>
      <c r="CB609" s="67"/>
      <c r="CC609" s="67"/>
    </row>
    <row r="610" spans="22:81"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  <c r="AT610" s="67"/>
      <c r="AU610" s="67"/>
      <c r="AV610" s="67"/>
      <c r="AW610" s="67"/>
      <c r="AX610" s="67"/>
      <c r="AY610" s="67"/>
      <c r="AZ610" s="67"/>
      <c r="BA610" s="67"/>
      <c r="BB610" s="67"/>
      <c r="BC610" s="67"/>
      <c r="BD610" s="67"/>
      <c r="BE610" s="67"/>
      <c r="BF610" s="67"/>
      <c r="BG610" s="67"/>
      <c r="BH610" s="67"/>
      <c r="BI610" s="67"/>
      <c r="BJ610" s="67"/>
      <c r="BK610" s="67"/>
      <c r="BL610" s="67"/>
      <c r="BM610" s="67"/>
      <c r="BN610" s="67"/>
      <c r="BO610" s="67"/>
      <c r="BP610" s="67"/>
      <c r="BQ610" s="67"/>
      <c r="BR610" s="67"/>
      <c r="BS610" s="67"/>
      <c r="BT610" s="67"/>
      <c r="BU610" s="67"/>
      <c r="BV610" s="67"/>
      <c r="BW610" s="67"/>
      <c r="BX610" s="67"/>
      <c r="BY610" s="67"/>
      <c r="BZ610" s="67"/>
      <c r="CA610" s="67"/>
      <c r="CB610" s="67"/>
      <c r="CC610" s="67"/>
    </row>
    <row r="611" spans="22:81"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  <c r="AT611" s="67"/>
      <c r="AU611" s="67"/>
      <c r="AV611" s="67"/>
      <c r="AW611" s="67"/>
      <c r="AX611" s="67"/>
      <c r="AY611" s="67"/>
      <c r="AZ611" s="67"/>
      <c r="BA611" s="67"/>
      <c r="BB611" s="67"/>
      <c r="BC611" s="67"/>
      <c r="BD611" s="67"/>
      <c r="BE611" s="67"/>
      <c r="BF611" s="67"/>
      <c r="BG611" s="67"/>
      <c r="BH611" s="67"/>
      <c r="BI611" s="67"/>
      <c r="BJ611" s="67"/>
      <c r="BK611" s="67"/>
      <c r="BL611" s="67"/>
      <c r="BM611" s="67"/>
      <c r="BN611" s="67"/>
      <c r="BO611" s="67"/>
      <c r="BP611" s="67"/>
      <c r="BQ611" s="67"/>
      <c r="BR611" s="67"/>
      <c r="BS611" s="67"/>
      <c r="BT611" s="67"/>
      <c r="BU611" s="67"/>
      <c r="BV611" s="67"/>
      <c r="BW611" s="67"/>
      <c r="BX611" s="67"/>
      <c r="BY611" s="67"/>
      <c r="BZ611" s="67"/>
      <c r="CA611" s="67"/>
      <c r="CB611" s="67"/>
      <c r="CC611" s="67"/>
    </row>
    <row r="612" spans="22:81"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  <c r="AT612" s="67"/>
      <c r="AU612" s="67"/>
      <c r="AV612" s="67"/>
      <c r="AW612" s="67"/>
      <c r="AX612" s="67"/>
      <c r="AY612" s="67"/>
      <c r="AZ612" s="67"/>
      <c r="BA612" s="67"/>
      <c r="BB612" s="67"/>
      <c r="BC612" s="67"/>
      <c r="BD612" s="67"/>
      <c r="BE612" s="67"/>
      <c r="BF612" s="67"/>
      <c r="BG612" s="67"/>
      <c r="BH612" s="67"/>
      <c r="BI612" s="67"/>
      <c r="BJ612" s="67"/>
      <c r="BK612" s="67"/>
      <c r="BL612" s="67"/>
      <c r="BM612" s="67"/>
      <c r="BN612" s="67"/>
      <c r="BO612" s="67"/>
      <c r="BP612" s="67"/>
      <c r="BQ612" s="67"/>
      <c r="BR612" s="67"/>
      <c r="BS612" s="67"/>
      <c r="BT612" s="67"/>
      <c r="BU612" s="67"/>
      <c r="BV612" s="67"/>
      <c r="BW612" s="67"/>
      <c r="BX612" s="67"/>
      <c r="BY612" s="67"/>
      <c r="BZ612" s="67"/>
      <c r="CA612" s="67"/>
      <c r="CB612" s="67"/>
      <c r="CC612" s="67"/>
    </row>
    <row r="613" spans="22:81"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  <c r="AT613" s="67"/>
      <c r="AU613" s="67"/>
      <c r="AV613" s="67"/>
      <c r="AW613" s="67"/>
      <c r="AX613" s="67"/>
      <c r="AY613" s="67"/>
      <c r="AZ613" s="67"/>
      <c r="BA613" s="67"/>
      <c r="BB613" s="67"/>
      <c r="BC613" s="67"/>
      <c r="BD613" s="67"/>
      <c r="BE613" s="67"/>
      <c r="BF613" s="67"/>
      <c r="BG613" s="67"/>
      <c r="BH613" s="67"/>
      <c r="BI613" s="67"/>
      <c r="BJ613" s="67"/>
      <c r="BK613" s="67"/>
      <c r="BL613" s="67"/>
      <c r="BM613" s="67"/>
      <c r="BN613" s="67"/>
      <c r="BO613" s="67"/>
      <c r="BP613" s="67"/>
      <c r="BQ613" s="67"/>
      <c r="BR613" s="67"/>
      <c r="BS613" s="67"/>
      <c r="BT613" s="67"/>
      <c r="BU613" s="67"/>
      <c r="BV613" s="67"/>
      <c r="BW613" s="67"/>
      <c r="BX613" s="67"/>
      <c r="BY613" s="67"/>
      <c r="BZ613" s="67"/>
      <c r="CA613" s="67"/>
      <c r="CB613" s="67"/>
      <c r="CC613" s="67"/>
    </row>
    <row r="614" spans="22:81"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  <c r="AT614" s="67"/>
      <c r="AU614" s="67"/>
      <c r="AV614" s="67"/>
      <c r="AW614" s="67"/>
      <c r="AX614" s="67"/>
      <c r="AY614" s="67"/>
      <c r="AZ614" s="67"/>
      <c r="BA614" s="67"/>
      <c r="BB614" s="67"/>
      <c r="BC614" s="67"/>
      <c r="BD614" s="67"/>
      <c r="BE614" s="67"/>
      <c r="BF614" s="67"/>
      <c r="BG614" s="67"/>
      <c r="BH614" s="67"/>
      <c r="BI614" s="67"/>
      <c r="BJ614" s="67"/>
      <c r="BK614" s="67"/>
      <c r="BL614" s="67"/>
      <c r="BM614" s="67"/>
      <c r="BN614" s="67"/>
      <c r="BO614" s="67"/>
      <c r="BP614" s="67"/>
      <c r="BQ614" s="67"/>
      <c r="BR614" s="67"/>
      <c r="BS614" s="67"/>
      <c r="BT614" s="67"/>
      <c r="BU614" s="67"/>
      <c r="BV614" s="67"/>
      <c r="BW614" s="67"/>
      <c r="BX614" s="67"/>
      <c r="BY614" s="67"/>
      <c r="BZ614" s="67"/>
      <c r="CA614" s="67"/>
      <c r="CB614" s="67"/>
      <c r="CC614" s="67"/>
    </row>
    <row r="615" spans="22:81"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  <c r="AT615" s="67"/>
      <c r="AU615" s="67"/>
      <c r="AV615" s="67"/>
      <c r="AW615" s="67"/>
      <c r="AX615" s="67"/>
      <c r="AY615" s="67"/>
      <c r="AZ615" s="67"/>
      <c r="BA615" s="67"/>
      <c r="BB615" s="67"/>
      <c r="BC615" s="67"/>
      <c r="BD615" s="67"/>
      <c r="BE615" s="67"/>
      <c r="BF615" s="67"/>
      <c r="BG615" s="67"/>
      <c r="BH615" s="67"/>
      <c r="BI615" s="67"/>
      <c r="BJ615" s="67"/>
      <c r="BK615" s="67"/>
      <c r="BL615" s="67"/>
      <c r="BM615" s="67"/>
      <c r="BN615" s="67"/>
      <c r="BO615" s="67"/>
      <c r="BP615" s="67"/>
      <c r="BQ615" s="67"/>
      <c r="BR615" s="67"/>
      <c r="BS615" s="67"/>
      <c r="BT615" s="67"/>
      <c r="BU615" s="67"/>
      <c r="BV615" s="67"/>
      <c r="BW615" s="67"/>
      <c r="BX615" s="67"/>
      <c r="BY615" s="67"/>
      <c r="BZ615" s="67"/>
      <c r="CA615" s="67"/>
      <c r="CB615" s="67"/>
      <c r="CC615" s="67"/>
    </row>
    <row r="616" spans="22:81"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  <c r="AT616" s="67"/>
      <c r="AU616" s="67"/>
      <c r="AV616" s="67"/>
      <c r="AW616" s="67"/>
      <c r="AX616" s="67"/>
      <c r="AY616" s="67"/>
      <c r="AZ616" s="67"/>
      <c r="BA616" s="67"/>
      <c r="BB616" s="67"/>
      <c r="BC616" s="67"/>
      <c r="BD616" s="67"/>
      <c r="BE616" s="67"/>
      <c r="BF616" s="67"/>
      <c r="BG616" s="67"/>
      <c r="BH616" s="67"/>
      <c r="BI616" s="67"/>
      <c r="BJ616" s="67"/>
      <c r="BK616" s="67"/>
      <c r="BL616" s="67"/>
      <c r="BM616" s="67"/>
      <c r="BN616" s="67"/>
      <c r="BO616" s="67"/>
      <c r="BP616" s="67"/>
      <c r="BQ616" s="67"/>
      <c r="BR616" s="67"/>
      <c r="BS616" s="67"/>
      <c r="BT616" s="67"/>
      <c r="BU616" s="67"/>
      <c r="BV616" s="67"/>
      <c r="BW616" s="67"/>
      <c r="BX616" s="67"/>
      <c r="BY616" s="67"/>
      <c r="BZ616" s="67"/>
      <c r="CA616" s="67"/>
      <c r="CB616" s="67"/>
      <c r="CC616" s="67"/>
    </row>
    <row r="617" spans="22:81"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  <c r="AT617" s="67"/>
      <c r="AU617" s="67"/>
      <c r="AV617" s="67"/>
      <c r="AW617" s="67"/>
      <c r="AX617" s="67"/>
      <c r="AY617" s="67"/>
      <c r="AZ617" s="67"/>
      <c r="BA617" s="67"/>
      <c r="BB617" s="67"/>
      <c r="BC617" s="67"/>
      <c r="BD617" s="67"/>
      <c r="BE617" s="67"/>
      <c r="BF617" s="67"/>
      <c r="BG617" s="67"/>
      <c r="BH617" s="67"/>
      <c r="BI617" s="67"/>
      <c r="BJ617" s="67"/>
      <c r="BK617" s="67"/>
      <c r="BL617" s="67"/>
      <c r="BM617" s="67"/>
      <c r="BN617" s="67"/>
      <c r="BO617" s="67"/>
      <c r="BP617" s="67"/>
      <c r="BQ617" s="67"/>
      <c r="BR617" s="67"/>
      <c r="BS617" s="67"/>
      <c r="BT617" s="67"/>
      <c r="BU617" s="67"/>
      <c r="BV617" s="67"/>
      <c r="BW617" s="67"/>
      <c r="BX617" s="67"/>
      <c r="BY617" s="67"/>
      <c r="BZ617" s="67"/>
      <c r="CA617" s="67"/>
      <c r="CB617" s="67"/>
      <c r="CC617" s="67"/>
    </row>
    <row r="618" spans="22:81"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  <c r="AT618" s="67"/>
      <c r="AU618" s="67"/>
      <c r="AV618" s="67"/>
      <c r="AW618" s="67"/>
      <c r="AX618" s="67"/>
      <c r="AY618" s="67"/>
      <c r="AZ618" s="67"/>
      <c r="BA618" s="67"/>
      <c r="BB618" s="67"/>
      <c r="BC618" s="67"/>
      <c r="BD618" s="67"/>
      <c r="BE618" s="67"/>
      <c r="BF618" s="67"/>
      <c r="BG618" s="67"/>
      <c r="BH618" s="67"/>
      <c r="BI618" s="67"/>
      <c r="BJ618" s="67"/>
      <c r="BK618" s="67"/>
      <c r="BL618" s="67"/>
      <c r="BM618" s="67"/>
      <c r="BN618" s="67"/>
      <c r="BO618" s="67"/>
      <c r="BP618" s="67"/>
      <c r="BQ618" s="67"/>
      <c r="BR618" s="67"/>
      <c r="BS618" s="67"/>
      <c r="BT618" s="67"/>
      <c r="BU618" s="67"/>
      <c r="BV618" s="67"/>
      <c r="BW618" s="67"/>
      <c r="BX618" s="67"/>
      <c r="BY618" s="67"/>
      <c r="BZ618" s="67"/>
      <c r="CA618" s="67"/>
      <c r="CB618" s="67"/>
      <c r="CC618" s="67"/>
    </row>
    <row r="619" spans="22:81"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  <c r="AT619" s="67"/>
      <c r="AU619" s="67"/>
      <c r="AV619" s="67"/>
      <c r="AW619" s="67"/>
      <c r="AX619" s="67"/>
      <c r="AY619" s="67"/>
      <c r="AZ619" s="67"/>
      <c r="BA619" s="67"/>
      <c r="BB619" s="67"/>
      <c r="BC619" s="67"/>
      <c r="BD619" s="67"/>
      <c r="BE619" s="67"/>
      <c r="BF619" s="67"/>
      <c r="BG619" s="67"/>
      <c r="BH619" s="67"/>
      <c r="BI619" s="67"/>
      <c r="BJ619" s="67"/>
      <c r="BK619" s="67"/>
      <c r="BL619" s="67"/>
      <c r="BM619" s="67"/>
      <c r="BN619" s="67"/>
      <c r="BO619" s="67"/>
      <c r="BP619" s="67"/>
      <c r="BQ619" s="67"/>
      <c r="BR619" s="67"/>
      <c r="BS619" s="67"/>
      <c r="BT619" s="67"/>
      <c r="BU619" s="67"/>
      <c r="BV619" s="67"/>
      <c r="BW619" s="67"/>
      <c r="BX619" s="67"/>
      <c r="BY619" s="67"/>
      <c r="BZ619" s="67"/>
      <c r="CA619" s="67"/>
      <c r="CB619" s="67"/>
      <c r="CC619" s="67"/>
    </row>
    <row r="620" spans="22:81"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  <c r="AT620" s="67"/>
      <c r="AU620" s="67"/>
      <c r="AV620" s="67"/>
      <c r="AW620" s="67"/>
      <c r="AX620" s="67"/>
      <c r="AY620" s="67"/>
      <c r="AZ620" s="67"/>
      <c r="BA620" s="67"/>
      <c r="BB620" s="67"/>
      <c r="BC620" s="67"/>
      <c r="BD620" s="67"/>
      <c r="BE620" s="67"/>
      <c r="BF620" s="67"/>
      <c r="BG620" s="67"/>
      <c r="BH620" s="67"/>
      <c r="BI620" s="67"/>
      <c r="BJ620" s="67"/>
      <c r="BK620" s="67"/>
      <c r="BL620" s="67"/>
      <c r="BM620" s="67"/>
      <c r="BN620" s="67"/>
      <c r="BO620" s="67"/>
      <c r="BP620" s="67"/>
      <c r="BQ620" s="67"/>
      <c r="BR620" s="67"/>
      <c r="BS620" s="67"/>
      <c r="BT620" s="67"/>
      <c r="BU620" s="67"/>
      <c r="BV620" s="67"/>
      <c r="BW620" s="67"/>
      <c r="BX620" s="67"/>
      <c r="BY620" s="67"/>
      <c r="BZ620" s="67"/>
      <c r="CA620" s="67"/>
      <c r="CB620" s="67"/>
      <c r="CC620" s="67"/>
    </row>
    <row r="621" spans="22:81"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  <c r="AT621" s="67"/>
      <c r="AU621" s="67"/>
      <c r="AV621" s="67"/>
      <c r="AW621" s="67"/>
      <c r="AX621" s="67"/>
      <c r="AY621" s="67"/>
      <c r="AZ621" s="67"/>
      <c r="BA621" s="67"/>
      <c r="BB621" s="67"/>
      <c r="BC621" s="67"/>
      <c r="BD621" s="67"/>
      <c r="BE621" s="67"/>
      <c r="BF621" s="67"/>
      <c r="BG621" s="67"/>
      <c r="BH621" s="67"/>
      <c r="BI621" s="67"/>
      <c r="BJ621" s="67"/>
      <c r="BK621" s="67"/>
      <c r="BL621" s="67"/>
      <c r="BM621" s="67"/>
      <c r="BN621" s="67"/>
      <c r="BO621" s="67"/>
      <c r="BP621" s="67"/>
      <c r="BQ621" s="67"/>
      <c r="BR621" s="67"/>
      <c r="BS621" s="67"/>
      <c r="BT621" s="67"/>
      <c r="BU621" s="67"/>
      <c r="BV621" s="67"/>
      <c r="BW621" s="67"/>
      <c r="BX621" s="67"/>
      <c r="BY621" s="67"/>
      <c r="BZ621" s="67"/>
      <c r="CA621" s="67"/>
      <c r="CB621" s="67"/>
      <c r="CC621" s="67"/>
    </row>
    <row r="622" spans="22:81"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7"/>
      <c r="BA622" s="67"/>
      <c r="BB622" s="67"/>
      <c r="BC622" s="67"/>
      <c r="BD622" s="67"/>
      <c r="BE622" s="67"/>
      <c r="BF622" s="67"/>
      <c r="BG622" s="67"/>
      <c r="BH622" s="67"/>
      <c r="BI622" s="67"/>
      <c r="BJ622" s="67"/>
      <c r="BK622" s="67"/>
      <c r="BL622" s="67"/>
      <c r="BM622" s="67"/>
      <c r="BN622" s="67"/>
      <c r="BO622" s="67"/>
      <c r="BP622" s="67"/>
      <c r="BQ622" s="67"/>
      <c r="BR622" s="67"/>
      <c r="BS622" s="67"/>
      <c r="BT622" s="67"/>
      <c r="BU622" s="67"/>
      <c r="BV622" s="67"/>
      <c r="BW622" s="67"/>
      <c r="BX622" s="67"/>
      <c r="BY622" s="67"/>
      <c r="BZ622" s="67"/>
      <c r="CA622" s="67"/>
      <c r="CB622" s="67"/>
      <c r="CC622" s="67"/>
    </row>
    <row r="623" spans="22:81"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7"/>
      <c r="BA623" s="67"/>
      <c r="BB623" s="67"/>
      <c r="BC623" s="67"/>
      <c r="BD623" s="67"/>
      <c r="BE623" s="67"/>
      <c r="BF623" s="67"/>
      <c r="BG623" s="67"/>
      <c r="BH623" s="67"/>
      <c r="BI623" s="67"/>
      <c r="BJ623" s="67"/>
      <c r="BK623" s="67"/>
      <c r="BL623" s="67"/>
      <c r="BM623" s="67"/>
      <c r="BN623" s="67"/>
      <c r="BO623" s="67"/>
      <c r="BP623" s="67"/>
      <c r="BQ623" s="67"/>
      <c r="BR623" s="67"/>
      <c r="BS623" s="67"/>
      <c r="BT623" s="67"/>
      <c r="BU623" s="67"/>
      <c r="BV623" s="67"/>
      <c r="BW623" s="67"/>
      <c r="BX623" s="67"/>
      <c r="BY623" s="67"/>
      <c r="BZ623" s="67"/>
      <c r="CA623" s="67"/>
      <c r="CB623" s="67"/>
      <c r="CC623" s="67"/>
    </row>
    <row r="624" spans="22:81"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  <c r="AT624" s="67"/>
      <c r="AU624" s="67"/>
      <c r="AV624" s="67"/>
      <c r="AW624" s="67"/>
      <c r="AX624" s="67"/>
      <c r="AY624" s="67"/>
      <c r="AZ624" s="67"/>
      <c r="BA624" s="67"/>
      <c r="BB624" s="67"/>
      <c r="BC624" s="67"/>
      <c r="BD624" s="67"/>
      <c r="BE624" s="67"/>
      <c r="BF624" s="67"/>
      <c r="BG624" s="67"/>
      <c r="BH624" s="67"/>
      <c r="BI624" s="67"/>
      <c r="BJ624" s="67"/>
      <c r="BK624" s="67"/>
      <c r="BL624" s="67"/>
      <c r="BM624" s="67"/>
      <c r="BN624" s="67"/>
      <c r="BO624" s="67"/>
      <c r="BP624" s="67"/>
      <c r="BQ624" s="67"/>
      <c r="BR624" s="67"/>
      <c r="BS624" s="67"/>
      <c r="BT624" s="67"/>
      <c r="BU624" s="67"/>
      <c r="BV624" s="67"/>
      <c r="BW624" s="67"/>
      <c r="BX624" s="67"/>
      <c r="BY624" s="67"/>
      <c r="BZ624" s="67"/>
      <c r="CA624" s="67"/>
      <c r="CB624" s="67"/>
      <c r="CC624" s="67"/>
    </row>
    <row r="625" spans="22:81"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  <c r="AT625" s="67"/>
      <c r="AU625" s="67"/>
      <c r="AV625" s="67"/>
      <c r="AW625" s="67"/>
      <c r="AX625" s="67"/>
      <c r="AY625" s="67"/>
      <c r="AZ625" s="67"/>
      <c r="BA625" s="67"/>
      <c r="BB625" s="67"/>
      <c r="BC625" s="67"/>
      <c r="BD625" s="67"/>
      <c r="BE625" s="67"/>
      <c r="BF625" s="67"/>
      <c r="BG625" s="67"/>
      <c r="BH625" s="67"/>
      <c r="BI625" s="67"/>
      <c r="BJ625" s="67"/>
      <c r="BK625" s="67"/>
      <c r="BL625" s="67"/>
      <c r="BM625" s="67"/>
      <c r="BN625" s="67"/>
      <c r="BO625" s="67"/>
      <c r="BP625" s="67"/>
      <c r="BQ625" s="67"/>
      <c r="BR625" s="67"/>
      <c r="BS625" s="67"/>
      <c r="BT625" s="67"/>
      <c r="BU625" s="67"/>
      <c r="BV625" s="67"/>
      <c r="BW625" s="67"/>
      <c r="BX625" s="67"/>
      <c r="BY625" s="67"/>
      <c r="BZ625" s="67"/>
      <c r="CA625" s="67"/>
      <c r="CB625" s="67"/>
      <c r="CC625" s="67"/>
    </row>
    <row r="626" spans="22:81"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  <c r="AT626" s="67"/>
      <c r="AU626" s="67"/>
      <c r="AV626" s="67"/>
      <c r="AW626" s="67"/>
      <c r="AX626" s="67"/>
      <c r="AY626" s="67"/>
      <c r="AZ626" s="67"/>
      <c r="BA626" s="67"/>
      <c r="BB626" s="67"/>
      <c r="BC626" s="67"/>
      <c r="BD626" s="67"/>
      <c r="BE626" s="67"/>
      <c r="BF626" s="67"/>
      <c r="BG626" s="67"/>
      <c r="BH626" s="67"/>
      <c r="BI626" s="67"/>
      <c r="BJ626" s="67"/>
      <c r="BK626" s="67"/>
      <c r="BL626" s="67"/>
      <c r="BM626" s="67"/>
      <c r="BN626" s="67"/>
      <c r="BO626" s="67"/>
      <c r="BP626" s="67"/>
      <c r="BQ626" s="67"/>
      <c r="BR626" s="67"/>
      <c r="BS626" s="67"/>
      <c r="BT626" s="67"/>
      <c r="BU626" s="67"/>
      <c r="BV626" s="67"/>
      <c r="BW626" s="67"/>
      <c r="BX626" s="67"/>
      <c r="BY626" s="67"/>
      <c r="BZ626" s="67"/>
      <c r="CA626" s="67"/>
      <c r="CB626" s="67"/>
      <c r="CC626" s="67"/>
    </row>
    <row r="627" spans="22:81"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  <c r="AT627" s="67"/>
      <c r="AU627" s="67"/>
      <c r="AV627" s="67"/>
      <c r="AW627" s="67"/>
      <c r="AX627" s="67"/>
      <c r="AY627" s="67"/>
      <c r="AZ627" s="67"/>
      <c r="BA627" s="67"/>
      <c r="BB627" s="67"/>
      <c r="BC627" s="67"/>
      <c r="BD627" s="67"/>
      <c r="BE627" s="67"/>
      <c r="BF627" s="67"/>
      <c r="BG627" s="67"/>
      <c r="BH627" s="67"/>
      <c r="BI627" s="67"/>
      <c r="BJ627" s="67"/>
      <c r="BK627" s="67"/>
      <c r="BL627" s="67"/>
      <c r="BM627" s="67"/>
      <c r="BN627" s="67"/>
      <c r="BO627" s="67"/>
      <c r="BP627" s="67"/>
      <c r="BQ627" s="67"/>
      <c r="BR627" s="67"/>
      <c r="BS627" s="67"/>
      <c r="BT627" s="67"/>
      <c r="BU627" s="67"/>
      <c r="BV627" s="67"/>
      <c r="BW627" s="67"/>
      <c r="BX627" s="67"/>
      <c r="BY627" s="67"/>
      <c r="BZ627" s="67"/>
      <c r="CA627" s="67"/>
      <c r="CB627" s="67"/>
      <c r="CC627" s="67"/>
    </row>
    <row r="628" spans="22:81"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  <c r="AT628" s="67"/>
      <c r="AU628" s="67"/>
      <c r="AV628" s="67"/>
      <c r="AW628" s="67"/>
      <c r="AX628" s="67"/>
      <c r="AY628" s="67"/>
      <c r="AZ628" s="67"/>
      <c r="BA628" s="67"/>
      <c r="BB628" s="67"/>
      <c r="BC628" s="67"/>
      <c r="BD628" s="67"/>
      <c r="BE628" s="67"/>
      <c r="BF628" s="67"/>
      <c r="BG628" s="67"/>
      <c r="BH628" s="67"/>
      <c r="BI628" s="67"/>
      <c r="BJ628" s="67"/>
      <c r="BK628" s="67"/>
      <c r="BL628" s="67"/>
      <c r="BM628" s="67"/>
      <c r="BN628" s="67"/>
      <c r="BO628" s="67"/>
      <c r="BP628" s="67"/>
      <c r="BQ628" s="67"/>
      <c r="BR628" s="67"/>
      <c r="BS628" s="67"/>
      <c r="BT628" s="67"/>
      <c r="BU628" s="67"/>
      <c r="BV628" s="67"/>
      <c r="BW628" s="67"/>
      <c r="BX628" s="67"/>
      <c r="BY628" s="67"/>
      <c r="BZ628" s="67"/>
      <c r="CA628" s="67"/>
      <c r="CB628" s="67"/>
      <c r="CC628" s="67"/>
    </row>
    <row r="629" spans="22:81"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  <c r="AX629" s="67"/>
      <c r="AY629" s="67"/>
      <c r="AZ629" s="67"/>
      <c r="BA629" s="67"/>
      <c r="BB629" s="67"/>
      <c r="BC629" s="67"/>
      <c r="BD629" s="67"/>
      <c r="BE629" s="67"/>
      <c r="BF629" s="67"/>
      <c r="BG629" s="67"/>
      <c r="BH629" s="67"/>
      <c r="BI629" s="67"/>
      <c r="BJ629" s="67"/>
      <c r="BK629" s="67"/>
      <c r="BL629" s="67"/>
      <c r="BM629" s="67"/>
      <c r="BN629" s="67"/>
      <c r="BO629" s="67"/>
      <c r="BP629" s="67"/>
      <c r="BQ629" s="67"/>
      <c r="BR629" s="67"/>
      <c r="BS629" s="67"/>
      <c r="BT629" s="67"/>
      <c r="BU629" s="67"/>
      <c r="BV629" s="67"/>
      <c r="BW629" s="67"/>
      <c r="BX629" s="67"/>
      <c r="BY629" s="67"/>
      <c r="BZ629" s="67"/>
      <c r="CA629" s="67"/>
      <c r="CB629" s="67"/>
      <c r="CC629" s="67"/>
    </row>
    <row r="630" spans="22:81"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  <c r="AT630" s="67"/>
      <c r="AU630" s="67"/>
      <c r="AV630" s="67"/>
      <c r="AW630" s="67"/>
      <c r="AX630" s="67"/>
      <c r="AY630" s="67"/>
      <c r="AZ630" s="67"/>
      <c r="BA630" s="67"/>
      <c r="BB630" s="67"/>
      <c r="BC630" s="67"/>
      <c r="BD630" s="67"/>
      <c r="BE630" s="67"/>
      <c r="BF630" s="67"/>
      <c r="BG630" s="67"/>
      <c r="BH630" s="67"/>
      <c r="BI630" s="67"/>
      <c r="BJ630" s="67"/>
      <c r="BK630" s="67"/>
      <c r="BL630" s="67"/>
      <c r="BM630" s="67"/>
      <c r="BN630" s="67"/>
      <c r="BO630" s="67"/>
      <c r="BP630" s="67"/>
      <c r="BQ630" s="67"/>
      <c r="BR630" s="67"/>
      <c r="BS630" s="67"/>
      <c r="BT630" s="67"/>
      <c r="BU630" s="67"/>
      <c r="BV630" s="67"/>
      <c r="BW630" s="67"/>
      <c r="BX630" s="67"/>
      <c r="BY630" s="67"/>
      <c r="BZ630" s="67"/>
      <c r="CA630" s="67"/>
      <c r="CB630" s="67"/>
      <c r="CC630" s="67"/>
    </row>
    <row r="631" spans="22:81"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  <c r="AT631" s="67"/>
      <c r="AU631" s="67"/>
      <c r="AV631" s="67"/>
      <c r="AW631" s="67"/>
      <c r="AX631" s="67"/>
      <c r="AY631" s="67"/>
      <c r="AZ631" s="67"/>
      <c r="BA631" s="67"/>
      <c r="BB631" s="67"/>
      <c r="BC631" s="67"/>
      <c r="BD631" s="67"/>
      <c r="BE631" s="67"/>
      <c r="BF631" s="67"/>
      <c r="BG631" s="67"/>
      <c r="BH631" s="67"/>
      <c r="BI631" s="67"/>
      <c r="BJ631" s="67"/>
      <c r="BK631" s="67"/>
      <c r="BL631" s="67"/>
      <c r="BM631" s="67"/>
      <c r="BN631" s="67"/>
      <c r="BO631" s="67"/>
      <c r="BP631" s="67"/>
      <c r="BQ631" s="67"/>
      <c r="BR631" s="67"/>
      <c r="BS631" s="67"/>
      <c r="BT631" s="67"/>
      <c r="BU631" s="67"/>
      <c r="BV631" s="67"/>
      <c r="BW631" s="67"/>
      <c r="BX631" s="67"/>
      <c r="BY631" s="67"/>
      <c r="BZ631" s="67"/>
      <c r="CA631" s="67"/>
      <c r="CB631" s="67"/>
      <c r="CC631" s="67"/>
    </row>
    <row r="632" spans="22:81"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  <c r="AT632" s="67"/>
      <c r="AU632" s="67"/>
      <c r="AV632" s="67"/>
      <c r="AW632" s="67"/>
      <c r="AX632" s="67"/>
      <c r="AY632" s="67"/>
      <c r="AZ632" s="67"/>
      <c r="BA632" s="67"/>
      <c r="BB632" s="67"/>
      <c r="BC632" s="67"/>
      <c r="BD632" s="67"/>
      <c r="BE632" s="67"/>
      <c r="BF632" s="67"/>
      <c r="BG632" s="67"/>
      <c r="BH632" s="67"/>
      <c r="BI632" s="67"/>
      <c r="BJ632" s="67"/>
      <c r="BK632" s="67"/>
      <c r="BL632" s="67"/>
      <c r="BM632" s="67"/>
      <c r="BN632" s="67"/>
      <c r="BO632" s="67"/>
      <c r="BP632" s="67"/>
      <c r="BQ632" s="67"/>
      <c r="BR632" s="67"/>
      <c r="BS632" s="67"/>
      <c r="BT632" s="67"/>
      <c r="BU632" s="67"/>
      <c r="BV632" s="67"/>
      <c r="BW632" s="67"/>
      <c r="BX632" s="67"/>
      <c r="BY632" s="67"/>
      <c r="BZ632" s="67"/>
      <c r="CA632" s="67"/>
      <c r="CB632" s="67"/>
      <c r="CC632" s="67"/>
    </row>
    <row r="633" spans="22:81"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  <c r="AT633" s="67"/>
      <c r="AU633" s="67"/>
      <c r="AV633" s="67"/>
      <c r="AW633" s="67"/>
      <c r="AX633" s="67"/>
      <c r="AY633" s="67"/>
      <c r="AZ633" s="67"/>
      <c r="BA633" s="67"/>
      <c r="BB633" s="67"/>
      <c r="BC633" s="67"/>
      <c r="BD633" s="67"/>
      <c r="BE633" s="67"/>
      <c r="BF633" s="67"/>
      <c r="BG633" s="67"/>
      <c r="BH633" s="67"/>
      <c r="BI633" s="67"/>
      <c r="BJ633" s="67"/>
      <c r="BK633" s="67"/>
      <c r="BL633" s="67"/>
      <c r="BM633" s="67"/>
      <c r="BN633" s="67"/>
      <c r="BO633" s="67"/>
      <c r="BP633" s="67"/>
      <c r="BQ633" s="67"/>
      <c r="BR633" s="67"/>
      <c r="BS633" s="67"/>
      <c r="BT633" s="67"/>
      <c r="BU633" s="67"/>
      <c r="BV633" s="67"/>
      <c r="BW633" s="67"/>
      <c r="BX633" s="67"/>
      <c r="BY633" s="67"/>
      <c r="BZ633" s="67"/>
      <c r="CA633" s="67"/>
      <c r="CB633" s="67"/>
      <c r="CC633" s="67"/>
    </row>
    <row r="634" spans="22:81"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  <c r="AX634" s="67"/>
      <c r="AY634" s="67"/>
      <c r="AZ634" s="67"/>
      <c r="BA634" s="67"/>
      <c r="BB634" s="67"/>
      <c r="BC634" s="67"/>
      <c r="BD634" s="67"/>
      <c r="BE634" s="67"/>
      <c r="BF634" s="67"/>
      <c r="BG634" s="67"/>
      <c r="BH634" s="67"/>
      <c r="BI634" s="67"/>
      <c r="BJ634" s="67"/>
      <c r="BK634" s="67"/>
      <c r="BL634" s="67"/>
      <c r="BM634" s="67"/>
      <c r="BN634" s="67"/>
      <c r="BO634" s="67"/>
      <c r="BP634" s="67"/>
      <c r="BQ634" s="67"/>
      <c r="BR634" s="67"/>
      <c r="BS634" s="67"/>
      <c r="BT634" s="67"/>
      <c r="BU634" s="67"/>
      <c r="BV634" s="67"/>
      <c r="BW634" s="67"/>
      <c r="BX634" s="67"/>
      <c r="BY634" s="67"/>
      <c r="BZ634" s="67"/>
      <c r="CA634" s="67"/>
      <c r="CB634" s="67"/>
      <c r="CC634" s="67"/>
    </row>
    <row r="635" spans="22:81"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  <c r="AT635" s="67"/>
      <c r="AU635" s="67"/>
      <c r="AV635" s="67"/>
      <c r="AW635" s="67"/>
      <c r="AX635" s="67"/>
      <c r="AY635" s="67"/>
      <c r="AZ635" s="67"/>
      <c r="BA635" s="67"/>
      <c r="BB635" s="67"/>
      <c r="BC635" s="67"/>
      <c r="BD635" s="67"/>
      <c r="BE635" s="67"/>
      <c r="BF635" s="67"/>
      <c r="BG635" s="67"/>
      <c r="BH635" s="67"/>
      <c r="BI635" s="67"/>
      <c r="BJ635" s="67"/>
      <c r="BK635" s="67"/>
      <c r="BL635" s="67"/>
      <c r="BM635" s="67"/>
      <c r="BN635" s="67"/>
      <c r="BO635" s="67"/>
      <c r="BP635" s="67"/>
      <c r="BQ635" s="67"/>
      <c r="BR635" s="67"/>
      <c r="BS635" s="67"/>
      <c r="BT635" s="67"/>
      <c r="BU635" s="67"/>
      <c r="BV635" s="67"/>
      <c r="BW635" s="67"/>
      <c r="BX635" s="67"/>
      <c r="BY635" s="67"/>
      <c r="BZ635" s="67"/>
      <c r="CA635" s="67"/>
      <c r="CB635" s="67"/>
      <c r="CC635" s="67"/>
    </row>
    <row r="636" spans="22:81"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  <c r="AT636" s="67"/>
      <c r="AU636" s="67"/>
      <c r="AV636" s="67"/>
      <c r="AW636" s="67"/>
      <c r="AX636" s="67"/>
      <c r="AY636" s="67"/>
      <c r="AZ636" s="67"/>
      <c r="BA636" s="67"/>
      <c r="BB636" s="67"/>
      <c r="BC636" s="67"/>
      <c r="BD636" s="67"/>
      <c r="BE636" s="67"/>
      <c r="BF636" s="67"/>
      <c r="BG636" s="67"/>
      <c r="BH636" s="67"/>
      <c r="BI636" s="67"/>
      <c r="BJ636" s="67"/>
      <c r="BK636" s="67"/>
      <c r="BL636" s="67"/>
      <c r="BM636" s="67"/>
      <c r="BN636" s="67"/>
      <c r="BO636" s="67"/>
      <c r="BP636" s="67"/>
      <c r="BQ636" s="67"/>
      <c r="BR636" s="67"/>
      <c r="BS636" s="67"/>
      <c r="BT636" s="67"/>
      <c r="BU636" s="67"/>
      <c r="BV636" s="67"/>
      <c r="BW636" s="67"/>
      <c r="BX636" s="67"/>
      <c r="BY636" s="67"/>
      <c r="BZ636" s="67"/>
      <c r="CA636" s="67"/>
      <c r="CB636" s="67"/>
      <c r="CC636" s="67"/>
    </row>
    <row r="637" spans="22:81"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  <c r="AX637" s="67"/>
      <c r="AY637" s="67"/>
      <c r="AZ637" s="67"/>
      <c r="BA637" s="67"/>
      <c r="BB637" s="67"/>
      <c r="BC637" s="67"/>
      <c r="BD637" s="67"/>
      <c r="BE637" s="67"/>
      <c r="BF637" s="67"/>
      <c r="BG637" s="67"/>
      <c r="BH637" s="67"/>
      <c r="BI637" s="67"/>
      <c r="BJ637" s="67"/>
      <c r="BK637" s="67"/>
      <c r="BL637" s="67"/>
      <c r="BM637" s="67"/>
      <c r="BN637" s="67"/>
      <c r="BO637" s="67"/>
      <c r="BP637" s="67"/>
      <c r="BQ637" s="67"/>
      <c r="BR637" s="67"/>
      <c r="BS637" s="67"/>
      <c r="BT637" s="67"/>
      <c r="BU637" s="67"/>
      <c r="BV637" s="67"/>
      <c r="BW637" s="67"/>
      <c r="BX637" s="67"/>
      <c r="BY637" s="67"/>
      <c r="BZ637" s="67"/>
      <c r="CA637" s="67"/>
      <c r="CB637" s="67"/>
      <c r="CC637" s="67"/>
    </row>
    <row r="638" spans="22:81"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  <c r="AT638" s="67"/>
      <c r="AU638" s="67"/>
      <c r="AV638" s="67"/>
      <c r="AW638" s="67"/>
      <c r="AX638" s="67"/>
      <c r="AY638" s="67"/>
      <c r="AZ638" s="67"/>
      <c r="BA638" s="67"/>
      <c r="BB638" s="67"/>
      <c r="BC638" s="67"/>
      <c r="BD638" s="67"/>
      <c r="BE638" s="67"/>
      <c r="BF638" s="67"/>
      <c r="BG638" s="67"/>
      <c r="BH638" s="67"/>
      <c r="BI638" s="67"/>
      <c r="BJ638" s="67"/>
      <c r="BK638" s="67"/>
      <c r="BL638" s="67"/>
      <c r="BM638" s="67"/>
      <c r="BN638" s="67"/>
      <c r="BO638" s="67"/>
      <c r="BP638" s="67"/>
      <c r="BQ638" s="67"/>
      <c r="BR638" s="67"/>
      <c r="BS638" s="67"/>
      <c r="BT638" s="67"/>
      <c r="BU638" s="67"/>
      <c r="BV638" s="67"/>
      <c r="BW638" s="67"/>
      <c r="BX638" s="67"/>
      <c r="BY638" s="67"/>
      <c r="BZ638" s="67"/>
      <c r="CA638" s="67"/>
      <c r="CB638" s="67"/>
      <c r="CC638" s="67"/>
    </row>
    <row r="639" spans="22:81"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  <c r="AT639" s="67"/>
      <c r="AU639" s="67"/>
      <c r="AV639" s="67"/>
      <c r="AW639" s="67"/>
      <c r="AX639" s="67"/>
      <c r="AY639" s="67"/>
      <c r="AZ639" s="67"/>
      <c r="BA639" s="67"/>
      <c r="BB639" s="67"/>
      <c r="BC639" s="67"/>
      <c r="BD639" s="67"/>
      <c r="BE639" s="67"/>
      <c r="BF639" s="67"/>
      <c r="BG639" s="67"/>
      <c r="BH639" s="67"/>
      <c r="BI639" s="67"/>
      <c r="BJ639" s="67"/>
      <c r="BK639" s="67"/>
      <c r="BL639" s="67"/>
      <c r="BM639" s="67"/>
      <c r="BN639" s="67"/>
      <c r="BO639" s="67"/>
      <c r="BP639" s="67"/>
      <c r="BQ639" s="67"/>
      <c r="BR639" s="67"/>
      <c r="BS639" s="67"/>
      <c r="BT639" s="67"/>
      <c r="BU639" s="67"/>
      <c r="BV639" s="67"/>
      <c r="BW639" s="67"/>
      <c r="BX639" s="67"/>
      <c r="BY639" s="67"/>
      <c r="BZ639" s="67"/>
      <c r="CA639" s="67"/>
      <c r="CB639" s="67"/>
      <c r="CC639" s="67"/>
    </row>
    <row r="640" spans="22:81"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7"/>
      <c r="BC640" s="67"/>
      <c r="BD640" s="67"/>
      <c r="BE640" s="67"/>
      <c r="BF640" s="67"/>
      <c r="BG640" s="67"/>
      <c r="BH640" s="67"/>
      <c r="BI640" s="67"/>
      <c r="BJ640" s="67"/>
      <c r="BK640" s="67"/>
      <c r="BL640" s="67"/>
      <c r="BM640" s="67"/>
      <c r="BN640" s="67"/>
      <c r="BO640" s="67"/>
      <c r="BP640" s="67"/>
      <c r="BQ640" s="67"/>
      <c r="BR640" s="67"/>
      <c r="BS640" s="67"/>
      <c r="BT640" s="67"/>
      <c r="BU640" s="67"/>
      <c r="BV640" s="67"/>
      <c r="BW640" s="67"/>
      <c r="BX640" s="67"/>
      <c r="BY640" s="67"/>
      <c r="BZ640" s="67"/>
      <c r="CA640" s="67"/>
      <c r="CB640" s="67"/>
      <c r="CC640" s="67"/>
    </row>
    <row r="641" spans="22:81"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  <c r="AT641" s="67"/>
      <c r="AU641" s="67"/>
      <c r="AV641" s="67"/>
      <c r="AW641" s="67"/>
      <c r="AX641" s="67"/>
      <c r="AY641" s="67"/>
      <c r="AZ641" s="67"/>
      <c r="BA641" s="67"/>
      <c r="BB641" s="67"/>
      <c r="BC641" s="67"/>
      <c r="BD641" s="67"/>
      <c r="BE641" s="67"/>
      <c r="BF641" s="67"/>
      <c r="BG641" s="67"/>
      <c r="BH641" s="67"/>
      <c r="BI641" s="67"/>
      <c r="BJ641" s="67"/>
      <c r="BK641" s="67"/>
      <c r="BL641" s="67"/>
      <c r="BM641" s="67"/>
      <c r="BN641" s="67"/>
      <c r="BO641" s="67"/>
      <c r="BP641" s="67"/>
      <c r="BQ641" s="67"/>
      <c r="BR641" s="67"/>
      <c r="BS641" s="67"/>
      <c r="BT641" s="67"/>
      <c r="BU641" s="67"/>
      <c r="BV641" s="67"/>
      <c r="BW641" s="67"/>
      <c r="BX641" s="67"/>
      <c r="BY641" s="67"/>
      <c r="BZ641" s="67"/>
      <c r="CA641" s="67"/>
      <c r="CB641" s="67"/>
      <c r="CC641" s="67"/>
    </row>
    <row r="642" spans="22:81"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  <c r="AX642" s="67"/>
      <c r="AY642" s="67"/>
      <c r="AZ642" s="67"/>
      <c r="BA642" s="67"/>
      <c r="BB642" s="67"/>
      <c r="BC642" s="67"/>
      <c r="BD642" s="67"/>
      <c r="BE642" s="67"/>
      <c r="BF642" s="67"/>
      <c r="BG642" s="67"/>
      <c r="BH642" s="67"/>
      <c r="BI642" s="67"/>
      <c r="BJ642" s="67"/>
      <c r="BK642" s="67"/>
      <c r="BL642" s="67"/>
      <c r="BM642" s="67"/>
      <c r="BN642" s="67"/>
      <c r="BO642" s="67"/>
      <c r="BP642" s="67"/>
      <c r="BQ642" s="67"/>
      <c r="BR642" s="67"/>
      <c r="BS642" s="67"/>
      <c r="BT642" s="67"/>
      <c r="BU642" s="67"/>
      <c r="BV642" s="67"/>
      <c r="BW642" s="67"/>
      <c r="BX642" s="67"/>
      <c r="BY642" s="67"/>
      <c r="BZ642" s="67"/>
      <c r="CA642" s="67"/>
      <c r="CB642" s="67"/>
      <c r="CC642" s="67"/>
    </row>
    <row r="643" spans="22:81"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  <c r="AT643" s="67"/>
      <c r="AU643" s="67"/>
      <c r="AV643" s="67"/>
      <c r="AW643" s="67"/>
      <c r="AX643" s="67"/>
      <c r="AY643" s="67"/>
      <c r="AZ643" s="67"/>
      <c r="BA643" s="67"/>
      <c r="BB643" s="67"/>
      <c r="BC643" s="67"/>
      <c r="BD643" s="67"/>
      <c r="BE643" s="67"/>
      <c r="BF643" s="67"/>
      <c r="BG643" s="67"/>
      <c r="BH643" s="67"/>
      <c r="BI643" s="67"/>
      <c r="BJ643" s="67"/>
      <c r="BK643" s="67"/>
      <c r="BL643" s="67"/>
      <c r="BM643" s="67"/>
      <c r="BN643" s="67"/>
      <c r="BO643" s="67"/>
      <c r="BP643" s="67"/>
      <c r="BQ643" s="67"/>
      <c r="BR643" s="67"/>
      <c r="BS643" s="67"/>
      <c r="BT643" s="67"/>
      <c r="BU643" s="67"/>
      <c r="BV643" s="67"/>
      <c r="BW643" s="67"/>
      <c r="BX643" s="67"/>
      <c r="BY643" s="67"/>
      <c r="BZ643" s="67"/>
      <c r="CA643" s="67"/>
      <c r="CB643" s="67"/>
      <c r="CC643" s="67"/>
    </row>
    <row r="644" spans="22:81"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  <c r="AZ644" s="67"/>
      <c r="BA644" s="67"/>
      <c r="BB644" s="67"/>
      <c r="BC644" s="67"/>
      <c r="BD644" s="67"/>
      <c r="BE644" s="67"/>
      <c r="BF644" s="67"/>
      <c r="BG644" s="67"/>
      <c r="BH644" s="67"/>
      <c r="BI644" s="67"/>
      <c r="BJ644" s="67"/>
      <c r="BK644" s="67"/>
      <c r="BL644" s="67"/>
      <c r="BM644" s="67"/>
      <c r="BN644" s="67"/>
      <c r="BO644" s="67"/>
      <c r="BP644" s="67"/>
      <c r="BQ644" s="67"/>
      <c r="BR644" s="67"/>
      <c r="BS644" s="67"/>
      <c r="BT644" s="67"/>
      <c r="BU644" s="67"/>
      <c r="BV644" s="67"/>
      <c r="BW644" s="67"/>
      <c r="BX644" s="67"/>
      <c r="BY644" s="67"/>
      <c r="BZ644" s="67"/>
      <c r="CA644" s="67"/>
      <c r="CB644" s="67"/>
      <c r="CC644" s="67"/>
    </row>
    <row r="645" spans="22:81"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  <c r="AT645" s="67"/>
      <c r="AU645" s="67"/>
      <c r="AV645" s="67"/>
      <c r="AW645" s="67"/>
      <c r="AX645" s="67"/>
      <c r="AY645" s="67"/>
      <c r="AZ645" s="67"/>
      <c r="BA645" s="67"/>
      <c r="BB645" s="67"/>
      <c r="BC645" s="67"/>
      <c r="BD645" s="67"/>
      <c r="BE645" s="67"/>
      <c r="BF645" s="67"/>
      <c r="BG645" s="67"/>
      <c r="BH645" s="67"/>
      <c r="BI645" s="67"/>
      <c r="BJ645" s="67"/>
      <c r="BK645" s="67"/>
      <c r="BL645" s="67"/>
      <c r="BM645" s="67"/>
      <c r="BN645" s="67"/>
      <c r="BO645" s="67"/>
      <c r="BP645" s="67"/>
      <c r="BQ645" s="67"/>
      <c r="BR645" s="67"/>
      <c r="BS645" s="67"/>
      <c r="BT645" s="67"/>
      <c r="BU645" s="67"/>
      <c r="BV645" s="67"/>
      <c r="BW645" s="67"/>
      <c r="BX645" s="67"/>
      <c r="BY645" s="67"/>
      <c r="BZ645" s="67"/>
      <c r="CA645" s="67"/>
      <c r="CB645" s="67"/>
      <c r="CC645" s="67"/>
    </row>
    <row r="646" spans="22:81"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  <c r="AT646" s="67"/>
      <c r="AU646" s="67"/>
      <c r="AV646" s="67"/>
      <c r="AW646" s="67"/>
      <c r="AX646" s="67"/>
      <c r="AY646" s="67"/>
      <c r="AZ646" s="67"/>
      <c r="BA646" s="67"/>
      <c r="BB646" s="67"/>
      <c r="BC646" s="67"/>
      <c r="BD646" s="67"/>
      <c r="BE646" s="67"/>
      <c r="BF646" s="67"/>
      <c r="BG646" s="67"/>
      <c r="BH646" s="67"/>
      <c r="BI646" s="67"/>
      <c r="BJ646" s="67"/>
      <c r="BK646" s="67"/>
      <c r="BL646" s="67"/>
      <c r="BM646" s="67"/>
      <c r="BN646" s="67"/>
      <c r="BO646" s="67"/>
      <c r="BP646" s="67"/>
      <c r="BQ646" s="67"/>
      <c r="BR646" s="67"/>
      <c r="BS646" s="67"/>
      <c r="BT646" s="67"/>
      <c r="BU646" s="67"/>
      <c r="BV646" s="67"/>
      <c r="BW646" s="67"/>
      <c r="BX646" s="67"/>
      <c r="BY646" s="67"/>
      <c r="BZ646" s="67"/>
      <c r="CA646" s="67"/>
      <c r="CB646" s="67"/>
      <c r="CC646" s="67"/>
    </row>
    <row r="647" spans="22:81"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  <c r="AT647" s="67"/>
      <c r="AU647" s="67"/>
      <c r="AV647" s="67"/>
      <c r="AW647" s="67"/>
      <c r="AX647" s="67"/>
      <c r="AY647" s="67"/>
      <c r="AZ647" s="67"/>
      <c r="BA647" s="67"/>
      <c r="BB647" s="67"/>
      <c r="BC647" s="67"/>
      <c r="BD647" s="67"/>
      <c r="BE647" s="67"/>
      <c r="BF647" s="67"/>
      <c r="BG647" s="67"/>
      <c r="BH647" s="67"/>
      <c r="BI647" s="67"/>
      <c r="BJ647" s="67"/>
      <c r="BK647" s="67"/>
      <c r="BL647" s="67"/>
      <c r="BM647" s="67"/>
      <c r="BN647" s="67"/>
      <c r="BO647" s="67"/>
      <c r="BP647" s="67"/>
      <c r="BQ647" s="67"/>
      <c r="BR647" s="67"/>
      <c r="BS647" s="67"/>
      <c r="BT647" s="67"/>
      <c r="BU647" s="67"/>
      <c r="BV647" s="67"/>
      <c r="BW647" s="67"/>
      <c r="BX647" s="67"/>
      <c r="BY647" s="67"/>
      <c r="BZ647" s="67"/>
      <c r="CA647" s="67"/>
      <c r="CB647" s="67"/>
      <c r="CC647" s="67"/>
    </row>
    <row r="648" spans="22:81"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  <c r="AT648" s="67"/>
      <c r="AU648" s="67"/>
      <c r="AV648" s="67"/>
      <c r="AW648" s="67"/>
      <c r="AX648" s="67"/>
      <c r="AY648" s="67"/>
      <c r="AZ648" s="67"/>
      <c r="BA648" s="67"/>
      <c r="BB648" s="67"/>
      <c r="BC648" s="67"/>
      <c r="BD648" s="67"/>
      <c r="BE648" s="67"/>
      <c r="BF648" s="67"/>
      <c r="BG648" s="67"/>
      <c r="BH648" s="67"/>
      <c r="BI648" s="67"/>
      <c r="BJ648" s="67"/>
      <c r="BK648" s="67"/>
      <c r="BL648" s="67"/>
      <c r="BM648" s="67"/>
      <c r="BN648" s="67"/>
      <c r="BO648" s="67"/>
      <c r="BP648" s="67"/>
      <c r="BQ648" s="67"/>
      <c r="BR648" s="67"/>
      <c r="BS648" s="67"/>
      <c r="BT648" s="67"/>
      <c r="BU648" s="67"/>
      <c r="BV648" s="67"/>
      <c r="BW648" s="67"/>
      <c r="BX648" s="67"/>
      <c r="BY648" s="67"/>
      <c r="BZ648" s="67"/>
      <c r="CA648" s="67"/>
      <c r="CB648" s="67"/>
      <c r="CC648" s="67"/>
    </row>
    <row r="649" spans="22:81"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  <c r="AT649" s="67"/>
      <c r="AU649" s="67"/>
      <c r="AV649" s="67"/>
      <c r="AW649" s="67"/>
      <c r="AX649" s="67"/>
      <c r="AY649" s="67"/>
      <c r="AZ649" s="67"/>
      <c r="BA649" s="67"/>
      <c r="BB649" s="67"/>
      <c r="BC649" s="67"/>
      <c r="BD649" s="67"/>
      <c r="BE649" s="67"/>
      <c r="BF649" s="67"/>
      <c r="BG649" s="67"/>
      <c r="BH649" s="67"/>
      <c r="BI649" s="67"/>
      <c r="BJ649" s="67"/>
      <c r="BK649" s="67"/>
      <c r="BL649" s="67"/>
      <c r="BM649" s="67"/>
      <c r="BN649" s="67"/>
      <c r="BO649" s="67"/>
      <c r="BP649" s="67"/>
      <c r="BQ649" s="67"/>
      <c r="BR649" s="67"/>
      <c r="BS649" s="67"/>
      <c r="BT649" s="67"/>
      <c r="BU649" s="67"/>
      <c r="BV649" s="67"/>
      <c r="BW649" s="67"/>
      <c r="BX649" s="67"/>
      <c r="BY649" s="67"/>
      <c r="BZ649" s="67"/>
      <c r="CA649" s="67"/>
      <c r="CB649" s="67"/>
      <c r="CC649" s="67"/>
    </row>
    <row r="650" spans="22:81"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  <c r="AT650" s="67"/>
      <c r="AU650" s="67"/>
      <c r="AV650" s="67"/>
      <c r="AW650" s="67"/>
      <c r="AX650" s="67"/>
      <c r="AY650" s="67"/>
      <c r="AZ650" s="67"/>
      <c r="BA650" s="67"/>
      <c r="BB650" s="67"/>
      <c r="BC650" s="67"/>
      <c r="BD650" s="67"/>
      <c r="BE650" s="67"/>
      <c r="BF650" s="67"/>
      <c r="BG650" s="67"/>
      <c r="BH650" s="67"/>
      <c r="BI650" s="67"/>
      <c r="BJ650" s="67"/>
      <c r="BK650" s="67"/>
      <c r="BL650" s="67"/>
      <c r="BM650" s="67"/>
      <c r="BN650" s="67"/>
      <c r="BO650" s="67"/>
      <c r="BP650" s="67"/>
      <c r="BQ650" s="67"/>
      <c r="BR650" s="67"/>
      <c r="BS650" s="67"/>
      <c r="BT650" s="67"/>
      <c r="BU650" s="67"/>
      <c r="BV650" s="67"/>
      <c r="BW650" s="67"/>
      <c r="BX650" s="67"/>
      <c r="BY650" s="67"/>
      <c r="BZ650" s="67"/>
      <c r="CA650" s="67"/>
      <c r="CB650" s="67"/>
      <c r="CC650" s="67"/>
    </row>
    <row r="651" spans="22:81"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  <c r="AT651" s="67"/>
      <c r="AU651" s="67"/>
      <c r="AV651" s="67"/>
      <c r="AW651" s="67"/>
      <c r="AX651" s="67"/>
      <c r="AY651" s="67"/>
      <c r="AZ651" s="67"/>
      <c r="BA651" s="67"/>
      <c r="BB651" s="67"/>
      <c r="BC651" s="67"/>
      <c r="BD651" s="67"/>
      <c r="BE651" s="67"/>
      <c r="BF651" s="67"/>
      <c r="BG651" s="67"/>
      <c r="BH651" s="67"/>
      <c r="BI651" s="67"/>
      <c r="BJ651" s="67"/>
      <c r="BK651" s="67"/>
      <c r="BL651" s="67"/>
      <c r="BM651" s="67"/>
      <c r="BN651" s="67"/>
      <c r="BO651" s="67"/>
      <c r="BP651" s="67"/>
      <c r="BQ651" s="67"/>
      <c r="BR651" s="67"/>
      <c r="BS651" s="67"/>
      <c r="BT651" s="67"/>
      <c r="BU651" s="67"/>
      <c r="BV651" s="67"/>
      <c r="BW651" s="67"/>
      <c r="BX651" s="67"/>
      <c r="BY651" s="67"/>
      <c r="BZ651" s="67"/>
      <c r="CA651" s="67"/>
      <c r="CB651" s="67"/>
      <c r="CC651" s="67"/>
    </row>
    <row r="652" spans="22:81"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  <c r="AT652" s="67"/>
      <c r="AU652" s="67"/>
      <c r="AV652" s="67"/>
      <c r="AW652" s="67"/>
      <c r="AX652" s="67"/>
      <c r="AY652" s="67"/>
      <c r="AZ652" s="67"/>
      <c r="BA652" s="67"/>
      <c r="BB652" s="67"/>
      <c r="BC652" s="67"/>
      <c r="BD652" s="67"/>
      <c r="BE652" s="67"/>
      <c r="BF652" s="67"/>
      <c r="BG652" s="67"/>
      <c r="BH652" s="67"/>
      <c r="BI652" s="67"/>
      <c r="BJ652" s="67"/>
      <c r="BK652" s="67"/>
      <c r="BL652" s="67"/>
      <c r="BM652" s="67"/>
      <c r="BN652" s="67"/>
      <c r="BO652" s="67"/>
      <c r="BP652" s="67"/>
      <c r="BQ652" s="67"/>
      <c r="BR652" s="67"/>
      <c r="BS652" s="67"/>
      <c r="BT652" s="67"/>
      <c r="BU652" s="67"/>
      <c r="BV652" s="67"/>
      <c r="BW652" s="67"/>
      <c r="BX652" s="67"/>
      <c r="BY652" s="67"/>
      <c r="BZ652" s="67"/>
      <c r="CA652" s="67"/>
      <c r="CB652" s="67"/>
      <c r="CC652" s="67"/>
    </row>
    <row r="653" spans="22:81"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  <c r="AT653" s="67"/>
      <c r="AU653" s="67"/>
      <c r="AV653" s="67"/>
      <c r="AW653" s="67"/>
      <c r="AX653" s="67"/>
      <c r="AY653" s="67"/>
      <c r="AZ653" s="67"/>
      <c r="BA653" s="67"/>
      <c r="BB653" s="67"/>
      <c r="BC653" s="67"/>
      <c r="BD653" s="67"/>
      <c r="BE653" s="67"/>
      <c r="BF653" s="67"/>
      <c r="BG653" s="67"/>
      <c r="BH653" s="67"/>
      <c r="BI653" s="67"/>
      <c r="BJ653" s="67"/>
      <c r="BK653" s="67"/>
      <c r="BL653" s="67"/>
      <c r="BM653" s="67"/>
      <c r="BN653" s="67"/>
      <c r="BO653" s="67"/>
      <c r="BP653" s="67"/>
      <c r="BQ653" s="67"/>
      <c r="BR653" s="67"/>
      <c r="BS653" s="67"/>
      <c r="BT653" s="67"/>
      <c r="BU653" s="67"/>
      <c r="BV653" s="67"/>
      <c r="BW653" s="67"/>
      <c r="BX653" s="67"/>
      <c r="BY653" s="67"/>
      <c r="BZ653" s="67"/>
      <c r="CA653" s="67"/>
      <c r="CB653" s="67"/>
      <c r="CC653" s="67"/>
    </row>
    <row r="654" spans="22:81"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  <c r="AT654" s="67"/>
      <c r="AU654" s="67"/>
      <c r="AV654" s="67"/>
      <c r="AW654" s="67"/>
      <c r="AX654" s="67"/>
      <c r="AY654" s="67"/>
      <c r="AZ654" s="67"/>
      <c r="BA654" s="67"/>
      <c r="BB654" s="67"/>
      <c r="BC654" s="67"/>
      <c r="BD654" s="67"/>
      <c r="BE654" s="67"/>
      <c r="BF654" s="67"/>
      <c r="BG654" s="67"/>
      <c r="BH654" s="67"/>
      <c r="BI654" s="67"/>
      <c r="BJ654" s="67"/>
      <c r="BK654" s="67"/>
      <c r="BL654" s="67"/>
      <c r="BM654" s="67"/>
      <c r="BN654" s="67"/>
      <c r="BO654" s="67"/>
      <c r="BP654" s="67"/>
      <c r="BQ654" s="67"/>
      <c r="BR654" s="67"/>
      <c r="BS654" s="67"/>
      <c r="BT654" s="67"/>
      <c r="BU654" s="67"/>
      <c r="BV654" s="67"/>
      <c r="BW654" s="67"/>
      <c r="BX654" s="67"/>
      <c r="BY654" s="67"/>
      <c r="BZ654" s="67"/>
      <c r="CA654" s="67"/>
      <c r="CB654" s="67"/>
      <c r="CC654" s="67"/>
    </row>
    <row r="655" spans="22:81"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  <c r="AT655" s="67"/>
      <c r="AU655" s="67"/>
      <c r="AV655" s="67"/>
      <c r="AW655" s="67"/>
      <c r="AX655" s="67"/>
      <c r="AY655" s="67"/>
      <c r="AZ655" s="67"/>
      <c r="BA655" s="67"/>
      <c r="BB655" s="67"/>
      <c r="BC655" s="67"/>
      <c r="BD655" s="67"/>
      <c r="BE655" s="67"/>
      <c r="BF655" s="67"/>
      <c r="BG655" s="67"/>
      <c r="BH655" s="67"/>
      <c r="BI655" s="67"/>
      <c r="BJ655" s="67"/>
      <c r="BK655" s="67"/>
      <c r="BL655" s="67"/>
      <c r="BM655" s="67"/>
      <c r="BN655" s="67"/>
      <c r="BO655" s="67"/>
      <c r="BP655" s="67"/>
      <c r="BQ655" s="67"/>
      <c r="BR655" s="67"/>
      <c r="BS655" s="67"/>
      <c r="BT655" s="67"/>
      <c r="BU655" s="67"/>
      <c r="BV655" s="67"/>
      <c r="BW655" s="67"/>
      <c r="BX655" s="67"/>
      <c r="BY655" s="67"/>
      <c r="BZ655" s="67"/>
      <c r="CA655" s="67"/>
      <c r="CB655" s="67"/>
      <c r="CC655" s="67"/>
    </row>
    <row r="656" spans="22:81"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  <c r="AT656" s="67"/>
      <c r="AU656" s="67"/>
      <c r="AV656" s="67"/>
      <c r="AW656" s="67"/>
      <c r="AX656" s="67"/>
      <c r="AY656" s="67"/>
      <c r="AZ656" s="67"/>
      <c r="BA656" s="67"/>
      <c r="BB656" s="67"/>
      <c r="BC656" s="67"/>
      <c r="BD656" s="67"/>
      <c r="BE656" s="67"/>
      <c r="BF656" s="67"/>
      <c r="BG656" s="67"/>
      <c r="BH656" s="67"/>
      <c r="BI656" s="67"/>
      <c r="BJ656" s="67"/>
      <c r="BK656" s="67"/>
      <c r="BL656" s="67"/>
      <c r="BM656" s="67"/>
      <c r="BN656" s="67"/>
      <c r="BO656" s="67"/>
      <c r="BP656" s="67"/>
      <c r="BQ656" s="67"/>
      <c r="BR656" s="67"/>
      <c r="BS656" s="67"/>
      <c r="BT656" s="67"/>
      <c r="BU656" s="67"/>
      <c r="BV656" s="67"/>
      <c r="BW656" s="67"/>
      <c r="BX656" s="67"/>
      <c r="BY656" s="67"/>
      <c r="BZ656" s="67"/>
      <c r="CA656" s="67"/>
      <c r="CB656" s="67"/>
      <c r="CC656" s="67"/>
    </row>
    <row r="657" spans="22:81"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  <c r="AT657" s="67"/>
      <c r="AU657" s="67"/>
      <c r="AV657" s="67"/>
      <c r="AW657" s="67"/>
      <c r="AX657" s="67"/>
      <c r="AY657" s="67"/>
      <c r="AZ657" s="67"/>
      <c r="BA657" s="67"/>
      <c r="BB657" s="67"/>
      <c r="BC657" s="67"/>
      <c r="BD657" s="67"/>
      <c r="BE657" s="67"/>
      <c r="BF657" s="67"/>
      <c r="BG657" s="67"/>
      <c r="BH657" s="67"/>
      <c r="BI657" s="67"/>
      <c r="BJ657" s="67"/>
      <c r="BK657" s="67"/>
      <c r="BL657" s="67"/>
      <c r="BM657" s="67"/>
      <c r="BN657" s="67"/>
      <c r="BO657" s="67"/>
      <c r="BP657" s="67"/>
      <c r="BQ657" s="67"/>
      <c r="BR657" s="67"/>
      <c r="BS657" s="67"/>
      <c r="BT657" s="67"/>
      <c r="BU657" s="67"/>
      <c r="BV657" s="67"/>
      <c r="BW657" s="67"/>
      <c r="BX657" s="67"/>
      <c r="BY657" s="67"/>
      <c r="BZ657" s="67"/>
      <c r="CA657" s="67"/>
      <c r="CB657" s="67"/>
      <c r="CC657" s="67"/>
    </row>
    <row r="658" spans="22:81"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  <c r="AS658" s="67"/>
      <c r="AT658" s="67"/>
      <c r="AU658" s="67"/>
      <c r="AV658" s="67"/>
      <c r="AW658" s="67"/>
      <c r="AX658" s="67"/>
      <c r="AY658" s="67"/>
      <c r="AZ658" s="67"/>
      <c r="BA658" s="67"/>
      <c r="BB658" s="67"/>
      <c r="BC658" s="67"/>
      <c r="BD658" s="67"/>
      <c r="BE658" s="67"/>
      <c r="BF658" s="67"/>
      <c r="BG658" s="67"/>
      <c r="BH658" s="67"/>
      <c r="BI658" s="67"/>
      <c r="BJ658" s="67"/>
      <c r="BK658" s="67"/>
      <c r="BL658" s="67"/>
      <c r="BM658" s="67"/>
      <c r="BN658" s="67"/>
      <c r="BO658" s="67"/>
      <c r="BP658" s="67"/>
      <c r="BQ658" s="67"/>
      <c r="BR658" s="67"/>
      <c r="BS658" s="67"/>
      <c r="BT658" s="67"/>
      <c r="BU658" s="67"/>
      <c r="BV658" s="67"/>
      <c r="BW658" s="67"/>
      <c r="BX658" s="67"/>
      <c r="BY658" s="67"/>
      <c r="BZ658" s="67"/>
      <c r="CA658" s="67"/>
      <c r="CB658" s="67"/>
      <c r="CC658" s="67"/>
    </row>
    <row r="659" spans="22:81"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  <c r="AS659" s="67"/>
      <c r="AT659" s="67"/>
      <c r="AU659" s="67"/>
      <c r="AV659" s="67"/>
      <c r="AW659" s="67"/>
      <c r="AX659" s="67"/>
      <c r="AY659" s="67"/>
      <c r="AZ659" s="67"/>
      <c r="BA659" s="67"/>
      <c r="BB659" s="67"/>
      <c r="BC659" s="67"/>
      <c r="BD659" s="67"/>
      <c r="BE659" s="67"/>
      <c r="BF659" s="67"/>
      <c r="BG659" s="67"/>
      <c r="BH659" s="67"/>
      <c r="BI659" s="67"/>
      <c r="BJ659" s="67"/>
      <c r="BK659" s="67"/>
      <c r="BL659" s="67"/>
      <c r="BM659" s="67"/>
      <c r="BN659" s="67"/>
      <c r="BO659" s="67"/>
      <c r="BP659" s="67"/>
      <c r="BQ659" s="67"/>
      <c r="BR659" s="67"/>
      <c r="BS659" s="67"/>
      <c r="BT659" s="67"/>
      <c r="BU659" s="67"/>
      <c r="BV659" s="67"/>
      <c r="BW659" s="67"/>
      <c r="BX659" s="67"/>
      <c r="BY659" s="67"/>
      <c r="BZ659" s="67"/>
      <c r="CA659" s="67"/>
      <c r="CB659" s="67"/>
      <c r="CC659" s="67"/>
    </row>
    <row r="660" spans="22:81"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  <c r="AS660" s="67"/>
      <c r="AT660" s="67"/>
      <c r="AU660" s="67"/>
      <c r="AV660" s="67"/>
      <c r="AW660" s="67"/>
      <c r="AX660" s="67"/>
      <c r="AY660" s="67"/>
      <c r="AZ660" s="67"/>
      <c r="BA660" s="67"/>
      <c r="BB660" s="67"/>
      <c r="BC660" s="67"/>
      <c r="BD660" s="67"/>
      <c r="BE660" s="67"/>
      <c r="BF660" s="67"/>
      <c r="BG660" s="67"/>
      <c r="BH660" s="67"/>
      <c r="BI660" s="67"/>
      <c r="BJ660" s="67"/>
      <c r="BK660" s="67"/>
      <c r="BL660" s="67"/>
      <c r="BM660" s="67"/>
      <c r="BN660" s="67"/>
      <c r="BO660" s="67"/>
      <c r="BP660" s="67"/>
      <c r="BQ660" s="67"/>
      <c r="BR660" s="67"/>
      <c r="BS660" s="67"/>
      <c r="BT660" s="67"/>
      <c r="BU660" s="67"/>
      <c r="BV660" s="67"/>
      <c r="BW660" s="67"/>
      <c r="BX660" s="67"/>
      <c r="BY660" s="67"/>
      <c r="BZ660" s="67"/>
      <c r="CA660" s="67"/>
      <c r="CB660" s="67"/>
      <c r="CC660" s="67"/>
    </row>
    <row r="661" spans="22:81"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  <c r="AS661" s="67"/>
      <c r="AT661" s="67"/>
      <c r="AU661" s="67"/>
      <c r="AV661" s="67"/>
      <c r="AW661" s="67"/>
      <c r="AX661" s="67"/>
      <c r="AY661" s="67"/>
      <c r="AZ661" s="67"/>
      <c r="BA661" s="67"/>
      <c r="BB661" s="67"/>
      <c r="BC661" s="67"/>
      <c r="BD661" s="67"/>
      <c r="BE661" s="67"/>
      <c r="BF661" s="67"/>
      <c r="BG661" s="67"/>
      <c r="BH661" s="67"/>
      <c r="BI661" s="67"/>
      <c r="BJ661" s="67"/>
      <c r="BK661" s="67"/>
      <c r="BL661" s="67"/>
      <c r="BM661" s="67"/>
      <c r="BN661" s="67"/>
      <c r="BO661" s="67"/>
      <c r="BP661" s="67"/>
      <c r="BQ661" s="67"/>
      <c r="BR661" s="67"/>
      <c r="BS661" s="67"/>
      <c r="BT661" s="67"/>
      <c r="BU661" s="67"/>
      <c r="BV661" s="67"/>
      <c r="BW661" s="67"/>
      <c r="BX661" s="67"/>
      <c r="BY661" s="67"/>
      <c r="BZ661" s="67"/>
      <c r="CA661" s="67"/>
      <c r="CB661" s="67"/>
      <c r="CC661" s="67"/>
    </row>
    <row r="662" spans="22:81"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  <c r="AS662" s="67"/>
      <c r="AT662" s="67"/>
      <c r="AU662" s="67"/>
      <c r="AV662" s="67"/>
      <c r="AW662" s="67"/>
      <c r="AX662" s="67"/>
      <c r="AY662" s="67"/>
      <c r="AZ662" s="67"/>
      <c r="BA662" s="67"/>
      <c r="BB662" s="67"/>
      <c r="BC662" s="67"/>
      <c r="BD662" s="67"/>
      <c r="BE662" s="67"/>
      <c r="BF662" s="67"/>
      <c r="BG662" s="67"/>
      <c r="BH662" s="67"/>
      <c r="BI662" s="67"/>
      <c r="BJ662" s="67"/>
      <c r="BK662" s="67"/>
      <c r="BL662" s="67"/>
      <c r="BM662" s="67"/>
      <c r="BN662" s="67"/>
      <c r="BO662" s="67"/>
      <c r="BP662" s="67"/>
      <c r="BQ662" s="67"/>
      <c r="BR662" s="67"/>
      <c r="BS662" s="67"/>
      <c r="BT662" s="67"/>
      <c r="BU662" s="67"/>
      <c r="BV662" s="67"/>
      <c r="BW662" s="67"/>
      <c r="BX662" s="67"/>
      <c r="BY662" s="67"/>
      <c r="BZ662" s="67"/>
      <c r="CA662" s="67"/>
      <c r="CB662" s="67"/>
      <c r="CC662" s="67"/>
    </row>
    <row r="663" spans="22:81"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  <c r="AS663" s="67"/>
      <c r="AT663" s="67"/>
      <c r="AU663" s="67"/>
      <c r="AV663" s="67"/>
      <c r="AW663" s="67"/>
      <c r="AX663" s="67"/>
      <c r="AY663" s="67"/>
      <c r="AZ663" s="67"/>
      <c r="BA663" s="67"/>
      <c r="BB663" s="67"/>
      <c r="BC663" s="67"/>
      <c r="BD663" s="67"/>
      <c r="BE663" s="67"/>
      <c r="BF663" s="67"/>
      <c r="BG663" s="67"/>
      <c r="BH663" s="67"/>
      <c r="BI663" s="67"/>
      <c r="BJ663" s="67"/>
      <c r="BK663" s="67"/>
      <c r="BL663" s="67"/>
      <c r="BM663" s="67"/>
      <c r="BN663" s="67"/>
      <c r="BO663" s="67"/>
      <c r="BP663" s="67"/>
      <c r="BQ663" s="67"/>
      <c r="BR663" s="67"/>
      <c r="BS663" s="67"/>
      <c r="BT663" s="67"/>
      <c r="BU663" s="67"/>
      <c r="BV663" s="67"/>
      <c r="BW663" s="67"/>
      <c r="BX663" s="67"/>
      <c r="BY663" s="67"/>
      <c r="BZ663" s="67"/>
      <c r="CA663" s="67"/>
      <c r="CB663" s="67"/>
      <c r="CC663" s="67"/>
    </row>
    <row r="664" spans="22:81"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  <c r="AS664" s="67"/>
      <c r="AT664" s="67"/>
      <c r="AU664" s="67"/>
      <c r="AV664" s="67"/>
      <c r="AW664" s="67"/>
      <c r="AX664" s="67"/>
      <c r="AY664" s="67"/>
      <c r="AZ664" s="67"/>
      <c r="BA664" s="67"/>
      <c r="BB664" s="67"/>
      <c r="BC664" s="67"/>
      <c r="BD664" s="67"/>
      <c r="BE664" s="67"/>
      <c r="BF664" s="67"/>
      <c r="BG664" s="67"/>
      <c r="BH664" s="67"/>
      <c r="BI664" s="67"/>
      <c r="BJ664" s="67"/>
      <c r="BK664" s="67"/>
      <c r="BL664" s="67"/>
      <c r="BM664" s="67"/>
      <c r="BN664" s="67"/>
      <c r="BO664" s="67"/>
      <c r="BP664" s="67"/>
      <c r="BQ664" s="67"/>
      <c r="BR664" s="67"/>
      <c r="BS664" s="67"/>
      <c r="BT664" s="67"/>
      <c r="BU664" s="67"/>
      <c r="BV664" s="67"/>
      <c r="BW664" s="67"/>
      <c r="BX664" s="67"/>
      <c r="BY664" s="67"/>
      <c r="BZ664" s="67"/>
      <c r="CA664" s="67"/>
      <c r="CB664" s="67"/>
      <c r="CC664" s="67"/>
    </row>
    <row r="665" spans="22:81"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  <c r="AS665" s="67"/>
      <c r="AT665" s="67"/>
      <c r="AU665" s="67"/>
      <c r="AV665" s="67"/>
      <c r="AW665" s="67"/>
      <c r="AX665" s="67"/>
      <c r="AY665" s="67"/>
      <c r="AZ665" s="67"/>
      <c r="BA665" s="67"/>
      <c r="BB665" s="67"/>
      <c r="BC665" s="67"/>
      <c r="BD665" s="67"/>
      <c r="BE665" s="67"/>
      <c r="BF665" s="67"/>
      <c r="BG665" s="67"/>
      <c r="BH665" s="67"/>
      <c r="BI665" s="67"/>
      <c r="BJ665" s="67"/>
      <c r="BK665" s="67"/>
      <c r="BL665" s="67"/>
      <c r="BM665" s="67"/>
      <c r="BN665" s="67"/>
      <c r="BO665" s="67"/>
      <c r="BP665" s="67"/>
      <c r="BQ665" s="67"/>
      <c r="BR665" s="67"/>
      <c r="BS665" s="67"/>
      <c r="BT665" s="67"/>
      <c r="BU665" s="67"/>
      <c r="BV665" s="67"/>
      <c r="BW665" s="67"/>
      <c r="BX665" s="67"/>
      <c r="BY665" s="67"/>
      <c r="BZ665" s="67"/>
      <c r="CA665" s="67"/>
      <c r="CB665" s="67"/>
      <c r="CC665" s="67"/>
    </row>
    <row r="666" spans="22:81"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  <c r="AS666" s="67"/>
      <c r="AT666" s="67"/>
      <c r="AU666" s="67"/>
      <c r="AV666" s="67"/>
      <c r="AW666" s="67"/>
      <c r="AX666" s="67"/>
      <c r="AY666" s="67"/>
      <c r="AZ666" s="67"/>
      <c r="BA666" s="67"/>
      <c r="BB666" s="67"/>
      <c r="BC666" s="67"/>
      <c r="BD666" s="67"/>
      <c r="BE666" s="67"/>
      <c r="BF666" s="67"/>
      <c r="BG666" s="67"/>
      <c r="BH666" s="67"/>
      <c r="BI666" s="67"/>
      <c r="BJ666" s="67"/>
      <c r="BK666" s="67"/>
      <c r="BL666" s="67"/>
      <c r="BM666" s="67"/>
      <c r="BN666" s="67"/>
      <c r="BO666" s="67"/>
      <c r="BP666" s="67"/>
      <c r="BQ666" s="67"/>
      <c r="BR666" s="67"/>
      <c r="BS666" s="67"/>
      <c r="BT666" s="67"/>
      <c r="BU666" s="67"/>
      <c r="BV666" s="67"/>
      <c r="BW666" s="67"/>
      <c r="BX666" s="67"/>
      <c r="BY666" s="67"/>
      <c r="BZ666" s="67"/>
      <c r="CA666" s="67"/>
      <c r="CB666" s="67"/>
      <c r="CC666" s="67"/>
    </row>
    <row r="667" spans="22:81"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  <c r="AS667" s="67"/>
      <c r="AT667" s="67"/>
      <c r="AU667" s="67"/>
      <c r="AV667" s="67"/>
      <c r="AW667" s="67"/>
      <c r="AX667" s="67"/>
      <c r="AY667" s="67"/>
      <c r="AZ667" s="67"/>
      <c r="BA667" s="67"/>
      <c r="BB667" s="67"/>
      <c r="BC667" s="67"/>
      <c r="BD667" s="67"/>
      <c r="BE667" s="67"/>
      <c r="BF667" s="67"/>
      <c r="BG667" s="67"/>
      <c r="BH667" s="67"/>
      <c r="BI667" s="67"/>
      <c r="BJ667" s="67"/>
      <c r="BK667" s="67"/>
      <c r="BL667" s="67"/>
      <c r="BM667" s="67"/>
      <c r="BN667" s="67"/>
      <c r="BO667" s="67"/>
      <c r="BP667" s="67"/>
      <c r="BQ667" s="67"/>
      <c r="BR667" s="67"/>
      <c r="BS667" s="67"/>
      <c r="BT667" s="67"/>
      <c r="BU667" s="67"/>
      <c r="BV667" s="67"/>
      <c r="BW667" s="67"/>
      <c r="BX667" s="67"/>
      <c r="BY667" s="67"/>
      <c r="BZ667" s="67"/>
      <c r="CA667" s="67"/>
      <c r="CB667" s="67"/>
      <c r="CC667" s="67"/>
    </row>
    <row r="668" spans="22:81"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  <c r="AS668" s="67"/>
      <c r="AT668" s="67"/>
      <c r="AU668" s="67"/>
      <c r="AV668" s="67"/>
      <c r="AW668" s="67"/>
      <c r="AX668" s="67"/>
      <c r="AY668" s="67"/>
      <c r="AZ668" s="67"/>
      <c r="BA668" s="67"/>
      <c r="BB668" s="67"/>
      <c r="BC668" s="67"/>
      <c r="BD668" s="67"/>
      <c r="BE668" s="67"/>
      <c r="BF668" s="67"/>
      <c r="BG668" s="67"/>
      <c r="BH668" s="67"/>
      <c r="BI668" s="67"/>
      <c r="BJ668" s="67"/>
      <c r="BK668" s="67"/>
      <c r="BL668" s="67"/>
      <c r="BM668" s="67"/>
      <c r="BN668" s="67"/>
      <c r="BO668" s="67"/>
      <c r="BP668" s="67"/>
      <c r="BQ668" s="67"/>
      <c r="BR668" s="67"/>
      <c r="BS668" s="67"/>
      <c r="BT668" s="67"/>
      <c r="BU668" s="67"/>
      <c r="BV668" s="67"/>
      <c r="BW668" s="67"/>
      <c r="BX668" s="67"/>
      <c r="BY668" s="67"/>
      <c r="BZ668" s="67"/>
      <c r="CA668" s="67"/>
      <c r="CB668" s="67"/>
      <c r="CC668" s="67"/>
    </row>
    <row r="669" spans="22:81"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  <c r="AS669" s="67"/>
      <c r="AT669" s="67"/>
      <c r="AU669" s="67"/>
      <c r="AV669" s="67"/>
      <c r="AW669" s="67"/>
      <c r="AX669" s="67"/>
      <c r="AY669" s="67"/>
      <c r="AZ669" s="67"/>
      <c r="BA669" s="67"/>
      <c r="BB669" s="67"/>
      <c r="BC669" s="67"/>
      <c r="BD669" s="67"/>
      <c r="BE669" s="67"/>
      <c r="BF669" s="67"/>
      <c r="BG669" s="67"/>
      <c r="BH669" s="67"/>
      <c r="BI669" s="67"/>
      <c r="BJ669" s="67"/>
      <c r="BK669" s="67"/>
      <c r="BL669" s="67"/>
      <c r="BM669" s="67"/>
      <c r="BN669" s="67"/>
      <c r="BO669" s="67"/>
      <c r="BP669" s="67"/>
      <c r="BQ669" s="67"/>
      <c r="BR669" s="67"/>
      <c r="BS669" s="67"/>
      <c r="BT669" s="67"/>
      <c r="BU669" s="67"/>
      <c r="BV669" s="67"/>
      <c r="BW669" s="67"/>
      <c r="BX669" s="67"/>
      <c r="BY669" s="67"/>
      <c r="BZ669" s="67"/>
      <c r="CA669" s="67"/>
      <c r="CB669" s="67"/>
      <c r="CC669" s="67"/>
    </row>
    <row r="670" spans="22:81"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  <c r="AS670" s="67"/>
      <c r="AT670" s="67"/>
      <c r="AU670" s="67"/>
      <c r="AV670" s="67"/>
      <c r="AW670" s="67"/>
      <c r="AX670" s="67"/>
      <c r="AY670" s="67"/>
      <c r="AZ670" s="67"/>
      <c r="BA670" s="67"/>
      <c r="BB670" s="67"/>
      <c r="BC670" s="67"/>
      <c r="BD670" s="67"/>
      <c r="BE670" s="67"/>
      <c r="BF670" s="67"/>
      <c r="BG670" s="67"/>
      <c r="BH670" s="67"/>
      <c r="BI670" s="67"/>
      <c r="BJ670" s="67"/>
      <c r="BK670" s="67"/>
      <c r="BL670" s="67"/>
      <c r="BM670" s="67"/>
      <c r="BN670" s="67"/>
      <c r="BO670" s="67"/>
      <c r="BP670" s="67"/>
      <c r="BQ670" s="67"/>
      <c r="BR670" s="67"/>
      <c r="BS670" s="67"/>
      <c r="BT670" s="67"/>
      <c r="BU670" s="67"/>
      <c r="BV670" s="67"/>
      <c r="BW670" s="67"/>
      <c r="BX670" s="67"/>
      <c r="BY670" s="67"/>
      <c r="BZ670" s="67"/>
      <c r="CA670" s="67"/>
      <c r="CB670" s="67"/>
      <c r="CC670" s="67"/>
    </row>
    <row r="671" spans="22:81"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  <c r="AS671" s="67"/>
      <c r="AT671" s="67"/>
      <c r="AU671" s="67"/>
      <c r="AV671" s="67"/>
      <c r="AW671" s="67"/>
      <c r="AX671" s="67"/>
      <c r="AY671" s="67"/>
      <c r="AZ671" s="67"/>
      <c r="BA671" s="67"/>
      <c r="BB671" s="67"/>
      <c r="BC671" s="67"/>
      <c r="BD671" s="67"/>
      <c r="BE671" s="67"/>
      <c r="BF671" s="67"/>
      <c r="BG671" s="67"/>
      <c r="BH671" s="67"/>
      <c r="BI671" s="67"/>
      <c r="BJ671" s="67"/>
      <c r="BK671" s="67"/>
      <c r="BL671" s="67"/>
      <c r="BM671" s="67"/>
      <c r="BN671" s="67"/>
      <c r="BO671" s="67"/>
      <c r="BP671" s="67"/>
      <c r="BQ671" s="67"/>
      <c r="BR671" s="67"/>
      <c r="BS671" s="67"/>
      <c r="BT671" s="67"/>
      <c r="BU671" s="67"/>
      <c r="BV671" s="67"/>
      <c r="BW671" s="67"/>
      <c r="BX671" s="67"/>
      <c r="BY671" s="67"/>
      <c r="BZ671" s="67"/>
      <c r="CA671" s="67"/>
      <c r="CB671" s="67"/>
      <c r="CC671" s="67"/>
    </row>
    <row r="672" spans="22:81"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  <c r="AS672" s="67"/>
      <c r="AT672" s="67"/>
      <c r="AU672" s="67"/>
      <c r="AV672" s="67"/>
      <c r="AW672" s="67"/>
      <c r="AX672" s="67"/>
      <c r="AY672" s="67"/>
      <c r="AZ672" s="67"/>
      <c r="BA672" s="67"/>
      <c r="BB672" s="67"/>
      <c r="BC672" s="67"/>
      <c r="BD672" s="67"/>
      <c r="BE672" s="67"/>
      <c r="BF672" s="67"/>
      <c r="BG672" s="67"/>
      <c r="BH672" s="67"/>
      <c r="BI672" s="67"/>
      <c r="BJ672" s="67"/>
      <c r="BK672" s="67"/>
      <c r="BL672" s="67"/>
      <c r="BM672" s="67"/>
      <c r="BN672" s="67"/>
      <c r="BO672" s="67"/>
      <c r="BP672" s="67"/>
      <c r="BQ672" s="67"/>
      <c r="BR672" s="67"/>
      <c r="BS672" s="67"/>
      <c r="BT672" s="67"/>
      <c r="BU672" s="67"/>
      <c r="BV672" s="67"/>
      <c r="BW672" s="67"/>
      <c r="BX672" s="67"/>
      <c r="BY672" s="67"/>
      <c r="BZ672" s="67"/>
      <c r="CA672" s="67"/>
      <c r="CB672" s="67"/>
      <c r="CC672" s="67"/>
    </row>
    <row r="673" spans="22:81"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  <c r="AT673" s="67"/>
      <c r="AU673" s="67"/>
      <c r="AV673" s="67"/>
      <c r="AW673" s="67"/>
      <c r="AX673" s="67"/>
      <c r="AY673" s="67"/>
      <c r="AZ673" s="67"/>
      <c r="BA673" s="67"/>
      <c r="BB673" s="67"/>
      <c r="BC673" s="67"/>
      <c r="BD673" s="67"/>
      <c r="BE673" s="67"/>
      <c r="BF673" s="67"/>
      <c r="BG673" s="67"/>
      <c r="BH673" s="67"/>
      <c r="BI673" s="67"/>
      <c r="BJ673" s="67"/>
      <c r="BK673" s="67"/>
      <c r="BL673" s="67"/>
      <c r="BM673" s="67"/>
      <c r="BN673" s="67"/>
      <c r="BO673" s="67"/>
      <c r="BP673" s="67"/>
      <c r="BQ673" s="67"/>
      <c r="BR673" s="67"/>
      <c r="BS673" s="67"/>
      <c r="BT673" s="67"/>
      <c r="BU673" s="67"/>
      <c r="BV673" s="67"/>
      <c r="BW673" s="67"/>
      <c r="BX673" s="67"/>
      <c r="BY673" s="67"/>
      <c r="BZ673" s="67"/>
      <c r="CA673" s="67"/>
      <c r="CB673" s="67"/>
      <c r="CC673" s="67"/>
    </row>
    <row r="674" spans="22:81"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  <c r="AS674" s="67"/>
      <c r="AT674" s="67"/>
      <c r="AU674" s="67"/>
      <c r="AV674" s="67"/>
      <c r="AW674" s="67"/>
      <c r="AX674" s="67"/>
      <c r="AY674" s="67"/>
      <c r="AZ674" s="67"/>
      <c r="BA674" s="67"/>
      <c r="BB674" s="67"/>
      <c r="BC674" s="67"/>
      <c r="BD674" s="67"/>
      <c r="BE674" s="67"/>
      <c r="BF674" s="67"/>
      <c r="BG674" s="67"/>
      <c r="BH674" s="67"/>
      <c r="BI674" s="67"/>
      <c r="BJ674" s="67"/>
      <c r="BK674" s="67"/>
      <c r="BL674" s="67"/>
      <c r="BM674" s="67"/>
      <c r="BN674" s="67"/>
      <c r="BO674" s="67"/>
      <c r="BP674" s="67"/>
      <c r="BQ674" s="67"/>
      <c r="BR674" s="67"/>
      <c r="BS674" s="67"/>
      <c r="BT674" s="67"/>
      <c r="BU674" s="67"/>
      <c r="BV674" s="67"/>
      <c r="BW674" s="67"/>
      <c r="BX674" s="67"/>
      <c r="BY674" s="67"/>
      <c r="BZ674" s="67"/>
      <c r="CA674" s="67"/>
      <c r="CB674" s="67"/>
      <c r="CC674" s="67"/>
    </row>
    <row r="675" spans="22:81"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  <c r="AS675" s="67"/>
      <c r="AT675" s="67"/>
      <c r="AU675" s="67"/>
      <c r="AV675" s="67"/>
      <c r="AW675" s="67"/>
      <c r="AX675" s="67"/>
      <c r="AY675" s="67"/>
      <c r="AZ675" s="67"/>
      <c r="BA675" s="67"/>
      <c r="BB675" s="67"/>
      <c r="BC675" s="67"/>
      <c r="BD675" s="67"/>
      <c r="BE675" s="67"/>
      <c r="BF675" s="67"/>
      <c r="BG675" s="67"/>
      <c r="BH675" s="67"/>
      <c r="BI675" s="67"/>
      <c r="BJ675" s="67"/>
      <c r="BK675" s="67"/>
      <c r="BL675" s="67"/>
      <c r="BM675" s="67"/>
      <c r="BN675" s="67"/>
      <c r="BO675" s="67"/>
      <c r="BP675" s="67"/>
      <c r="BQ675" s="67"/>
      <c r="BR675" s="67"/>
      <c r="BS675" s="67"/>
      <c r="BT675" s="67"/>
      <c r="BU675" s="67"/>
      <c r="BV675" s="67"/>
      <c r="BW675" s="67"/>
      <c r="BX675" s="67"/>
      <c r="BY675" s="67"/>
      <c r="BZ675" s="67"/>
      <c r="CA675" s="67"/>
      <c r="CB675" s="67"/>
      <c r="CC675" s="67"/>
    </row>
    <row r="676" spans="22:81"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  <c r="AS676" s="67"/>
      <c r="AT676" s="67"/>
      <c r="AU676" s="67"/>
      <c r="AV676" s="67"/>
      <c r="AW676" s="67"/>
      <c r="AX676" s="67"/>
      <c r="AY676" s="67"/>
      <c r="AZ676" s="67"/>
      <c r="BA676" s="67"/>
      <c r="BB676" s="67"/>
      <c r="BC676" s="67"/>
      <c r="BD676" s="67"/>
      <c r="BE676" s="67"/>
      <c r="BF676" s="67"/>
      <c r="BG676" s="67"/>
      <c r="BH676" s="67"/>
      <c r="BI676" s="67"/>
      <c r="BJ676" s="67"/>
      <c r="BK676" s="67"/>
      <c r="BL676" s="67"/>
      <c r="BM676" s="67"/>
      <c r="BN676" s="67"/>
      <c r="BO676" s="67"/>
      <c r="BP676" s="67"/>
      <c r="BQ676" s="67"/>
      <c r="BR676" s="67"/>
      <c r="BS676" s="67"/>
      <c r="BT676" s="67"/>
      <c r="BU676" s="67"/>
      <c r="BV676" s="67"/>
      <c r="BW676" s="67"/>
      <c r="BX676" s="67"/>
      <c r="BY676" s="67"/>
      <c r="BZ676" s="67"/>
      <c r="CA676" s="67"/>
      <c r="CB676" s="67"/>
      <c r="CC676" s="67"/>
    </row>
    <row r="677" spans="22:81"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  <c r="AS677" s="67"/>
      <c r="AT677" s="67"/>
      <c r="AU677" s="67"/>
      <c r="AV677" s="67"/>
      <c r="AW677" s="67"/>
      <c r="AX677" s="67"/>
      <c r="AY677" s="67"/>
      <c r="AZ677" s="67"/>
      <c r="BA677" s="67"/>
      <c r="BB677" s="67"/>
      <c r="BC677" s="67"/>
      <c r="BD677" s="67"/>
      <c r="BE677" s="67"/>
      <c r="BF677" s="67"/>
      <c r="BG677" s="67"/>
      <c r="BH677" s="67"/>
      <c r="BI677" s="67"/>
      <c r="BJ677" s="67"/>
      <c r="BK677" s="67"/>
      <c r="BL677" s="67"/>
      <c r="BM677" s="67"/>
      <c r="BN677" s="67"/>
      <c r="BO677" s="67"/>
      <c r="BP677" s="67"/>
      <c r="BQ677" s="67"/>
      <c r="BR677" s="67"/>
      <c r="BS677" s="67"/>
      <c r="BT677" s="67"/>
      <c r="BU677" s="67"/>
      <c r="BV677" s="67"/>
      <c r="BW677" s="67"/>
      <c r="BX677" s="67"/>
      <c r="BY677" s="67"/>
      <c r="BZ677" s="67"/>
      <c r="CA677" s="67"/>
      <c r="CB677" s="67"/>
      <c r="CC677" s="67"/>
    </row>
    <row r="678" spans="22:81"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  <c r="AT678" s="67"/>
      <c r="AU678" s="67"/>
      <c r="AV678" s="67"/>
      <c r="AW678" s="67"/>
      <c r="AX678" s="67"/>
      <c r="AY678" s="67"/>
      <c r="AZ678" s="67"/>
      <c r="BA678" s="67"/>
      <c r="BB678" s="67"/>
      <c r="BC678" s="67"/>
      <c r="BD678" s="67"/>
      <c r="BE678" s="67"/>
      <c r="BF678" s="67"/>
      <c r="BG678" s="67"/>
      <c r="BH678" s="67"/>
      <c r="BI678" s="67"/>
      <c r="BJ678" s="67"/>
      <c r="BK678" s="67"/>
      <c r="BL678" s="67"/>
      <c r="BM678" s="67"/>
      <c r="BN678" s="67"/>
      <c r="BO678" s="67"/>
      <c r="BP678" s="67"/>
      <c r="BQ678" s="67"/>
      <c r="BR678" s="67"/>
      <c r="BS678" s="67"/>
      <c r="BT678" s="67"/>
      <c r="BU678" s="67"/>
      <c r="BV678" s="67"/>
      <c r="BW678" s="67"/>
      <c r="BX678" s="67"/>
      <c r="BY678" s="67"/>
      <c r="BZ678" s="67"/>
      <c r="CA678" s="67"/>
      <c r="CB678" s="67"/>
      <c r="CC678" s="67"/>
    </row>
    <row r="679" spans="22:81"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  <c r="AT679" s="67"/>
      <c r="AU679" s="67"/>
      <c r="AV679" s="67"/>
      <c r="AW679" s="67"/>
      <c r="AX679" s="67"/>
      <c r="AY679" s="67"/>
      <c r="AZ679" s="67"/>
      <c r="BA679" s="67"/>
      <c r="BB679" s="67"/>
      <c r="BC679" s="67"/>
      <c r="BD679" s="67"/>
      <c r="BE679" s="67"/>
      <c r="BF679" s="67"/>
      <c r="BG679" s="67"/>
      <c r="BH679" s="67"/>
      <c r="BI679" s="67"/>
      <c r="BJ679" s="67"/>
      <c r="BK679" s="67"/>
      <c r="BL679" s="67"/>
      <c r="BM679" s="67"/>
      <c r="BN679" s="67"/>
      <c r="BO679" s="67"/>
      <c r="BP679" s="67"/>
      <c r="BQ679" s="67"/>
      <c r="BR679" s="67"/>
      <c r="BS679" s="67"/>
      <c r="BT679" s="67"/>
      <c r="BU679" s="67"/>
      <c r="BV679" s="67"/>
      <c r="BW679" s="67"/>
      <c r="BX679" s="67"/>
      <c r="BY679" s="67"/>
      <c r="BZ679" s="67"/>
      <c r="CA679" s="67"/>
      <c r="CB679" s="67"/>
      <c r="CC679" s="67"/>
    </row>
    <row r="680" spans="22:81"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  <c r="AS680" s="67"/>
      <c r="AT680" s="67"/>
      <c r="AU680" s="67"/>
      <c r="AV680" s="67"/>
      <c r="AW680" s="67"/>
      <c r="AX680" s="67"/>
      <c r="AY680" s="67"/>
      <c r="AZ680" s="67"/>
      <c r="BA680" s="67"/>
      <c r="BB680" s="67"/>
      <c r="BC680" s="67"/>
      <c r="BD680" s="67"/>
      <c r="BE680" s="67"/>
      <c r="BF680" s="67"/>
      <c r="BG680" s="67"/>
      <c r="BH680" s="67"/>
      <c r="BI680" s="67"/>
      <c r="BJ680" s="67"/>
      <c r="BK680" s="67"/>
      <c r="BL680" s="67"/>
      <c r="BM680" s="67"/>
      <c r="BN680" s="67"/>
      <c r="BO680" s="67"/>
      <c r="BP680" s="67"/>
      <c r="BQ680" s="67"/>
      <c r="BR680" s="67"/>
      <c r="BS680" s="67"/>
      <c r="BT680" s="67"/>
      <c r="BU680" s="67"/>
      <c r="BV680" s="67"/>
      <c r="BW680" s="67"/>
      <c r="BX680" s="67"/>
      <c r="BY680" s="67"/>
      <c r="BZ680" s="67"/>
      <c r="CA680" s="67"/>
      <c r="CB680" s="67"/>
      <c r="CC680" s="67"/>
    </row>
    <row r="681" spans="22:81"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  <c r="AS681" s="67"/>
      <c r="AT681" s="67"/>
      <c r="AU681" s="67"/>
      <c r="AV681" s="67"/>
      <c r="AW681" s="67"/>
      <c r="AX681" s="67"/>
      <c r="AY681" s="67"/>
      <c r="AZ681" s="67"/>
      <c r="BA681" s="67"/>
      <c r="BB681" s="67"/>
      <c r="BC681" s="67"/>
      <c r="BD681" s="67"/>
      <c r="BE681" s="67"/>
      <c r="BF681" s="67"/>
      <c r="BG681" s="67"/>
      <c r="BH681" s="67"/>
      <c r="BI681" s="67"/>
      <c r="BJ681" s="67"/>
      <c r="BK681" s="67"/>
      <c r="BL681" s="67"/>
      <c r="BM681" s="67"/>
      <c r="BN681" s="67"/>
      <c r="BO681" s="67"/>
      <c r="BP681" s="67"/>
      <c r="BQ681" s="67"/>
      <c r="BR681" s="67"/>
      <c r="BS681" s="67"/>
      <c r="BT681" s="67"/>
      <c r="BU681" s="67"/>
      <c r="BV681" s="67"/>
      <c r="BW681" s="67"/>
      <c r="BX681" s="67"/>
      <c r="BY681" s="67"/>
      <c r="BZ681" s="67"/>
      <c r="CA681" s="67"/>
      <c r="CB681" s="67"/>
      <c r="CC681" s="67"/>
    </row>
    <row r="682" spans="22:81"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  <c r="AS682" s="67"/>
      <c r="AT682" s="67"/>
      <c r="AU682" s="67"/>
      <c r="AV682" s="67"/>
      <c r="AW682" s="67"/>
      <c r="AX682" s="67"/>
      <c r="AY682" s="67"/>
      <c r="AZ682" s="67"/>
      <c r="BA682" s="67"/>
      <c r="BB682" s="67"/>
      <c r="BC682" s="67"/>
      <c r="BD682" s="67"/>
      <c r="BE682" s="67"/>
      <c r="BF682" s="67"/>
      <c r="BG682" s="67"/>
      <c r="BH682" s="67"/>
      <c r="BI682" s="67"/>
      <c r="BJ682" s="67"/>
      <c r="BK682" s="67"/>
      <c r="BL682" s="67"/>
      <c r="BM682" s="67"/>
      <c r="BN682" s="67"/>
      <c r="BO682" s="67"/>
      <c r="BP682" s="67"/>
      <c r="BQ682" s="67"/>
      <c r="BR682" s="67"/>
      <c r="BS682" s="67"/>
      <c r="BT682" s="67"/>
      <c r="BU682" s="67"/>
      <c r="BV682" s="67"/>
      <c r="BW682" s="67"/>
      <c r="BX682" s="67"/>
      <c r="BY682" s="67"/>
      <c r="BZ682" s="67"/>
      <c r="CA682" s="67"/>
      <c r="CB682" s="67"/>
      <c r="CC682" s="67"/>
    </row>
    <row r="683" spans="22:81"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  <c r="AT683" s="67"/>
      <c r="AU683" s="67"/>
      <c r="AV683" s="67"/>
      <c r="AW683" s="67"/>
      <c r="AX683" s="67"/>
      <c r="AY683" s="67"/>
      <c r="AZ683" s="67"/>
      <c r="BA683" s="67"/>
      <c r="BB683" s="67"/>
      <c r="BC683" s="67"/>
      <c r="BD683" s="67"/>
      <c r="BE683" s="67"/>
      <c r="BF683" s="67"/>
      <c r="BG683" s="67"/>
      <c r="BH683" s="67"/>
      <c r="BI683" s="67"/>
      <c r="BJ683" s="67"/>
      <c r="BK683" s="67"/>
      <c r="BL683" s="67"/>
      <c r="BM683" s="67"/>
      <c r="BN683" s="67"/>
      <c r="BO683" s="67"/>
      <c r="BP683" s="67"/>
      <c r="BQ683" s="67"/>
      <c r="BR683" s="67"/>
      <c r="BS683" s="67"/>
      <c r="BT683" s="67"/>
      <c r="BU683" s="67"/>
      <c r="BV683" s="67"/>
      <c r="BW683" s="67"/>
      <c r="BX683" s="67"/>
      <c r="BY683" s="67"/>
      <c r="BZ683" s="67"/>
      <c r="CA683" s="67"/>
      <c r="CB683" s="67"/>
      <c r="CC683" s="67"/>
    </row>
    <row r="684" spans="22:81"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  <c r="AS684" s="67"/>
      <c r="AT684" s="67"/>
      <c r="AU684" s="67"/>
      <c r="AV684" s="67"/>
      <c r="AW684" s="67"/>
      <c r="AX684" s="67"/>
      <c r="AY684" s="67"/>
      <c r="AZ684" s="67"/>
      <c r="BA684" s="67"/>
      <c r="BB684" s="67"/>
      <c r="BC684" s="67"/>
      <c r="BD684" s="67"/>
      <c r="BE684" s="67"/>
      <c r="BF684" s="67"/>
      <c r="BG684" s="67"/>
      <c r="BH684" s="67"/>
      <c r="BI684" s="67"/>
      <c r="BJ684" s="67"/>
      <c r="BK684" s="67"/>
      <c r="BL684" s="67"/>
      <c r="BM684" s="67"/>
      <c r="BN684" s="67"/>
      <c r="BO684" s="67"/>
      <c r="BP684" s="67"/>
      <c r="BQ684" s="67"/>
      <c r="BR684" s="67"/>
      <c r="BS684" s="67"/>
      <c r="BT684" s="67"/>
      <c r="BU684" s="67"/>
      <c r="BV684" s="67"/>
      <c r="BW684" s="67"/>
      <c r="BX684" s="67"/>
      <c r="BY684" s="67"/>
      <c r="BZ684" s="67"/>
      <c r="CA684" s="67"/>
      <c r="CB684" s="67"/>
      <c r="CC684" s="67"/>
    </row>
    <row r="685" spans="22:81"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  <c r="AT685" s="67"/>
      <c r="AU685" s="67"/>
      <c r="AV685" s="67"/>
      <c r="AW685" s="67"/>
      <c r="AX685" s="67"/>
      <c r="AY685" s="67"/>
      <c r="AZ685" s="67"/>
      <c r="BA685" s="67"/>
      <c r="BB685" s="67"/>
      <c r="BC685" s="67"/>
      <c r="BD685" s="67"/>
      <c r="BE685" s="67"/>
      <c r="BF685" s="67"/>
      <c r="BG685" s="67"/>
      <c r="BH685" s="67"/>
      <c r="BI685" s="67"/>
      <c r="BJ685" s="67"/>
      <c r="BK685" s="67"/>
      <c r="BL685" s="67"/>
      <c r="BM685" s="67"/>
      <c r="BN685" s="67"/>
      <c r="BO685" s="67"/>
      <c r="BP685" s="67"/>
      <c r="BQ685" s="67"/>
      <c r="BR685" s="67"/>
      <c r="BS685" s="67"/>
      <c r="BT685" s="67"/>
      <c r="BU685" s="67"/>
      <c r="BV685" s="67"/>
      <c r="BW685" s="67"/>
      <c r="BX685" s="67"/>
      <c r="BY685" s="67"/>
      <c r="BZ685" s="67"/>
      <c r="CA685" s="67"/>
      <c r="CB685" s="67"/>
      <c r="CC685" s="67"/>
    </row>
    <row r="686" spans="22:81"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  <c r="AS686" s="67"/>
      <c r="AT686" s="67"/>
      <c r="AU686" s="67"/>
      <c r="AV686" s="67"/>
      <c r="AW686" s="67"/>
      <c r="AX686" s="67"/>
      <c r="AY686" s="67"/>
      <c r="AZ686" s="67"/>
      <c r="BA686" s="67"/>
      <c r="BB686" s="67"/>
      <c r="BC686" s="67"/>
      <c r="BD686" s="67"/>
      <c r="BE686" s="67"/>
      <c r="BF686" s="67"/>
      <c r="BG686" s="67"/>
      <c r="BH686" s="67"/>
      <c r="BI686" s="67"/>
      <c r="BJ686" s="67"/>
      <c r="BK686" s="67"/>
      <c r="BL686" s="67"/>
      <c r="BM686" s="67"/>
      <c r="BN686" s="67"/>
      <c r="BO686" s="67"/>
      <c r="BP686" s="67"/>
      <c r="BQ686" s="67"/>
      <c r="BR686" s="67"/>
      <c r="BS686" s="67"/>
      <c r="BT686" s="67"/>
      <c r="BU686" s="67"/>
      <c r="BV686" s="67"/>
      <c r="BW686" s="67"/>
      <c r="BX686" s="67"/>
      <c r="BY686" s="67"/>
      <c r="BZ686" s="67"/>
      <c r="CA686" s="67"/>
      <c r="CB686" s="67"/>
      <c r="CC686" s="67"/>
    </row>
    <row r="687" spans="22:81"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  <c r="AS687" s="67"/>
      <c r="AT687" s="67"/>
      <c r="AU687" s="67"/>
      <c r="AV687" s="67"/>
      <c r="AW687" s="67"/>
      <c r="AX687" s="67"/>
      <c r="AY687" s="67"/>
      <c r="AZ687" s="67"/>
      <c r="BA687" s="67"/>
      <c r="BB687" s="67"/>
      <c r="BC687" s="67"/>
      <c r="BD687" s="67"/>
      <c r="BE687" s="67"/>
      <c r="BF687" s="67"/>
      <c r="BG687" s="67"/>
      <c r="BH687" s="67"/>
      <c r="BI687" s="67"/>
      <c r="BJ687" s="67"/>
      <c r="BK687" s="67"/>
      <c r="BL687" s="67"/>
      <c r="BM687" s="67"/>
      <c r="BN687" s="67"/>
      <c r="BO687" s="67"/>
      <c r="BP687" s="67"/>
      <c r="BQ687" s="67"/>
      <c r="BR687" s="67"/>
      <c r="BS687" s="67"/>
      <c r="BT687" s="67"/>
      <c r="BU687" s="67"/>
      <c r="BV687" s="67"/>
      <c r="BW687" s="67"/>
      <c r="BX687" s="67"/>
      <c r="BY687" s="67"/>
      <c r="BZ687" s="67"/>
      <c r="CA687" s="67"/>
      <c r="CB687" s="67"/>
      <c r="CC687" s="67"/>
    </row>
    <row r="688" spans="22:81"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  <c r="AS688" s="67"/>
      <c r="AT688" s="67"/>
      <c r="AU688" s="67"/>
      <c r="AV688" s="67"/>
      <c r="AW688" s="67"/>
      <c r="AX688" s="67"/>
      <c r="AY688" s="67"/>
      <c r="AZ688" s="67"/>
      <c r="BA688" s="67"/>
      <c r="BB688" s="67"/>
      <c r="BC688" s="67"/>
      <c r="BD688" s="67"/>
      <c r="BE688" s="67"/>
      <c r="BF688" s="67"/>
      <c r="BG688" s="67"/>
      <c r="BH688" s="67"/>
      <c r="BI688" s="67"/>
      <c r="BJ688" s="67"/>
      <c r="BK688" s="67"/>
      <c r="BL688" s="67"/>
      <c r="BM688" s="67"/>
      <c r="BN688" s="67"/>
      <c r="BO688" s="67"/>
      <c r="BP688" s="67"/>
      <c r="BQ688" s="67"/>
      <c r="BR688" s="67"/>
      <c r="BS688" s="67"/>
      <c r="BT688" s="67"/>
      <c r="BU688" s="67"/>
      <c r="BV688" s="67"/>
      <c r="BW688" s="67"/>
      <c r="BX688" s="67"/>
      <c r="BY688" s="67"/>
      <c r="BZ688" s="67"/>
      <c r="CA688" s="67"/>
      <c r="CB688" s="67"/>
      <c r="CC688" s="67"/>
    </row>
    <row r="689" spans="22:81"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  <c r="AS689" s="67"/>
      <c r="AT689" s="67"/>
      <c r="AU689" s="67"/>
      <c r="AV689" s="67"/>
      <c r="AW689" s="67"/>
      <c r="AX689" s="67"/>
      <c r="AY689" s="67"/>
      <c r="AZ689" s="67"/>
      <c r="BA689" s="67"/>
      <c r="BB689" s="67"/>
      <c r="BC689" s="67"/>
      <c r="BD689" s="67"/>
      <c r="BE689" s="67"/>
      <c r="BF689" s="67"/>
      <c r="BG689" s="67"/>
      <c r="BH689" s="67"/>
      <c r="BI689" s="67"/>
      <c r="BJ689" s="67"/>
      <c r="BK689" s="67"/>
      <c r="BL689" s="67"/>
      <c r="BM689" s="67"/>
      <c r="BN689" s="67"/>
      <c r="BO689" s="67"/>
      <c r="BP689" s="67"/>
      <c r="BQ689" s="67"/>
      <c r="BR689" s="67"/>
      <c r="BS689" s="67"/>
      <c r="BT689" s="67"/>
      <c r="BU689" s="67"/>
      <c r="BV689" s="67"/>
      <c r="BW689" s="67"/>
      <c r="BX689" s="67"/>
      <c r="BY689" s="67"/>
      <c r="BZ689" s="67"/>
      <c r="CA689" s="67"/>
      <c r="CB689" s="67"/>
      <c r="CC689" s="67"/>
    </row>
    <row r="690" spans="22:81"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  <c r="AS690" s="67"/>
      <c r="AT690" s="67"/>
      <c r="AU690" s="67"/>
      <c r="AV690" s="67"/>
      <c r="AW690" s="67"/>
      <c r="AX690" s="67"/>
      <c r="AY690" s="67"/>
      <c r="AZ690" s="67"/>
      <c r="BA690" s="67"/>
      <c r="BB690" s="67"/>
      <c r="BC690" s="67"/>
      <c r="BD690" s="67"/>
      <c r="BE690" s="67"/>
      <c r="BF690" s="67"/>
      <c r="BG690" s="67"/>
      <c r="BH690" s="67"/>
      <c r="BI690" s="67"/>
      <c r="BJ690" s="67"/>
      <c r="BK690" s="67"/>
      <c r="BL690" s="67"/>
      <c r="BM690" s="67"/>
      <c r="BN690" s="67"/>
      <c r="BO690" s="67"/>
      <c r="BP690" s="67"/>
      <c r="BQ690" s="67"/>
      <c r="BR690" s="67"/>
      <c r="BS690" s="67"/>
      <c r="BT690" s="67"/>
      <c r="BU690" s="67"/>
      <c r="BV690" s="67"/>
      <c r="BW690" s="67"/>
      <c r="BX690" s="67"/>
      <c r="BY690" s="67"/>
      <c r="BZ690" s="67"/>
      <c r="CA690" s="67"/>
      <c r="CB690" s="67"/>
      <c r="CC690" s="67"/>
    </row>
    <row r="691" spans="22:81"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  <c r="AS691" s="67"/>
      <c r="AT691" s="67"/>
      <c r="AU691" s="67"/>
      <c r="AV691" s="67"/>
      <c r="AW691" s="67"/>
      <c r="AX691" s="67"/>
      <c r="AY691" s="67"/>
      <c r="AZ691" s="67"/>
      <c r="BA691" s="67"/>
      <c r="BB691" s="67"/>
      <c r="BC691" s="67"/>
      <c r="BD691" s="67"/>
      <c r="BE691" s="67"/>
      <c r="BF691" s="67"/>
      <c r="BG691" s="67"/>
      <c r="BH691" s="67"/>
      <c r="BI691" s="67"/>
      <c r="BJ691" s="67"/>
      <c r="BK691" s="67"/>
      <c r="BL691" s="67"/>
      <c r="BM691" s="67"/>
      <c r="BN691" s="67"/>
      <c r="BO691" s="67"/>
      <c r="BP691" s="67"/>
      <c r="BQ691" s="67"/>
      <c r="BR691" s="67"/>
      <c r="BS691" s="67"/>
      <c r="BT691" s="67"/>
      <c r="BU691" s="67"/>
      <c r="BV691" s="67"/>
      <c r="BW691" s="67"/>
      <c r="BX691" s="67"/>
      <c r="BY691" s="67"/>
      <c r="BZ691" s="67"/>
      <c r="CA691" s="67"/>
      <c r="CB691" s="67"/>
      <c r="CC691" s="67"/>
    </row>
    <row r="692" spans="22:81"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  <c r="AS692" s="67"/>
      <c r="AT692" s="67"/>
      <c r="AU692" s="67"/>
      <c r="AV692" s="67"/>
      <c r="AW692" s="67"/>
      <c r="AX692" s="67"/>
      <c r="AY692" s="67"/>
      <c r="AZ692" s="67"/>
      <c r="BA692" s="67"/>
      <c r="BB692" s="67"/>
      <c r="BC692" s="67"/>
      <c r="BD692" s="67"/>
      <c r="BE692" s="67"/>
      <c r="BF692" s="67"/>
      <c r="BG692" s="67"/>
      <c r="BH692" s="67"/>
      <c r="BI692" s="67"/>
      <c r="BJ692" s="67"/>
      <c r="BK692" s="67"/>
      <c r="BL692" s="67"/>
      <c r="BM692" s="67"/>
      <c r="BN692" s="67"/>
      <c r="BO692" s="67"/>
      <c r="BP692" s="67"/>
      <c r="BQ692" s="67"/>
      <c r="BR692" s="67"/>
      <c r="BS692" s="67"/>
      <c r="BT692" s="67"/>
      <c r="BU692" s="67"/>
      <c r="BV692" s="67"/>
      <c r="BW692" s="67"/>
      <c r="BX692" s="67"/>
      <c r="BY692" s="67"/>
      <c r="BZ692" s="67"/>
      <c r="CA692" s="67"/>
      <c r="CB692" s="67"/>
      <c r="CC692" s="67"/>
    </row>
    <row r="693" spans="22:81"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  <c r="AS693" s="67"/>
      <c r="AT693" s="67"/>
      <c r="AU693" s="67"/>
      <c r="AV693" s="67"/>
      <c r="AW693" s="67"/>
      <c r="AX693" s="67"/>
      <c r="AY693" s="67"/>
      <c r="AZ693" s="67"/>
      <c r="BA693" s="67"/>
      <c r="BB693" s="67"/>
      <c r="BC693" s="67"/>
      <c r="BD693" s="67"/>
      <c r="BE693" s="67"/>
      <c r="BF693" s="67"/>
      <c r="BG693" s="67"/>
      <c r="BH693" s="67"/>
      <c r="BI693" s="67"/>
      <c r="BJ693" s="67"/>
      <c r="BK693" s="67"/>
      <c r="BL693" s="67"/>
      <c r="BM693" s="67"/>
      <c r="BN693" s="67"/>
      <c r="BO693" s="67"/>
      <c r="BP693" s="67"/>
      <c r="BQ693" s="67"/>
      <c r="BR693" s="67"/>
      <c r="BS693" s="67"/>
      <c r="BT693" s="67"/>
      <c r="BU693" s="67"/>
      <c r="BV693" s="67"/>
      <c r="BW693" s="67"/>
      <c r="BX693" s="67"/>
      <c r="BY693" s="67"/>
      <c r="BZ693" s="67"/>
      <c r="CA693" s="67"/>
      <c r="CB693" s="67"/>
      <c r="CC693" s="67"/>
    </row>
    <row r="694" spans="22:81"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  <c r="AS694" s="67"/>
      <c r="AT694" s="67"/>
      <c r="AU694" s="67"/>
      <c r="AV694" s="67"/>
      <c r="AW694" s="67"/>
      <c r="AX694" s="67"/>
      <c r="AY694" s="67"/>
      <c r="AZ694" s="67"/>
      <c r="BA694" s="67"/>
      <c r="BB694" s="67"/>
      <c r="BC694" s="67"/>
      <c r="BD694" s="67"/>
      <c r="BE694" s="67"/>
      <c r="BF694" s="67"/>
      <c r="BG694" s="67"/>
      <c r="BH694" s="67"/>
      <c r="BI694" s="67"/>
      <c r="BJ694" s="67"/>
      <c r="BK694" s="67"/>
      <c r="BL694" s="67"/>
      <c r="BM694" s="67"/>
      <c r="BN694" s="67"/>
      <c r="BO694" s="67"/>
      <c r="BP694" s="67"/>
      <c r="BQ694" s="67"/>
      <c r="BR694" s="67"/>
      <c r="BS694" s="67"/>
      <c r="BT694" s="67"/>
      <c r="BU694" s="67"/>
      <c r="BV694" s="67"/>
      <c r="BW694" s="67"/>
      <c r="BX694" s="67"/>
      <c r="BY694" s="67"/>
      <c r="BZ694" s="67"/>
      <c r="CA694" s="67"/>
      <c r="CB694" s="67"/>
      <c r="CC694" s="67"/>
    </row>
    <row r="695" spans="22:81"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  <c r="AS695" s="67"/>
      <c r="AT695" s="67"/>
      <c r="AU695" s="67"/>
      <c r="AV695" s="67"/>
      <c r="AW695" s="67"/>
      <c r="AX695" s="67"/>
      <c r="AY695" s="67"/>
      <c r="AZ695" s="67"/>
      <c r="BA695" s="67"/>
      <c r="BB695" s="67"/>
      <c r="BC695" s="67"/>
      <c r="BD695" s="67"/>
      <c r="BE695" s="67"/>
      <c r="BF695" s="67"/>
      <c r="BG695" s="67"/>
      <c r="BH695" s="67"/>
      <c r="BI695" s="67"/>
      <c r="BJ695" s="67"/>
      <c r="BK695" s="67"/>
      <c r="BL695" s="67"/>
      <c r="BM695" s="67"/>
      <c r="BN695" s="67"/>
      <c r="BO695" s="67"/>
      <c r="BP695" s="67"/>
      <c r="BQ695" s="67"/>
      <c r="BR695" s="67"/>
      <c r="BS695" s="67"/>
      <c r="BT695" s="67"/>
      <c r="BU695" s="67"/>
      <c r="BV695" s="67"/>
      <c r="BW695" s="67"/>
      <c r="BX695" s="67"/>
      <c r="BY695" s="67"/>
      <c r="BZ695" s="67"/>
      <c r="CA695" s="67"/>
      <c r="CB695" s="67"/>
      <c r="CC695" s="67"/>
    </row>
    <row r="696" spans="22:81"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  <c r="AS696" s="67"/>
      <c r="AT696" s="67"/>
      <c r="AU696" s="67"/>
      <c r="AV696" s="67"/>
      <c r="AW696" s="67"/>
      <c r="AX696" s="67"/>
      <c r="AY696" s="67"/>
      <c r="AZ696" s="67"/>
      <c r="BA696" s="67"/>
      <c r="BB696" s="67"/>
      <c r="BC696" s="67"/>
      <c r="BD696" s="67"/>
      <c r="BE696" s="67"/>
      <c r="BF696" s="67"/>
      <c r="BG696" s="67"/>
      <c r="BH696" s="67"/>
      <c r="BI696" s="67"/>
      <c r="BJ696" s="67"/>
      <c r="BK696" s="67"/>
      <c r="BL696" s="67"/>
      <c r="BM696" s="67"/>
      <c r="BN696" s="67"/>
      <c r="BO696" s="67"/>
      <c r="BP696" s="67"/>
      <c r="BQ696" s="67"/>
      <c r="BR696" s="67"/>
      <c r="BS696" s="67"/>
      <c r="BT696" s="67"/>
      <c r="BU696" s="67"/>
      <c r="BV696" s="67"/>
      <c r="BW696" s="67"/>
      <c r="BX696" s="67"/>
      <c r="BY696" s="67"/>
      <c r="BZ696" s="67"/>
      <c r="CA696" s="67"/>
      <c r="CB696" s="67"/>
      <c r="CC696" s="67"/>
    </row>
    <row r="697" spans="22:81"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  <c r="AS697" s="67"/>
      <c r="AT697" s="67"/>
      <c r="AU697" s="67"/>
      <c r="AV697" s="67"/>
      <c r="AW697" s="67"/>
      <c r="AX697" s="67"/>
      <c r="AY697" s="67"/>
      <c r="AZ697" s="67"/>
      <c r="BA697" s="67"/>
      <c r="BB697" s="67"/>
      <c r="BC697" s="67"/>
      <c r="BD697" s="67"/>
      <c r="BE697" s="67"/>
      <c r="BF697" s="67"/>
      <c r="BG697" s="67"/>
      <c r="BH697" s="67"/>
      <c r="BI697" s="67"/>
      <c r="BJ697" s="67"/>
      <c r="BK697" s="67"/>
      <c r="BL697" s="67"/>
      <c r="BM697" s="67"/>
      <c r="BN697" s="67"/>
      <c r="BO697" s="67"/>
      <c r="BP697" s="67"/>
      <c r="BQ697" s="67"/>
      <c r="BR697" s="67"/>
      <c r="BS697" s="67"/>
      <c r="BT697" s="67"/>
      <c r="BU697" s="67"/>
      <c r="BV697" s="67"/>
      <c r="BW697" s="67"/>
      <c r="BX697" s="67"/>
      <c r="BY697" s="67"/>
      <c r="BZ697" s="67"/>
      <c r="CA697" s="67"/>
      <c r="CB697" s="67"/>
      <c r="CC697" s="67"/>
    </row>
    <row r="698" spans="22:81"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  <c r="AT698" s="67"/>
      <c r="AU698" s="67"/>
      <c r="AV698" s="67"/>
      <c r="AW698" s="67"/>
      <c r="AX698" s="67"/>
      <c r="AY698" s="67"/>
      <c r="AZ698" s="67"/>
      <c r="BA698" s="67"/>
      <c r="BB698" s="67"/>
      <c r="BC698" s="67"/>
      <c r="BD698" s="67"/>
      <c r="BE698" s="67"/>
      <c r="BF698" s="67"/>
      <c r="BG698" s="67"/>
      <c r="BH698" s="67"/>
      <c r="BI698" s="67"/>
      <c r="BJ698" s="67"/>
      <c r="BK698" s="67"/>
      <c r="BL698" s="67"/>
      <c r="BM698" s="67"/>
      <c r="BN698" s="67"/>
      <c r="BO698" s="67"/>
      <c r="BP698" s="67"/>
      <c r="BQ698" s="67"/>
      <c r="BR698" s="67"/>
      <c r="BS698" s="67"/>
      <c r="BT698" s="67"/>
      <c r="BU698" s="67"/>
      <c r="BV698" s="67"/>
      <c r="BW698" s="67"/>
      <c r="BX698" s="67"/>
      <c r="BY698" s="67"/>
      <c r="BZ698" s="67"/>
      <c r="CA698" s="67"/>
      <c r="CB698" s="67"/>
      <c r="CC698" s="67"/>
    </row>
    <row r="699" spans="22:81"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  <c r="AX699" s="67"/>
      <c r="AY699" s="67"/>
      <c r="AZ699" s="67"/>
      <c r="BA699" s="67"/>
      <c r="BB699" s="67"/>
      <c r="BC699" s="67"/>
      <c r="BD699" s="67"/>
      <c r="BE699" s="67"/>
      <c r="BF699" s="67"/>
      <c r="BG699" s="67"/>
      <c r="BH699" s="67"/>
      <c r="BI699" s="67"/>
      <c r="BJ699" s="67"/>
      <c r="BK699" s="67"/>
      <c r="BL699" s="67"/>
      <c r="BM699" s="67"/>
      <c r="BN699" s="67"/>
      <c r="BO699" s="67"/>
      <c r="BP699" s="67"/>
      <c r="BQ699" s="67"/>
      <c r="BR699" s="67"/>
      <c r="BS699" s="67"/>
      <c r="BT699" s="67"/>
      <c r="BU699" s="67"/>
      <c r="BV699" s="67"/>
      <c r="BW699" s="67"/>
      <c r="BX699" s="67"/>
      <c r="BY699" s="67"/>
      <c r="BZ699" s="67"/>
      <c r="CA699" s="67"/>
      <c r="CB699" s="67"/>
      <c r="CC699" s="67"/>
    </row>
    <row r="700" spans="22:81"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  <c r="AT700" s="67"/>
      <c r="AU700" s="67"/>
      <c r="AV700" s="67"/>
      <c r="AW700" s="67"/>
      <c r="AX700" s="67"/>
      <c r="AY700" s="67"/>
      <c r="AZ700" s="67"/>
      <c r="BA700" s="67"/>
      <c r="BB700" s="67"/>
      <c r="BC700" s="67"/>
      <c r="BD700" s="67"/>
      <c r="BE700" s="67"/>
      <c r="BF700" s="67"/>
      <c r="BG700" s="67"/>
      <c r="BH700" s="67"/>
      <c r="BI700" s="67"/>
      <c r="BJ700" s="67"/>
      <c r="BK700" s="67"/>
      <c r="BL700" s="67"/>
      <c r="BM700" s="67"/>
      <c r="BN700" s="67"/>
      <c r="BO700" s="67"/>
      <c r="BP700" s="67"/>
      <c r="BQ700" s="67"/>
      <c r="BR700" s="67"/>
      <c r="BS700" s="67"/>
      <c r="BT700" s="67"/>
      <c r="BU700" s="67"/>
      <c r="BV700" s="67"/>
      <c r="BW700" s="67"/>
      <c r="BX700" s="67"/>
      <c r="BY700" s="67"/>
      <c r="BZ700" s="67"/>
      <c r="CA700" s="67"/>
      <c r="CB700" s="67"/>
      <c r="CC700" s="67"/>
    </row>
    <row r="701" spans="22:81"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  <c r="AS701" s="67"/>
      <c r="AT701" s="67"/>
      <c r="AU701" s="67"/>
      <c r="AV701" s="67"/>
      <c r="AW701" s="67"/>
      <c r="AX701" s="67"/>
      <c r="AY701" s="67"/>
      <c r="AZ701" s="67"/>
      <c r="BA701" s="67"/>
      <c r="BB701" s="67"/>
      <c r="BC701" s="67"/>
      <c r="BD701" s="67"/>
      <c r="BE701" s="67"/>
      <c r="BF701" s="67"/>
      <c r="BG701" s="67"/>
      <c r="BH701" s="67"/>
      <c r="BI701" s="67"/>
      <c r="BJ701" s="67"/>
      <c r="BK701" s="67"/>
      <c r="BL701" s="67"/>
      <c r="BM701" s="67"/>
      <c r="BN701" s="67"/>
      <c r="BO701" s="67"/>
      <c r="BP701" s="67"/>
      <c r="BQ701" s="67"/>
      <c r="BR701" s="67"/>
      <c r="BS701" s="67"/>
      <c r="BT701" s="67"/>
      <c r="BU701" s="67"/>
      <c r="BV701" s="67"/>
      <c r="BW701" s="67"/>
      <c r="BX701" s="67"/>
      <c r="BY701" s="67"/>
      <c r="BZ701" s="67"/>
      <c r="CA701" s="67"/>
      <c r="CB701" s="67"/>
      <c r="CC701" s="67"/>
    </row>
    <row r="702" spans="22:81"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  <c r="AS702" s="67"/>
      <c r="AT702" s="67"/>
      <c r="AU702" s="67"/>
      <c r="AV702" s="67"/>
      <c r="AW702" s="67"/>
      <c r="AX702" s="67"/>
      <c r="AY702" s="67"/>
      <c r="AZ702" s="67"/>
      <c r="BA702" s="67"/>
      <c r="BB702" s="67"/>
      <c r="BC702" s="67"/>
      <c r="BD702" s="67"/>
      <c r="BE702" s="67"/>
      <c r="BF702" s="67"/>
      <c r="BG702" s="67"/>
      <c r="BH702" s="67"/>
      <c r="BI702" s="67"/>
      <c r="BJ702" s="67"/>
      <c r="BK702" s="67"/>
      <c r="BL702" s="67"/>
      <c r="BM702" s="67"/>
      <c r="BN702" s="67"/>
      <c r="BO702" s="67"/>
      <c r="BP702" s="67"/>
      <c r="BQ702" s="67"/>
      <c r="BR702" s="67"/>
      <c r="BS702" s="67"/>
      <c r="BT702" s="67"/>
      <c r="BU702" s="67"/>
      <c r="BV702" s="67"/>
      <c r="BW702" s="67"/>
      <c r="BX702" s="67"/>
      <c r="BY702" s="67"/>
      <c r="BZ702" s="67"/>
      <c r="CA702" s="67"/>
      <c r="CB702" s="67"/>
      <c r="CC702" s="67"/>
    </row>
    <row r="703" spans="22:81"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  <c r="AS703" s="67"/>
      <c r="AT703" s="67"/>
      <c r="AU703" s="67"/>
      <c r="AV703" s="67"/>
      <c r="AW703" s="67"/>
      <c r="AX703" s="67"/>
      <c r="AY703" s="67"/>
      <c r="AZ703" s="67"/>
      <c r="BA703" s="67"/>
      <c r="BB703" s="67"/>
      <c r="BC703" s="67"/>
      <c r="BD703" s="67"/>
      <c r="BE703" s="67"/>
      <c r="BF703" s="67"/>
      <c r="BG703" s="67"/>
      <c r="BH703" s="67"/>
      <c r="BI703" s="67"/>
      <c r="BJ703" s="67"/>
      <c r="BK703" s="67"/>
      <c r="BL703" s="67"/>
      <c r="BM703" s="67"/>
      <c r="BN703" s="67"/>
      <c r="BO703" s="67"/>
      <c r="BP703" s="67"/>
      <c r="BQ703" s="67"/>
      <c r="BR703" s="67"/>
      <c r="BS703" s="67"/>
      <c r="BT703" s="67"/>
      <c r="BU703" s="67"/>
      <c r="BV703" s="67"/>
      <c r="BW703" s="67"/>
      <c r="BX703" s="67"/>
      <c r="BY703" s="67"/>
      <c r="BZ703" s="67"/>
      <c r="CA703" s="67"/>
      <c r="CB703" s="67"/>
      <c r="CC703" s="67"/>
    </row>
    <row r="704" spans="22:81"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  <c r="AS704" s="67"/>
      <c r="AT704" s="67"/>
      <c r="AU704" s="67"/>
      <c r="AV704" s="67"/>
      <c r="AW704" s="67"/>
      <c r="AX704" s="67"/>
      <c r="AY704" s="67"/>
      <c r="AZ704" s="67"/>
      <c r="BA704" s="67"/>
      <c r="BB704" s="67"/>
      <c r="BC704" s="67"/>
      <c r="BD704" s="67"/>
      <c r="BE704" s="67"/>
      <c r="BF704" s="67"/>
      <c r="BG704" s="67"/>
      <c r="BH704" s="67"/>
      <c r="BI704" s="67"/>
      <c r="BJ704" s="67"/>
      <c r="BK704" s="67"/>
      <c r="BL704" s="67"/>
      <c r="BM704" s="67"/>
      <c r="BN704" s="67"/>
      <c r="BO704" s="67"/>
      <c r="BP704" s="67"/>
      <c r="BQ704" s="67"/>
      <c r="BR704" s="67"/>
      <c r="BS704" s="67"/>
      <c r="BT704" s="67"/>
      <c r="BU704" s="67"/>
      <c r="BV704" s="67"/>
      <c r="BW704" s="67"/>
      <c r="BX704" s="67"/>
      <c r="BY704" s="67"/>
      <c r="BZ704" s="67"/>
      <c r="CA704" s="67"/>
      <c r="CB704" s="67"/>
      <c r="CC704" s="67"/>
    </row>
    <row r="705" spans="22:81"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  <c r="AT705" s="67"/>
      <c r="AU705" s="67"/>
      <c r="AV705" s="67"/>
      <c r="AW705" s="67"/>
      <c r="AX705" s="67"/>
      <c r="AY705" s="67"/>
      <c r="AZ705" s="67"/>
      <c r="BA705" s="67"/>
      <c r="BB705" s="67"/>
      <c r="BC705" s="67"/>
      <c r="BD705" s="67"/>
      <c r="BE705" s="67"/>
      <c r="BF705" s="67"/>
      <c r="BG705" s="67"/>
      <c r="BH705" s="67"/>
      <c r="BI705" s="67"/>
      <c r="BJ705" s="67"/>
      <c r="BK705" s="67"/>
      <c r="BL705" s="67"/>
      <c r="BM705" s="67"/>
      <c r="BN705" s="67"/>
      <c r="BO705" s="67"/>
      <c r="BP705" s="67"/>
      <c r="BQ705" s="67"/>
      <c r="BR705" s="67"/>
      <c r="BS705" s="67"/>
      <c r="BT705" s="67"/>
      <c r="BU705" s="67"/>
      <c r="BV705" s="67"/>
      <c r="BW705" s="67"/>
      <c r="BX705" s="67"/>
      <c r="BY705" s="67"/>
      <c r="BZ705" s="67"/>
      <c r="CA705" s="67"/>
      <c r="CB705" s="67"/>
      <c r="CC705" s="67"/>
    </row>
    <row r="706" spans="22:81"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  <c r="AS706" s="67"/>
      <c r="AT706" s="67"/>
      <c r="AU706" s="67"/>
      <c r="AV706" s="67"/>
      <c r="AW706" s="67"/>
      <c r="AX706" s="67"/>
      <c r="AY706" s="67"/>
      <c r="AZ706" s="67"/>
      <c r="BA706" s="67"/>
      <c r="BB706" s="67"/>
      <c r="BC706" s="67"/>
      <c r="BD706" s="67"/>
      <c r="BE706" s="67"/>
      <c r="BF706" s="67"/>
      <c r="BG706" s="67"/>
      <c r="BH706" s="67"/>
      <c r="BI706" s="67"/>
      <c r="BJ706" s="67"/>
      <c r="BK706" s="67"/>
      <c r="BL706" s="67"/>
      <c r="BM706" s="67"/>
      <c r="BN706" s="67"/>
      <c r="BO706" s="67"/>
      <c r="BP706" s="67"/>
      <c r="BQ706" s="67"/>
      <c r="BR706" s="67"/>
      <c r="BS706" s="67"/>
      <c r="BT706" s="67"/>
      <c r="BU706" s="67"/>
      <c r="BV706" s="67"/>
      <c r="BW706" s="67"/>
      <c r="BX706" s="67"/>
      <c r="BY706" s="67"/>
      <c r="BZ706" s="67"/>
      <c r="CA706" s="67"/>
      <c r="CB706" s="67"/>
      <c r="CC706" s="67"/>
    </row>
    <row r="707" spans="22:81"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  <c r="AS707" s="67"/>
      <c r="AT707" s="67"/>
      <c r="AU707" s="67"/>
      <c r="AV707" s="67"/>
      <c r="AW707" s="67"/>
      <c r="AX707" s="67"/>
      <c r="AY707" s="67"/>
      <c r="AZ707" s="67"/>
      <c r="BA707" s="67"/>
      <c r="BB707" s="67"/>
      <c r="BC707" s="67"/>
      <c r="BD707" s="67"/>
      <c r="BE707" s="67"/>
      <c r="BF707" s="67"/>
      <c r="BG707" s="67"/>
      <c r="BH707" s="67"/>
      <c r="BI707" s="67"/>
      <c r="BJ707" s="67"/>
      <c r="BK707" s="67"/>
      <c r="BL707" s="67"/>
      <c r="BM707" s="67"/>
      <c r="BN707" s="67"/>
      <c r="BO707" s="67"/>
      <c r="BP707" s="67"/>
      <c r="BQ707" s="67"/>
      <c r="BR707" s="67"/>
      <c r="BS707" s="67"/>
      <c r="BT707" s="67"/>
      <c r="BU707" s="67"/>
      <c r="BV707" s="67"/>
      <c r="BW707" s="67"/>
      <c r="BX707" s="67"/>
      <c r="BY707" s="67"/>
      <c r="BZ707" s="67"/>
      <c r="CA707" s="67"/>
      <c r="CB707" s="67"/>
      <c r="CC707" s="67"/>
    </row>
    <row r="708" spans="22:81"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  <c r="AS708" s="67"/>
      <c r="AT708" s="67"/>
      <c r="AU708" s="67"/>
      <c r="AV708" s="67"/>
      <c r="AW708" s="67"/>
      <c r="AX708" s="67"/>
      <c r="AY708" s="67"/>
      <c r="AZ708" s="67"/>
      <c r="BA708" s="67"/>
      <c r="BB708" s="67"/>
      <c r="BC708" s="67"/>
      <c r="BD708" s="67"/>
      <c r="BE708" s="67"/>
      <c r="BF708" s="67"/>
      <c r="BG708" s="67"/>
      <c r="BH708" s="67"/>
      <c r="BI708" s="67"/>
      <c r="BJ708" s="67"/>
      <c r="BK708" s="67"/>
      <c r="BL708" s="67"/>
      <c r="BM708" s="67"/>
      <c r="BN708" s="67"/>
      <c r="BO708" s="67"/>
      <c r="BP708" s="67"/>
      <c r="BQ708" s="67"/>
      <c r="BR708" s="67"/>
      <c r="BS708" s="67"/>
      <c r="BT708" s="67"/>
      <c r="BU708" s="67"/>
      <c r="BV708" s="67"/>
      <c r="BW708" s="67"/>
      <c r="BX708" s="67"/>
      <c r="BY708" s="67"/>
      <c r="BZ708" s="67"/>
      <c r="CA708" s="67"/>
      <c r="CB708" s="67"/>
      <c r="CC708" s="67"/>
    </row>
    <row r="709" spans="22:81"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  <c r="AS709" s="67"/>
      <c r="AT709" s="67"/>
      <c r="AU709" s="67"/>
      <c r="AV709" s="67"/>
      <c r="AW709" s="67"/>
      <c r="AX709" s="67"/>
      <c r="AY709" s="67"/>
      <c r="AZ709" s="67"/>
      <c r="BA709" s="67"/>
      <c r="BB709" s="67"/>
      <c r="BC709" s="67"/>
      <c r="BD709" s="67"/>
      <c r="BE709" s="67"/>
      <c r="BF709" s="67"/>
      <c r="BG709" s="67"/>
      <c r="BH709" s="67"/>
      <c r="BI709" s="67"/>
      <c r="BJ709" s="67"/>
      <c r="BK709" s="67"/>
      <c r="BL709" s="67"/>
      <c r="BM709" s="67"/>
      <c r="BN709" s="67"/>
      <c r="BO709" s="67"/>
      <c r="BP709" s="67"/>
      <c r="BQ709" s="67"/>
      <c r="BR709" s="67"/>
      <c r="BS709" s="67"/>
      <c r="BT709" s="67"/>
      <c r="BU709" s="67"/>
      <c r="BV709" s="67"/>
      <c r="BW709" s="67"/>
      <c r="BX709" s="67"/>
      <c r="BY709" s="67"/>
      <c r="BZ709" s="67"/>
      <c r="CA709" s="67"/>
      <c r="CB709" s="67"/>
      <c r="CC709" s="67"/>
    </row>
    <row r="710" spans="22:81"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  <c r="AS710" s="67"/>
      <c r="AT710" s="67"/>
      <c r="AU710" s="67"/>
      <c r="AV710" s="67"/>
      <c r="AW710" s="67"/>
      <c r="AX710" s="67"/>
      <c r="AY710" s="67"/>
      <c r="AZ710" s="67"/>
      <c r="BA710" s="67"/>
      <c r="BB710" s="67"/>
      <c r="BC710" s="67"/>
      <c r="BD710" s="67"/>
      <c r="BE710" s="67"/>
      <c r="BF710" s="67"/>
      <c r="BG710" s="67"/>
      <c r="BH710" s="67"/>
      <c r="BI710" s="67"/>
      <c r="BJ710" s="67"/>
      <c r="BK710" s="67"/>
      <c r="BL710" s="67"/>
      <c r="BM710" s="67"/>
      <c r="BN710" s="67"/>
      <c r="BO710" s="67"/>
      <c r="BP710" s="67"/>
      <c r="BQ710" s="67"/>
      <c r="BR710" s="67"/>
      <c r="BS710" s="67"/>
      <c r="BT710" s="67"/>
      <c r="BU710" s="67"/>
      <c r="BV710" s="67"/>
      <c r="BW710" s="67"/>
      <c r="BX710" s="67"/>
      <c r="BY710" s="67"/>
      <c r="BZ710" s="67"/>
      <c r="CA710" s="67"/>
      <c r="CB710" s="67"/>
      <c r="CC710" s="67"/>
    </row>
    <row r="711" spans="22:81"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  <c r="AT711" s="67"/>
      <c r="AU711" s="67"/>
      <c r="AV711" s="67"/>
      <c r="AW711" s="67"/>
      <c r="AX711" s="67"/>
      <c r="AY711" s="67"/>
      <c r="AZ711" s="67"/>
      <c r="BA711" s="67"/>
      <c r="BB711" s="67"/>
      <c r="BC711" s="67"/>
      <c r="BD711" s="67"/>
      <c r="BE711" s="67"/>
      <c r="BF711" s="67"/>
      <c r="BG711" s="67"/>
      <c r="BH711" s="67"/>
      <c r="BI711" s="67"/>
      <c r="BJ711" s="67"/>
      <c r="BK711" s="67"/>
      <c r="BL711" s="67"/>
      <c r="BM711" s="67"/>
      <c r="BN711" s="67"/>
      <c r="BO711" s="67"/>
      <c r="BP711" s="67"/>
      <c r="BQ711" s="67"/>
      <c r="BR711" s="67"/>
      <c r="BS711" s="67"/>
      <c r="BT711" s="67"/>
      <c r="BU711" s="67"/>
      <c r="BV711" s="67"/>
      <c r="BW711" s="67"/>
      <c r="BX711" s="67"/>
      <c r="BY711" s="67"/>
      <c r="BZ711" s="67"/>
      <c r="CA711" s="67"/>
      <c r="CB711" s="67"/>
      <c r="CC711" s="67"/>
    </row>
    <row r="712" spans="22:81"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  <c r="AS712" s="67"/>
      <c r="AT712" s="67"/>
      <c r="AU712" s="67"/>
      <c r="AV712" s="67"/>
      <c r="AW712" s="67"/>
      <c r="AX712" s="67"/>
      <c r="AY712" s="67"/>
      <c r="AZ712" s="67"/>
      <c r="BA712" s="67"/>
      <c r="BB712" s="67"/>
      <c r="BC712" s="67"/>
      <c r="BD712" s="67"/>
      <c r="BE712" s="67"/>
      <c r="BF712" s="67"/>
      <c r="BG712" s="67"/>
      <c r="BH712" s="67"/>
      <c r="BI712" s="67"/>
      <c r="BJ712" s="67"/>
      <c r="BK712" s="67"/>
      <c r="BL712" s="67"/>
      <c r="BM712" s="67"/>
      <c r="BN712" s="67"/>
      <c r="BO712" s="67"/>
      <c r="BP712" s="67"/>
      <c r="BQ712" s="67"/>
      <c r="BR712" s="67"/>
      <c r="BS712" s="67"/>
      <c r="BT712" s="67"/>
      <c r="BU712" s="67"/>
      <c r="BV712" s="67"/>
      <c r="BW712" s="67"/>
      <c r="BX712" s="67"/>
      <c r="BY712" s="67"/>
      <c r="BZ712" s="67"/>
      <c r="CA712" s="67"/>
      <c r="CB712" s="67"/>
      <c r="CC712" s="67"/>
    </row>
    <row r="713" spans="22:81"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  <c r="AS713" s="67"/>
      <c r="AT713" s="67"/>
      <c r="AU713" s="67"/>
      <c r="AV713" s="67"/>
      <c r="AW713" s="67"/>
      <c r="AX713" s="67"/>
      <c r="AY713" s="67"/>
      <c r="AZ713" s="67"/>
      <c r="BA713" s="67"/>
      <c r="BB713" s="67"/>
      <c r="BC713" s="67"/>
      <c r="BD713" s="67"/>
      <c r="BE713" s="67"/>
      <c r="BF713" s="67"/>
      <c r="BG713" s="67"/>
      <c r="BH713" s="67"/>
      <c r="BI713" s="67"/>
      <c r="BJ713" s="67"/>
      <c r="BK713" s="67"/>
      <c r="BL713" s="67"/>
      <c r="BM713" s="67"/>
      <c r="BN713" s="67"/>
      <c r="BO713" s="67"/>
      <c r="BP713" s="67"/>
      <c r="BQ713" s="67"/>
      <c r="BR713" s="67"/>
      <c r="BS713" s="67"/>
      <c r="BT713" s="67"/>
      <c r="BU713" s="67"/>
      <c r="BV713" s="67"/>
      <c r="BW713" s="67"/>
      <c r="BX713" s="67"/>
      <c r="BY713" s="67"/>
      <c r="BZ713" s="67"/>
      <c r="CA713" s="67"/>
      <c r="CB713" s="67"/>
      <c r="CC713" s="67"/>
    </row>
    <row r="714" spans="22:81"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  <c r="AS714" s="67"/>
      <c r="AT714" s="67"/>
      <c r="AU714" s="67"/>
      <c r="AV714" s="67"/>
      <c r="AW714" s="67"/>
      <c r="AX714" s="67"/>
      <c r="AY714" s="67"/>
      <c r="AZ714" s="67"/>
      <c r="BA714" s="67"/>
      <c r="BB714" s="67"/>
      <c r="BC714" s="67"/>
      <c r="BD714" s="67"/>
      <c r="BE714" s="67"/>
      <c r="BF714" s="67"/>
      <c r="BG714" s="67"/>
      <c r="BH714" s="67"/>
      <c r="BI714" s="67"/>
      <c r="BJ714" s="67"/>
      <c r="BK714" s="67"/>
      <c r="BL714" s="67"/>
      <c r="BM714" s="67"/>
      <c r="BN714" s="67"/>
      <c r="BO714" s="67"/>
      <c r="BP714" s="67"/>
      <c r="BQ714" s="67"/>
      <c r="BR714" s="67"/>
      <c r="BS714" s="67"/>
      <c r="BT714" s="67"/>
      <c r="BU714" s="67"/>
      <c r="BV714" s="67"/>
      <c r="BW714" s="67"/>
      <c r="BX714" s="67"/>
      <c r="BY714" s="67"/>
      <c r="BZ714" s="67"/>
      <c r="CA714" s="67"/>
      <c r="CB714" s="67"/>
      <c r="CC714" s="67"/>
    </row>
    <row r="715" spans="22:81"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  <c r="AS715" s="67"/>
      <c r="AT715" s="67"/>
      <c r="AU715" s="67"/>
      <c r="AV715" s="67"/>
      <c r="AW715" s="67"/>
      <c r="AX715" s="67"/>
      <c r="AY715" s="67"/>
      <c r="AZ715" s="67"/>
      <c r="BA715" s="67"/>
      <c r="BB715" s="67"/>
      <c r="BC715" s="67"/>
      <c r="BD715" s="67"/>
      <c r="BE715" s="67"/>
      <c r="BF715" s="67"/>
      <c r="BG715" s="67"/>
      <c r="BH715" s="67"/>
      <c r="BI715" s="67"/>
      <c r="BJ715" s="67"/>
      <c r="BK715" s="67"/>
      <c r="BL715" s="67"/>
      <c r="BM715" s="67"/>
      <c r="BN715" s="67"/>
      <c r="BO715" s="67"/>
      <c r="BP715" s="67"/>
      <c r="BQ715" s="67"/>
      <c r="BR715" s="67"/>
      <c r="BS715" s="67"/>
      <c r="BT715" s="67"/>
      <c r="BU715" s="67"/>
      <c r="BV715" s="67"/>
      <c r="BW715" s="67"/>
      <c r="BX715" s="67"/>
      <c r="BY715" s="67"/>
      <c r="BZ715" s="67"/>
      <c r="CA715" s="67"/>
      <c r="CB715" s="67"/>
      <c r="CC715" s="67"/>
    </row>
    <row r="716" spans="22:81"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  <c r="AS716" s="67"/>
      <c r="AT716" s="67"/>
      <c r="AU716" s="67"/>
      <c r="AV716" s="67"/>
      <c r="AW716" s="67"/>
      <c r="AX716" s="67"/>
      <c r="AY716" s="67"/>
      <c r="AZ716" s="67"/>
      <c r="BA716" s="67"/>
      <c r="BB716" s="67"/>
      <c r="BC716" s="67"/>
      <c r="BD716" s="67"/>
      <c r="BE716" s="67"/>
      <c r="BF716" s="67"/>
      <c r="BG716" s="67"/>
      <c r="BH716" s="67"/>
      <c r="BI716" s="67"/>
      <c r="BJ716" s="67"/>
      <c r="BK716" s="67"/>
      <c r="BL716" s="67"/>
      <c r="BM716" s="67"/>
      <c r="BN716" s="67"/>
      <c r="BO716" s="67"/>
      <c r="BP716" s="67"/>
      <c r="BQ716" s="67"/>
      <c r="BR716" s="67"/>
      <c r="BS716" s="67"/>
      <c r="BT716" s="67"/>
      <c r="BU716" s="67"/>
      <c r="BV716" s="67"/>
      <c r="BW716" s="67"/>
      <c r="BX716" s="67"/>
      <c r="BY716" s="67"/>
      <c r="BZ716" s="67"/>
      <c r="CA716" s="67"/>
      <c r="CB716" s="67"/>
      <c r="CC716" s="67"/>
    </row>
    <row r="717" spans="22:81"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  <c r="AS717" s="67"/>
      <c r="AT717" s="67"/>
      <c r="AU717" s="67"/>
      <c r="AV717" s="67"/>
      <c r="AW717" s="67"/>
      <c r="AX717" s="67"/>
      <c r="AY717" s="67"/>
      <c r="AZ717" s="67"/>
      <c r="BA717" s="67"/>
      <c r="BB717" s="67"/>
      <c r="BC717" s="67"/>
      <c r="BD717" s="67"/>
      <c r="BE717" s="67"/>
      <c r="BF717" s="67"/>
      <c r="BG717" s="67"/>
      <c r="BH717" s="67"/>
      <c r="BI717" s="67"/>
      <c r="BJ717" s="67"/>
      <c r="BK717" s="67"/>
      <c r="BL717" s="67"/>
      <c r="BM717" s="67"/>
      <c r="BN717" s="67"/>
      <c r="BO717" s="67"/>
      <c r="BP717" s="67"/>
      <c r="BQ717" s="67"/>
      <c r="BR717" s="67"/>
      <c r="BS717" s="67"/>
      <c r="BT717" s="67"/>
      <c r="BU717" s="67"/>
      <c r="BV717" s="67"/>
      <c r="BW717" s="67"/>
      <c r="BX717" s="67"/>
      <c r="BY717" s="67"/>
      <c r="BZ717" s="67"/>
      <c r="CA717" s="67"/>
      <c r="CB717" s="67"/>
      <c r="CC717" s="67"/>
    </row>
    <row r="718" spans="22:81"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  <c r="AS718" s="67"/>
      <c r="AT718" s="67"/>
      <c r="AU718" s="67"/>
      <c r="AV718" s="67"/>
      <c r="AW718" s="67"/>
      <c r="AX718" s="67"/>
      <c r="AY718" s="67"/>
      <c r="AZ718" s="67"/>
      <c r="BA718" s="67"/>
      <c r="BB718" s="67"/>
      <c r="BC718" s="67"/>
      <c r="BD718" s="67"/>
      <c r="BE718" s="67"/>
      <c r="BF718" s="67"/>
      <c r="BG718" s="67"/>
      <c r="BH718" s="67"/>
      <c r="BI718" s="67"/>
      <c r="BJ718" s="67"/>
      <c r="BK718" s="67"/>
      <c r="BL718" s="67"/>
      <c r="BM718" s="67"/>
      <c r="BN718" s="67"/>
      <c r="BO718" s="67"/>
      <c r="BP718" s="67"/>
      <c r="BQ718" s="67"/>
      <c r="BR718" s="67"/>
      <c r="BS718" s="67"/>
      <c r="BT718" s="67"/>
      <c r="BU718" s="67"/>
      <c r="BV718" s="67"/>
      <c r="BW718" s="67"/>
      <c r="BX718" s="67"/>
      <c r="BY718" s="67"/>
      <c r="BZ718" s="67"/>
      <c r="CA718" s="67"/>
      <c r="CB718" s="67"/>
      <c r="CC718" s="67"/>
    </row>
    <row r="719" spans="22:81"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  <c r="AS719" s="67"/>
      <c r="AT719" s="67"/>
      <c r="AU719" s="67"/>
      <c r="AV719" s="67"/>
      <c r="AW719" s="67"/>
      <c r="AX719" s="67"/>
      <c r="AY719" s="67"/>
      <c r="AZ719" s="67"/>
      <c r="BA719" s="67"/>
      <c r="BB719" s="67"/>
      <c r="BC719" s="67"/>
      <c r="BD719" s="67"/>
      <c r="BE719" s="67"/>
      <c r="BF719" s="67"/>
      <c r="BG719" s="67"/>
      <c r="BH719" s="67"/>
      <c r="BI719" s="67"/>
      <c r="BJ719" s="67"/>
      <c r="BK719" s="67"/>
      <c r="BL719" s="67"/>
      <c r="BM719" s="67"/>
      <c r="BN719" s="67"/>
      <c r="BO719" s="67"/>
      <c r="BP719" s="67"/>
      <c r="BQ719" s="67"/>
      <c r="BR719" s="67"/>
      <c r="BS719" s="67"/>
      <c r="BT719" s="67"/>
      <c r="BU719" s="67"/>
      <c r="BV719" s="67"/>
      <c r="BW719" s="67"/>
      <c r="BX719" s="67"/>
      <c r="BY719" s="67"/>
      <c r="BZ719" s="67"/>
      <c r="CA719" s="67"/>
      <c r="CB719" s="67"/>
      <c r="CC719" s="67"/>
    </row>
    <row r="720" spans="22:81"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  <c r="AS720" s="67"/>
      <c r="AT720" s="67"/>
      <c r="AU720" s="67"/>
      <c r="AV720" s="67"/>
      <c r="AW720" s="67"/>
      <c r="AX720" s="67"/>
      <c r="AY720" s="67"/>
      <c r="AZ720" s="67"/>
      <c r="BA720" s="67"/>
      <c r="BB720" s="67"/>
      <c r="BC720" s="67"/>
      <c r="BD720" s="67"/>
      <c r="BE720" s="67"/>
      <c r="BF720" s="67"/>
      <c r="BG720" s="67"/>
      <c r="BH720" s="67"/>
      <c r="BI720" s="67"/>
      <c r="BJ720" s="67"/>
      <c r="BK720" s="67"/>
      <c r="BL720" s="67"/>
      <c r="BM720" s="67"/>
      <c r="BN720" s="67"/>
      <c r="BO720" s="67"/>
      <c r="BP720" s="67"/>
      <c r="BQ720" s="67"/>
      <c r="BR720" s="67"/>
      <c r="BS720" s="67"/>
      <c r="BT720" s="67"/>
      <c r="BU720" s="67"/>
      <c r="BV720" s="67"/>
      <c r="BW720" s="67"/>
      <c r="BX720" s="67"/>
      <c r="BY720" s="67"/>
      <c r="BZ720" s="67"/>
      <c r="CA720" s="67"/>
      <c r="CB720" s="67"/>
      <c r="CC720" s="67"/>
    </row>
    <row r="721" spans="22:81"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  <c r="AS721" s="67"/>
      <c r="AT721" s="67"/>
      <c r="AU721" s="67"/>
      <c r="AV721" s="67"/>
      <c r="AW721" s="67"/>
      <c r="AX721" s="67"/>
      <c r="AY721" s="67"/>
      <c r="AZ721" s="67"/>
      <c r="BA721" s="67"/>
      <c r="BB721" s="67"/>
      <c r="BC721" s="67"/>
      <c r="BD721" s="67"/>
      <c r="BE721" s="67"/>
      <c r="BF721" s="67"/>
      <c r="BG721" s="67"/>
      <c r="BH721" s="67"/>
      <c r="BI721" s="67"/>
      <c r="BJ721" s="67"/>
      <c r="BK721" s="67"/>
      <c r="BL721" s="67"/>
      <c r="BM721" s="67"/>
      <c r="BN721" s="67"/>
      <c r="BO721" s="67"/>
      <c r="BP721" s="67"/>
      <c r="BQ721" s="67"/>
      <c r="BR721" s="67"/>
      <c r="BS721" s="67"/>
      <c r="BT721" s="67"/>
      <c r="BU721" s="67"/>
      <c r="BV721" s="67"/>
      <c r="BW721" s="67"/>
      <c r="BX721" s="67"/>
      <c r="BY721" s="67"/>
      <c r="BZ721" s="67"/>
      <c r="CA721" s="67"/>
      <c r="CB721" s="67"/>
      <c r="CC721" s="67"/>
    </row>
    <row r="722" spans="22:81"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  <c r="AS722" s="67"/>
      <c r="AT722" s="67"/>
      <c r="AU722" s="67"/>
      <c r="AV722" s="67"/>
      <c r="AW722" s="67"/>
      <c r="AX722" s="67"/>
      <c r="AY722" s="67"/>
      <c r="AZ722" s="67"/>
      <c r="BA722" s="67"/>
      <c r="BB722" s="67"/>
      <c r="BC722" s="67"/>
      <c r="BD722" s="67"/>
      <c r="BE722" s="67"/>
      <c r="BF722" s="67"/>
      <c r="BG722" s="67"/>
      <c r="BH722" s="67"/>
      <c r="BI722" s="67"/>
      <c r="BJ722" s="67"/>
      <c r="BK722" s="67"/>
      <c r="BL722" s="67"/>
      <c r="BM722" s="67"/>
      <c r="BN722" s="67"/>
      <c r="BO722" s="67"/>
      <c r="BP722" s="67"/>
      <c r="BQ722" s="67"/>
      <c r="BR722" s="67"/>
      <c r="BS722" s="67"/>
      <c r="BT722" s="67"/>
      <c r="BU722" s="67"/>
      <c r="BV722" s="67"/>
      <c r="BW722" s="67"/>
      <c r="BX722" s="67"/>
      <c r="BY722" s="67"/>
      <c r="BZ722" s="67"/>
      <c r="CA722" s="67"/>
      <c r="CB722" s="67"/>
      <c r="CC722" s="67"/>
    </row>
    <row r="723" spans="22:81"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  <c r="AS723" s="67"/>
      <c r="AT723" s="67"/>
      <c r="AU723" s="67"/>
      <c r="AV723" s="67"/>
      <c r="AW723" s="67"/>
      <c r="AX723" s="67"/>
      <c r="AY723" s="67"/>
      <c r="AZ723" s="67"/>
      <c r="BA723" s="67"/>
      <c r="BB723" s="67"/>
      <c r="BC723" s="67"/>
      <c r="BD723" s="67"/>
      <c r="BE723" s="67"/>
      <c r="BF723" s="67"/>
      <c r="BG723" s="67"/>
      <c r="BH723" s="67"/>
      <c r="BI723" s="67"/>
      <c r="BJ723" s="67"/>
      <c r="BK723" s="67"/>
      <c r="BL723" s="67"/>
      <c r="BM723" s="67"/>
      <c r="BN723" s="67"/>
      <c r="BO723" s="67"/>
      <c r="BP723" s="67"/>
      <c r="BQ723" s="67"/>
      <c r="BR723" s="67"/>
      <c r="BS723" s="67"/>
      <c r="BT723" s="67"/>
      <c r="BU723" s="67"/>
      <c r="BV723" s="67"/>
      <c r="BW723" s="67"/>
      <c r="BX723" s="67"/>
      <c r="BY723" s="67"/>
      <c r="BZ723" s="67"/>
      <c r="CA723" s="67"/>
      <c r="CB723" s="67"/>
      <c r="CC723" s="67"/>
    </row>
    <row r="724" spans="22:81"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  <c r="AS724" s="67"/>
      <c r="AT724" s="67"/>
      <c r="AU724" s="67"/>
      <c r="AV724" s="67"/>
      <c r="AW724" s="67"/>
      <c r="AX724" s="67"/>
      <c r="AY724" s="67"/>
      <c r="AZ724" s="67"/>
      <c r="BA724" s="67"/>
      <c r="BB724" s="67"/>
      <c r="BC724" s="67"/>
      <c r="BD724" s="67"/>
      <c r="BE724" s="67"/>
      <c r="BF724" s="67"/>
      <c r="BG724" s="67"/>
      <c r="BH724" s="67"/>
      <c r="BI724" s="67"/>
      <c r="BJ724" s="67"/>
      <c r="BK724" s="67"/>
      <c r="BL724" s="67"/>
      <c r="BM724" s="67"/>
      <c r="BN724" s="67"/>
      <c r="BO724" s="67"/>
      <c r="BP724" s="67"/>
      <c r="BQ724" s="67"/>
      <c r="BR724" s="67"/>
      <c r="BS724" s="67"/>
      <c r="BT724" s="67"/>
      <c r="BU724" s="67"/>
      <c r="BV724" s="67"/>
      <c r="BW724" s="67"/>
      <c r="BX724" s="67"/>
      <c r="BY724" s="67"/>
      <c r="BZ724" s="67"/>
      <c r="CA724" s="67"/>
      <c r="CB724" s="67"/>
      <c r="CC724" s="67"/>
    </row>
    <row r="725" spans="22:81"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  <c r="AS725" s="67"/>
      <c r="AT725" s="67"/>
      <c r="AU725" s="67"/>
      <c r="AV725" s="67"/>
      <c r="AW725" s="67"/>
      <c r="AX725" s="67"/>
      <c r="AY725" s="67"/>
      <c r="AZ725" s="67"/>
      <c r="BA725" s="67"/>
      <c r="BB725" s="67"/>
      <c r="BC725" s="67"/>
      <c r="BD725" s="67"/>
      <c r="BE725" s="67"/>
      <c r="BF725" s="67"/>
      <c r="BG725" s="67"/>
      <c r="BH725" s="67"/>
      <c r="BI725" s="67"/>
      <c r="BJ725" s="67"/>
      <c r="BK725" s="67"/>
      <c r="BL725" s="67"/>
      <c r="BM725" s="67"/>
      <c r="BN725" s="67"/>
      <c r="BO725" s="67"/>
      <c r="BP725" s="67"/>
      <c r="BQ725" s="67"/>
      <c r="BR725" s="67"/>
      <c r="BS725" s="67"/>
      <c r="BT725" s="67"/>
      <c r="BU725" s="67"/>
      <c r="BV725" s="67"/>
      <c r="BW725" s="67"/>
      <c r="BX725" s="67"/>
      <c r="BY725" s="67"/>
      <c r="BZ725" s="67"/>
      <c r="CA725" s="67"/>
      <c r="CB725" s="67"/>
      <c r="CC725" s="67"/>
    </row>
    <row r="726" spans="22:81"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  <c r="AS726" s="67"/>
      <c r="AT726" s="67"/>
      <c r="AU726" s="67"/>
      <c r="AV726" s="67"/>
      <c r="AW726" s="67"/>
      <c r="AX726" s="67"/>
      <c r="AY726" s="67"/>
      <c r="AZ726" s="67"/>
      <c r="BA726" s="67"/>
      <c r="BB726" s="67"/>
      <c r="BC726" s="67"/>
      <c r="BD726" s="67"/>
      <c r="BE726" s="67"/>
      <c r="BF726" s="67"/>
      <c r="BG726" s="67"/>
      <c r="BH726" s="67"/>
      <c r="BI726" s="67"/>
      <c r="BJ726" s="67"/>
      <c r="BK726" s="67"/>
      <c r="BL726" s="67"/>
      <c r="BM726" s="67"/>
      <c r="BN726" s="67"/>
      <c r="BO726" s="67"/>
      <c r="BP726" s="67"/>
      <c r="BQ726" s="67"/>
      <c r="BR726" s="67"/>
      <c r="BS726" s="67"/>
      <c r="BT726" s="67"/>
      <c r="BU726" s="67"/>
      <c r="BV726" s="67"/>
      <c r="BW726" s="67"/>
      <c r="BX726" s="67"/>
      <c r="BY726" s="67"/>
      <c r="BZ726" s="67"/>
      <c r="CA726" s="67"/>
      <c r="CB726" s="67"/>
      <c r="CC726" s="67"/>
    </row>
    <row r="727" spans="22:81"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  <c r="AS727" s="67"/>
      <c r="AT727" s="67"/>
      <c r="AU727" s="67"/>
      <c r="AV727" s="67"/>
      <c r="AW727" s="67"/>
      <c r="AX727" s="67"/>
      <c r="AY727" s="67"/>
      <c r="AZ727" s="67"/>
      <c r="BA727" s="67"/>
      <c r="BB727" s="67"/>
      <c r="BC727" s="67"/>
      <c r="BD727" s="67"/>
      <c r="BE727" s="67"/>
      <c r="BF727" s="67"/>
      <c r="BG727" s="67"/>
      <c r="BH727" s="67"/>
      <c r="BI727" s="67"/>
      <c r="BJ727" s="67"/>
      <c r="BK727" s="67"/>
      <c r="BL727" s="67"/>
      <c r="BM727" s="67"/>
      <c r="BN727" s="67"/>
      <c r="BO727" s="67"/>
      <c r="BP727" s="67"/>
      <c r="BQ727" s="67"/>
      <c r="BR727" s="67"/>
      <c r="BS727" s="67"/>
      <c r="BT727" s="67"/>
      <c r="BU727" s="67"/>
      <c r="BV727" s="67"/>
      <c r="BW727" s="67"/>
      <c r="BX727" s="67"/>
      <c r="BY727" s="67"/>
      <c r="BZ727" s="67"/>
      <c r="CA727" s="67"/>
      <c r="CB727" s="67"/>
      <c r="CC727" s="67"/>
    </row>
    <row r="728" spans="22:81"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  <c r="AS728" s="67"/>
      <c r="AT728" s="67"/>
      <c r="AU728" s="67"/>
      <c r="AV728" s="67"/>
      <c r="AW728" s="67"/>
      <c r="AX728" s="67"/>
      <c r="AY728" s="67"/>
      <c r="AZ728" s="67"/>
      <c r="BA728" s="67"/>
      <c r="BB728" s="67"/>
      <c r="BC728" s="67"/>
      <c r="BD728" s="67"/>
      <c r="BE728" s="67"/>
      <c r="BF728" s="67"/>
      <c r="BG728" s="67"/>
      <c r="BH728" s="67"/>
      <c r="BI728" s="67"/>
      <c r="BJ728" s="67"/>
      <c r="BK728" s="67"/>
      <c r="BL728" s="67"/>
      <c r="BM728" s="67"/>
      <c r="BN728" s="67"/>
      <c r="BO728" s="67"/>
      <c r="BP728" s="67"/>
      <c r="BQ728" s="67"/>
      <c r="BR728" s="67"/>
      <c r="BS728" s="67"/>
      <c r="BT728" s="67"/>
      <c r="BU728" s="67"/>
      <c r="BV728" s="67"/>
      <c r="BW728" s="67"/>
      <c r="BX728" s="67"/>
      <c r="BY728" s="67"/>
      <c r="BZ728" s="67"/>
      <c r="CA728" s="67"/>
      <c r="CB728" s="67"/>
      <c r="CC728" s="67"/>
    </row>
    <row r="729" spans="22:81"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  <c r="AS729" s="67"/>
      <c r="AT729" s="67"/>
      <c r="AU729" s="67"/>
      <c r="AV729" s="67"/>
      <c r="AW729" s="67"/>
      <c r="AX729" s="67"/>
      <c r="AY729" s="67"/>
      <c r="AZ729" s="67"/>
      <c r="BA729" s="67"/>
      <c r="BB729" s="67"/>
      <c r="BC729" s="67"/>
      <c r="BD729" s="67"/>
      <c r="BE729" s="67"/>
      <c r="BF729" s="67"/>
      <c r="BG729" s="67"/>
      <c r="BH729" s="67"/>
      <c r="BI729" s="67"/>
      <c r="BJ729" s="67"/>
      <c r="BK729" s="67"/>
      <c r="BL729" s="67"/>
      <c r="BM729" s="67"/>
      <c r="BN729" s="67"/>
      <c r="BO729" s="67"/>
      <c r="BP729" s="67"/>
      <c r="BQ729" s="67"/>
      <c r="BR729" s="67"/>
      <c r="BS729" s="67"/>
      <c r="BT729" s="67"/>
      <c r="BU729" s="67"/>
      <c r="BV729" s="67"/>
      <c r="BW729" s="67"/>
      <c r="BX729" s="67"/>
      <c r="BY729" s="67"/>
      <c r="BZ729" s="67"/>
      <c r="CA729" s="67"/>
      <c r="CB729" s="67"/>
      <c r="CC729" s="67"/>
    </row>
    <row r="730" spans="22:81"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  <c r="AS730" s="67"/>
      <c r="AT730" s="67"/>
      <c r="AU730" s="67"/>
      <c r="AV730" s="67"/>
      <c r="AW730" s="67"/>
      <c r="AX730" s="67"/>
      <c r="AY730" s="67"/>
      <c r="AZ730" s="67"/>
      <c r="BA730" s="67"/>
      <c r="BB730" s="67"/>
      <c r="BC730" s="67"/>
      <c r="BD730" s="67"/>
      <c r="BE730" s="67"/>
      <c r="BF730" s="67"/>
      <c r="BG730" s="67"/>
      <c r="BH730" s="67"/>
      <c r="BI730" s="67"/>
      <c r="BJ730" s="67"/>
      <c r="BK730" s="67"/>
      <c r="BL730" s="67"/>
      <c r="BM730" s="67"/>
      <c r="BN730" s="67"/>
      <c r="BO730" s="67"/>
      <c r="BP730" s="67"/>
      <c r="BQ730" s="67"/>
      <c r="BR730" s="67"/>
      <c r="BS730" s="67"/>
      <c r="BT730" s="67"/>
      <c r="BU730" s="67"/>
      <c r="BV730" s="67"/>
      <c r="BW730" s="67"/>
      <c r="BX730" s="67"/>
      <c r="BY730" s="67"/>
      <c r="BZ730" s="67"/>
      <c r="CA730" s="67"/>
      <c r="CB730" s="67"/>
      <c r="CC730" s="67"/>
    </row>
    <row r="731" spans="22:81"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  <c r="AS731" s="67"/>
      <c r="AT731" s="67"/>
      <c r="AU731" s="67"/>
      <c r="AV731" s="67"/>
      <c r="AW731" s="67"/>
      <c r="AX731" s="67"/>
      <c r="AY731" s="67"/>
      <c r="AZ731" s="67"/>
      <c r="BA731" s="67"/>
      <c r="BB731" s="67"/>
      <c r="BC731" s="67"/>
      <c r="BD731" s="67"/>
      <c r="BE731" s="67"/>
      <c r="BF731" s="67"/>
      <c r="BG731" s="67"/>
      <c r="BH731" s="67"/>
      <c r="BI731" s="67"/>
      <c r="BJ731" s="67"/>
      <c r="BK731" s="67"/>
      <c r="BL731" s="67"/>
      <c r="BM731" s="67"/>
      <c r="BN731" s="67"/>
      <c r="BO731" s="67"/>
      <c r="BP731" s="67"/>
      <c r="BQ731" s="67"/>
      <c r="BR731" s="67"/>
      <c r="BS731" s="67"/>
      <c r="BT731" s="67"/>
      <c r="BU731" s="67"/>
      <c r="BV731" s="67"/>
      <c r="BW731" s="67"/>
      <c r="BX731" s="67"/>
      <c r="BY731" s="67"/>
      <c r="BZ731" s="67"/>
      <c r="CA731" s="67"/>
      <c r="CB731" s="67"/>
      <c r="CC731" s="67"/>
    </row>
    <row r="732" spans="22:81"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  <c r="AS732" s="67"/>
      <c r="AT732" s="67"/>
      <c r="AU732" s="67"/>
      <c r="AV732" s="67"/>
      <c r="AW732" s="67"/>
      <c r="AX732" s="67"/>
      <c r="AY732" s="67"/>
      <c r="AZ732" s="67"/>
      <c r="BA732" s="67"/>
      <c r="BB732" s="67"/>
      <c r="BC732" s="67"/>
      <c r="BD732" s="67"/>
      <c r="BE732" s="67"/>
      <c r="BF732" s="67"/>
      <c r="BG732" s="67"/>
      <c r="BH732" s="67"/>
      <c r="BI732" s="67"/>
      <c r="BJ732" s="67"/>
      <c r="BK732" s="67"/>
      <c r="BL732" s="67"/>
      <c r="BM732" s="67"/>
      <c r="BN732" s="67"/>
      <c r="BO732" s="67"/>
      <c r="BP732" s="67"/>
      <c r="BQ732" s="67"/>
      <c r="BR732" s="67"/>
      <c r="BS732" s="67"/>
      <c r="BT732" s="67"/>
      <c r="BU732" s="67"/>
      <c r="BV732" s="67"/>
      <c r="BW732" s="67"/>
      <c r="BX732" s="67"/>
      <c r="BY732" s="67"/>
      <c r="BZ732" s="67"/>
      <c r="CA732" s="67"/>
      <c r="CB732" s="67"/>
      <c r="CC732" s="67"/>
    </row>
    <row r="733" spans="22:81"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  <c r="AS733" s="67"/>
      <c r="AT733" s="67"/>
      <c r="AU733" s="67"/>
      <c r="AV733" s="67"/>
      <c r="AW733" s="67"/>
      <c r="AX733" s="67"/>
      <c r="AY733" s="67"/>
      <c r="AZ733" s="67"/>
      <c r="BA733" s="67"/>
      <c r="BB733" s="67"/>
      <c r="BC733" s="67"/>
      <c r="BD733" s="67"/>
      <c r="BE733" s="67"/>
      <c r="BF733" s="67"/>
      <c r="BG733" s="67"/>
      <c r="BH733" s="67"/>
      <c r="BI733" s="67"/>
      <c r="BJ733" s="67"/>
      <c r="BK733" s="67"/>
      <c r="BL733" s="67"/>
      <c r="BM733" s="67"/>
      <c r="BN733" s="67"/>
      <c r="BO733" s="67"/>
      <c r="BP733" s="67"/>
      <c r="BQ733" s="67"/>
      <c r="BR733" s="67"/>
      <c r="BS733" s="67"/>
      <c r="BT733" s="67"/>
      <c r="BU733" s="67"/>
      <c r="BV733" s="67"/>
      <c r="BW733" s="67"/>
      <c r="BX733" s="67"/>
      <c r="BY733" s="67"/>
      <c r="BZ733" s="67"/>
      <c r="CA733" s="67"/>
      <c r="CB733" s="67"/>
      <c r="CC733" s="67"/>
    </row>
    <row r="734" spans="22:81"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  <c r="AS734" s="67"/>
      <c r="AT734" s="67"/>
      <c r="AU734" s="67"/>
      <c r="AV734" s="67"/>
      <c r="AW734" s="67"/>
      <c r="AX734" s="67"/>
      <c r="AY734" s="67"/>
      <c r="AZ734" s="67"/>
      <c r="BA734" s="67"/>
      <c r="BB734" s="67"/>
      <c r="BC734" s="67"/>
      <c r="BD734" s="67"/>
      <c r="BE734" s="67"/>
      <c r="BF734" s="67"/>
      <c r="BG734" s="67"/>
      <c r="BH734" s="67"/>
      <c r="BI734" s="67"/>
      <c r="BJ734" s="67"/>
      <c r="BK734" s="67"/>
      <c r="BL734" s="67"/>
      <c r="BM734" s="67"/>
      <c r="BN734" s="67"/>
      <c r="BO734" s="67"/>
      <c r="BP734" s="67"/>
      <c r="BQ734" s="67"/>
      <c r="BR734" s="67"/>
      <c r="BS734" s="67"/>
      <c r="BT734" s="67"/>
      <c r="BU734" s="67"/>
      <c r="BV734" s="67"/>
      <c r="BW734" s="67"/>
      <c r="BX734" s="67"/>
      <c r="BY734" s="67"/>
      <c r="BZ734" s="67"/>
      <c r="CA734" s="67"/>
      <c r="CB734" s="67"/>
      <c r="CC734" s="67"/>
    </row>
    <row r="735" spans="22:81"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  <c r="AT735" s="67"/>
      <c r="AU735" s="67"/>
      <c r="AV735" s="67"/>
      <c r="AW735" s="67"/>
      <c r="AX735" s="67"/>
      <c r="AY735" s="67"/>
      <c r="AZ735" s="67"/>
      <c r="BA735" s="67"/>
      <c r="BB735" s="67"/>
      <c r="BC735" s="67"/>
      <c r="BD735" s="67"/>
      <c r="BE735" s="67"/>
      <c r="BF735" s="67"/>
      <c r="BG735" s="67"/>
      <c r="BH735" s="67"/>
      <c r="BI735" s="67"/>
      <c r="BJ735" s="67"/>
      <c r="BK735" s="67"/>
      <c r="BL735" s="67"/>
      <c r="BM735" s="67"/>
      <c r="BN735" s="67"/>
      <c r="BO735" s="67"/>
      <c r="BP735" s="67"/>
      <c r="BQ735" s="67"/>
      <c r="BR735" s="67"/>
      <c r="BS735" s="67"/>
      <c r="BT735" s="67"/>
      <c r="BU735" s="67"/>
      <c r="BV735" s="67"/>
      <c r="BW735" s="67"/>
      <c r="BX735" s="67"/>
      <c r="BY735" s="67"/>
      <c r="BZ735" s="67"/>
      <c r="CA735" s="67"/>
      <c r="CB735" s="67"/>
      <c r="CC735" s="67"/>
    </row>
    <row r="736" spans="22:81"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  <c r="AS736" s="67"/>
      <c r="AT736" s="67"/>
      <c r="AU736" s="67"/>
      <c r="AV736" s="67"/>
      <c r="AW736" s="67"/>
      <c r="AX736" s="67"/>
      <c r="AY736" s="67"/>
      <c r="AZ736" s="67"/>
      <c r="BA736" s="67"/>
      <c r="BB736" s="67"/>
      <c r="BC736" s="67"/>
      <c r="BD736" s="67"/>
      <c r="BE736" s="67"/>
      <c r="BF736" s="67"/>
      <c r="BG736" s="67"/>
      <c r="BH736" s="67"/>
      <c r="BI736" s="67"/>
      <c r="BJ736" s="67"/>
      <c r="BK736" s="67"/>
      <c r="BL736" s="67"/>
      <c r="BM736" s="67"/>
      <c r="BN736" s="67"/>
      <c r="BO736" s="67"/>
      <c r="BP736" s="67"/>
      <c r="BQ736" s="67"/>
      <c r="BR736" s="67"/>
      <c r="BS736" s="67"/>
      <c r="BT736" s="67"/>
      <c r="BU736" s="67"/>
      <c r="BV736" s="67"/>
      <c r="BW736" s="67"/>
      <c r="BX736" s="67"/>
      <c r="BY736" s="67"/>
      <c r="BZ736" s="67"/>
      <c r="CA736" s="67"/>
      <c r="CB736" s="67"/>
      <c r="CC736" s="67"/>
    </row>
    <row r="737" spans="22:81"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  <c r="AT737" s="67"/>
      <c r="AU737" s="67"/>
      <c r="AV737" s="67"/>
      <c r="AW737" s="67"/>
      <c r="AX737" s="67"/>
      <c r="AY737" s="67"/>
      <c r="AZ737" s="67"/>
      <c r="BA737" s="67"/>
      <c r="BB737" s="67"/>
      <c r="BC737" s="67"/>
      <c r="BD737" s="67"/>
      <c r="BE737" s="67"/>
      <c r="BF737" s="67"/>
      <c r="BG737" s="67"/>
      <c r="BH737" s="67"/>
      <c r="BI737" s="67"/>
      <c r="BJ737" s="67"/>
      <c r="BK737" s="67"/>
      <c r="BL737" s="67"/>
      <c r="BM737" s="67"/>
      <c r="BN737" s="67"/>
      <c r="BO737" s="67"/>
      <c r="BP737" s="67"/>
      <c r="BQ737" s="67"/>
      <c r="BR737" s="67"/>
      <c r="BS737" s="67"/>
      <c r="BT737" s="67"/>
      <c r="BU737" s="67"/>
      <c r="BV737" s="67"/>
      <c r="BW737" s="67"/>
      <c r="BX737" s="67"/>
      <c r="BY737" s="67"/>
      <c r="BZ737" s="67"/>
      <c r="CA737" s="67"/>
      <c r="CB737" s="67"/>
      <c r="CC737" s="67"/>
    </row>
    <row r="738" spans="22:81"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  <c r="AS738" s="67"/>
      <c r="AT738" s="67"/>
      <c r="AU738" s="67"/>
      <c r="AV738" s="67"/>
      <c r="AW738" s="67"/>
      <c r="AX738" s="67"/>
      <c r="AY738" s="67"/>
      <c r="AZ738" s="67"/>
      <c r="BA738" s="67"/>
      <c r="BB738" s="67"/>
      <c r="BC738" s="67"/>
      <c r="BD738" s="67"/>
      <c r="BE738" s="67"/>
      <c r="BF738" s="67"/>
      <c r="BG738" s="67"/>
      <c r="BH738" s="67"/>
      <c r="BI738" s="67"/>
      <c r="BJ738" s="67"/>
      <c r="BK738" s="67"/>
      <c r="BL738" s="67"/>
      <c r="BM738" s="67"/>
      <c r="BN738" s="67"/>
      <c r="BO738" s="67"/>
      <c r="BP738" s="67"/>
      <c r="BQ738" s="67"/>
      <c r="BR738" s="67"/>
      <c r="BS738" s="67"/>
      <c r="BT738" s="67"/>
      <c r="BU738" s="67"/>
      <c r="BV738" s="67"/>
      <c r="BW738" s="67"/>
      <c r="BX738" s="67"/>
      <c r="BY738" s="67"/>
      <c r="BZ738" s="67"/>
      <c r="CA738" s="67"/>
      <c r="CB738" s="67"/>
      <c r="CC738" s="67"/>
    </row>
    <row r="739" spans="22:81"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  <c r="AT739" s="67"/>
      <c r="AU739" s="67"/>
      <c r="AV739" s="67"/>
      <c r="AW739" s="67"/>
      <c r="AX739" s="67"/>
      <c r="AY739" s="67"/>
      <c r="AZ739" s="67"/>
      <c r="BA739" s="67"/>
      <c r="BB739" s="67"/>
      <c r="BC739" s="67"/>
      <c r="BD739" s="67"/>
      <c r="BE739" s="67"/>
      <c r="BF739" s="67"/>
      <c r="BG739" s="67"/>
      <c r="BH739" s="67"/>
      <c r="BI739" s="67"/>
      <c r="BJ739" s="67"/>
      <c r="BK739" s="67"/>
      <c r="BL739" s="67"/>
      <c r="BM739" s="67"/>
      <c r="BN739" s="67"/>
      <c r="BO739" s="67"/>
      <c r="BP739" s="67"/>
      <c r="BQ739" s="67"/>
      <c r="BR739" s="67"/>
      <c r="BS739" s="67"/>
      <c r="BT739" s="67"/>
      <c r="BU739" s="67"/>
      <c r="BV739" s="67"/>
      <c r="BW739" s="67"/>
      <c r="BX739" s="67"/>
      <c r="BY739" s="67"/>
      <c r="BZ739" s="67"/>
      <c r="CA739" s="67"/>
      <c r="CB739" s="67"/>
      <c r="CC739" s="67"/>
    </row>
    <row r="740" spans="22:81"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  <c r="AT740" s="67"/>
      <c r="AU740" s="67"/>
      <c r="AV740" s="67"/>
      <c r="AW740" s="67"/>
      <c r="AX740" s="67"/>
      <c r="AY740" s="67"/>
      <c r="AZ740" s="67"/>
      <c r="BA740" s="67"/>
      <c r="BB740" s="67"/>
      <c r="BC740" s="67"/>
      <c r="BD740" s="67"/>
      <c r="BE740" s="67"/>
      <c r="BF740" s="67"/>
      <c r="BG740" s="67"/>
      <c r="BH740" s="67"/>
      <c r="BI740" s="67"/>
      <c r="BJ740" s="67"/>
      <c r="BK740" s="67"/>
      <c r="BL740" s="67"/>
      <c r="BM740" s="67"/>
      <c r="BN740" s="67"/>
      <c r="BO740" s="67"/>
      <c r="BP740" s="67"/>
      <c r="BQ740" s="67"/>
      <c r="BR740" s="67"/>
      <c r="BS740" s="67"/>
      <c r="BT740" s="67"/>
      <c r="BU740" s="67"/>
      <c r="BV740" s="67"/>
      <c r="BW740" s="67"/>
      <c r="BX740" s="67"/>
      <c r="BY740" s="67"/>
      <c r="BZ740" s="67"/>
      <c r="CA740" s="67"/>
      <c r="CB740" s="67"/>
      <c r="CC740" s="67"/>
    </row>
    <row r="741" spans="22:81"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  <c r="AT741" s="67"/>
      <c r="AU741" s="67"/>
      <c r="AV741" s="67"/>
      <c r="AW741" s="67"/>
      <c r="AX741" s="67"/>
      <c r="AY741" s="67"/>
      <c r="AZ741" s="67"/>
      <c r="BA741" s="67"/>
      <c r="BB741" s="67"/>
      <c r="BC741" s="67"/>
      <c r="BD741" s="67"/>
      <c r="BE741" s="67"/>
      <c r="BF741" s="67"/>
      <c r="BG741" s="67"/>
      <c r="BH741" s="67"/>
      <c r="BI741" s="67"/>
      <c r="BJ741" s="67"/>
      <c r="BK741" s="67"/>
      <c r="BL741" s="67"/>
      <c r="BM741" s="67"/>
      <c r="BN741" s="67"/>
      <c r="BO741" s="67"/>
      <c r="BP741" s="67"/>
      <c r="BQ741" s="67"/>
      <c r="BR741" s="67"/>
      <c r="BS741" s="67"/>
      <c r="BT741" s="67"/>
      <c r="BU741" s="67"/>
      <c r="BV741" s="67"/>
      <c r="BW741" s="67"/>
      <c r="BX741" s="67"/>
      <c r="BY741" s="67"/>
      <c r="BZ741" s="67"/>
      <c r="CA741" s="67"/>
      <c r="CB741" s="67"/>
      <c r="CC741" s="67"/>
    </row>
    <row r="742" spans="22:81"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  <c r="AT742" s="67"/>
      <c r="AU742" s="67"/>
      <c r="AV742" s="67"/>
      <c r="AW742" s="67"/>
      <c r="AX742" s="67"/>
      <c r="AY742" s="67"/>
      <c r="AZ742" s="67"/>
      <c r="BA742" s="67"/>
      <c r="BB742" s="67"/>
      <c r="BC742" s="67"/>
      <c r="BD742" s="67"/>
      <c r="BE742" s="67"/>
      <c r="BF742" s="67"/>
      <c r="BG742" s="67"/>
      <c r="BH742" s="67"/>
      <c r="BI742" s="67"/>
      <c r="BJ742" s="67"/>
      <c r="BK742" s="67"/>
      <c r="BL742" s="67"/>
      <c r="BM742" s="67"/>
      <c r="BN742" s="67"/>
      <c r="BO742" s="67"/>
      <c r="BP742" s="67"/>
      <c r="BQ742" s="67"/>
      <c r="BR742" s="67"/>
      <c r="BS742" s="67"/>
      <c r="BT742" s="67"/>
      <c r="BU742" s="67"/>
      <c r="BV742" s="67"/>
      <c r="BW742" s="67"/>
      <c r="BX742" s="67"/>
      <c r="BY742" s="67"/>
      <c r="BZ742" s="67"/>
      <c r="CA742" s="67"/>
      <c r="CB742" s="67"/>
      <c r="CC742" s="67"/>
    </row>
    <row r="743" spans="22:81"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  <c r="AT743" s="67"/>
      <c r="AU743" s="67"/>
      <c r="AV743" s="67"/>
      <c r="AW743" s="67"/>
      <c r="AX743" s="67"/>
      <c r="AY743" s="67"/>
      <c r="AZ743" s="67"/>
      <c r="BA743" s="67"/>
      <c r="BB743" s="67"/>
      <c r="BC743" s="67"/>
      <c r="BD743" s="67"/>
      <c r="BE743" s="67"/>
      <c r="BF743" s="67"/>
      <c r="BG743" s="67"/>
      <c r="BH743" s="67"/>
      <c r="BI743" s="67"/>
      <c r="BJ743" s="67"/>
      <c r="BK743" s="67"/>
      <c r="BL743" s="67"/>
      <c r="BM743" s="67"/>
      <c r="BN743" s="67"/>
      <c r="BO743" s="67"/>
      <c r="BP743" s="67"/>
      <c r="BQ743" s="67"/>
      <c r="BR743" s="67"/>
      <c r="BS743" s="67"/>
      <c r="BT743" s="67"/>
      <c r="BU743" s="67"/>
      <c r="BV743" s="67"/>
      <c r="BW743" s="67"/>
      <c r="BX743" s="67"/>
      <c r="BY743" s="67"/>
      <c r="BZ743" s="67"/>
      <c r="CA743" s="67"/>
      <c r="CB743" s="67"/>
      <c r="CC743" s="67"/>
    </row>
    <row r="744" spans="22:81"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  <c r="AT744" s="67"/>
      <c r="AU744" s="67"/>
      <c r="AV744" s="67"/>
      <c r="AW744" s="67"/>
      <c r="AX744" s="67"/>
      <c r="AY744" s="67"/>
      <c r="AZ744" s="67"/>
      <c r="BA744" s="67"/>
      <c r="BB744" s="67"/>
      <c r="BC744" s="67"/>
      <c r="BD744" s="67"/>
      <c r="BE744" s="67"/>
      <c r="BF744" s="67"/>
      <c r="BG744" s="67"/>
      <c r="BH744" s="67"/>
      <c r="BI744" s="67"/>
      <c r="BJ744" s="67"/>
      <c r="BK744" s="67"/>
      <c r="BL744" s="67"/>
      <c r="BM744" s="67"/>
      <c r="BN744" s="67"/>
      <c r="BO744" s="67"/>
      <c r="BP744" s="67"/>
      <c r="BQ744" s="67"/>
      <c r="BR744" s="67"/>
      <c r="BS744" s="67"/>
      <c r="BT744" s="67"/>
      <c r="BU744" s="67"/>
      <c r="BV744" s="67"/>
      <c r="BW744" s="67"/>
      <c r="BX744" s="67"/>
      <c r="BY744" s="67"/>
      <c r="BZ744" s="67"/>
      <c r="CA744" s="67"/>
      <c r="CB744" s="67"/>
      <c r="CC744" s="67"/>
    </row>
    <row r="745" spans="22:81"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  <c r="AT745" s="67"/>
      <c r="AU745" s="67"/>
      <c r="AV745" s="67"/>
      <c r="AW745" s="67"/>
      <c r="AX745" s="67"/>
      <c r="AY745" s="67"/>
      <c r="AZ745" s="67"/>
      <c r="BA745" s="67"/>
      <c r="BB745" s="67"/>
      <c r="BC745" s="67"/>
      <c r="BD745" s="67"/>
      <c r="BE745" s="67"/>
      <c r="BF745" s="67"/>
      <c r="BG745" s="67"/>
      <c r="BH745" s="67"/>
      <c r="BI745" s="67"/>
      <c r="BJ745" s="67"/>
      <c r="BK745" s="67"/>
      <c r="BL745" s="67"/>
      <c r="BM745" s="67"/>
      <c r="BN745" s="67"/>
      <c r="BO745" s="67"/>
      <c r="BP745" s="67"/>
      <c r="BQ745" s="67"/>
      <c r="BR745" s="67"/>
      <c r="BS745" s="67"/>
      <c r="BT745" s="67"/>
      <c r="BU745" s="67"/>
      <c r="BV745" s="67"/>
      <c r="BW745" s="67"/>
      <c r="BX745" s="67"/>
      <c r="BY745" s="67"/>
      <c r="BZ745" s="67"/>
      <c r="CA745" s="67"/>
      <c r="CB745" s="67"/>
      <c r="CC745" s="67"/>
    </row>
    <row r="746" spans="22:81"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  <c r="AT746" s="67"/>
      <c r="AU746" s="67"/>
      <c r="AV746" s="67"/>
      <c r="AW746" s="67"/>
      <c r="AX746" s="67"/>
      <c r="AY746" s="67"/>
      <c r="AZ746" s="67"/>
      <c r="BA746" s="67"/>
      <c r="BB746" s="67"/>
      <c r="BC746" s="67"/>
      <c r="BD746" s="67"/>
      <c r="BE746" s="67"/>
      <c r="BF746" s="67"/>
      <c r="BG746" s="67"/>
      <c r="BH746" s="67"/>
      <c r="BI746" s="67"/>
      <c r="BJ746" s="67"/>
      <c r="BK746" s="67"/>
      <c r="BL746" s="67"/>
      <c r="BM746" s="67"/>
      <c r="BN746" s="67"/>
      <c r="BO746" s="67"/>
      <c r="BP746" s="67"/>
      <c r="BQ746" s="67"/>
      <c r="BR746" s="67"/>
      <c r="BS746" s="67"/>
      <c r="BT746" s="67"/>
      <c r="BU746" s="67"/>
      <c r="BV746" s="67"/>
      <c r="BW746" s="67"/>
      <c r="BX746" s="67"/>
      <c r="BY746" s="67"/>
      <c r="BZ746" s="67"/>
      <c r="CA746" s="67"/>
      <c r="CB746" s="67"/>
      <c r="CC746" s="67"/>
    </row>
    <row r="747" spans="22:81"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7"/>
      <c r="BN747" s="67"/>
      <c r="BO747" s="67"/>
      <c r="BP747" s="67"/>
      <c r="BQ747" s="67"/>
      <c r="BR747" s="67"/>
      <c r="BS747" s="67"/>
      <c r="BT747" s="67"/>
      <c r="BU747" s="67"/>
      <c r="BV747" s="67"/>
      <c r="BW747" s="67"/>
      <c r="BX747" s="67"/>
      <c r="BY747" s="67"/>
      <c r="BZ747" s="67"/>
      <c r="CA747" s="67"/>
      <c r="CB747" s="67"/>
      <c r="CC747" s="67"/>
    </row>
    <row r="748" spans="22:81"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7"/>
      <c r="BN748" s="67"/>
      <c r="BO748" s="67"/>
      <c r="BP748" s="67"/>
      <c r="BQ748" s="67"/>
      <c r="BR748" s="67"/>
      <c r="BS748" s="67"/>
      <c r="BT748" s="67"/>
      <c r="BU748" s="67"/>
      <c r="BV748" s="67"/>
      <c r="BW748" s="67"/>
      <c r="BX748" s="67"/>
      <c r="BY748" s="67"/>
      <c r="BZ748" s="67"/>
      <c r="CA748" s="67"/>
      <c r="CB748" s="67"/>
      <c r="CC748" s="67"/>
    </row>
    <row r="749" spans="22:81"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7"/>
      <c r="BN749" s="67"/>
      <c r="BO749" s="67"/>
      <c r="BP749" s="67"/>
      <c r="BQ749" s="67"/>
      <c r="BR749" s="67"/>
      <c r="BS749" s="67"/>
      <c r="BT749" s="67"/>
      <c r="BU749" s="67"/>
      <c r="BV749" s="67"/>
      <c r="BW749" s="67"/>
      <c r="BX749" s="67"/>
      <c r="BY749" s="67"/>
      <c r="BZ749" s="67"/>
      <c r="CA749" s="67"/>
      <c r="CB749" s="67"/>
      <c r="CC749" s="67"/>
    </row>
    <row r="750" spans="22:81"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7"/>
      <c r="BN750" s="67"/>
      <c r="BO750" s="67"/>
      <c r="BP750" s="67"/>
      <c r="BQ750" s="67"/>
      <c r="BR750" s="67"/>
      <c r="BS750" s="67"/>
      <c r="BT750" s="67"/>
      <c r="BU750" s="67"/>
      <c r="BV750" s="67"/>
      <c r="BW750" s="67"/>
      <c r="BX750" s="67"/>
      <c r="BY750" s="67"/>
      <c r="BZ750" s="67"/>
      <c r="CA750" s="67"/>
      <c r="CB750" s="67"/>
      <c r="CC750" s="67"/>
    </row>
    <row r="751" spans="22:81"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7"/>
      <c r="BN751" s="67"/>
      <c r="BO751" s="67"/>
      <c r="BP751" s="67"/>
      <c r="BQ751" s="67"/>
      <c r="BR751" s="67"/>
      <c r="BS751" s="67"/>
      <c r="BT751" s="67"/>
      <c r="BU751" s="67"/>
      <c r="BV751" s="67"/>
      <c r="BW751" s="67"/>
      <c r="BX751" s="67"/>
      <c r="BY751" s="67"/>
      <c r="BZ751" s="67"/>
      <c r="CA751" s="67"/>
      <c r="CB751" s="67"/>
      <c r="CC751" s="67"/>
    </row>
    <row r="752" spans="22:81"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67"/>
      <c r="BY752" s="67"/>
      <c r="BZ752" s="67"/>
      <c r="CA752" s="67"/>
      <c r="CB752" s="67"/>
      <c r="CC752" s="67"/>
    </row>
    <row r="753" spans="22:81"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67"/>
      <c r="BY753" s="67"/>
      <c r="BZ753" s="67"/>
      <c r="CA753" s="67"/>
      <c r="CB753" s="67"/>
      <c r="CC753" s="67"/>
    </row>
    <row r="754" spans="22:81"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7"/>
      <c r="BN754" s="67"/>
      <c r="BO754" s="67"/>
      <c r="BP754" s="67"/>
      <c r="BQ754" s="67"/>
      <c r="BR754" s="67"/>
      <c r="BS754" s="67"/>
      <c r="BT754" s="67"/>
      <c r="BU754" s="67"/>
      <c r="BV754" s="67"/>
      <c r="BW754" s="67"/>
      <c r="BX754" s="67"/>
      <c r="BY754" s="67"/>
      <c r="BZ754" s="67"/>
      <c r="CA754" s="67"/>
      <c r="CB754" s="67"/>
      <c r="CC754" s="67"/>
    </row>
    <row r="755" spans="22:81"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7"/>
      <c r="BN755" s="67"/>
      <c r="BO755" s="67"/>
      <c r="BP755" s="67"/>
      <c r="BQ755" s="67"/>
      <c r="BR755" s="67"/>
      <c r="BS755" s="67"/>
      <c r="BT755" s="67"/>
      <c r="BU755" s="67"/>
      <c r="BV755" s="67"/>
      <c r="BW755" s="67"/>
      <c r="BX755" s="67"/>
      <c r="BY755" s="67"/>
      <c r="BZ755" s="67"/>
      <c r="CA755" s="67"/>
      <c r="CB755" s="67"/>
      <c r="CC755" s="67"/>
    </row>
    <row r="756" spans="22:81"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7"/>
      <c r="BN756" s="67"/>
      <c r="BO756" s="67"/>
      <c r="BP756" s="67"/>
      <c r="BQ756" s="67"/>
      <c r="BR756" s="67"/>
      <c r="BS756" s="67"/>
      <c r="BT756" s="67"/>
      <c r="BU756" s="67"/>
      <c r="BV756" s="67"/>
      <c r="BW756" s="67"/>
      <c r="BX756" s="67"/>
      <c r="BY756" s="67"/>
      <c r="BZ756" s="67"/>
      <c r="CA756" s="67"/>
      <c r="CB756" s="67"/>
      <c r="CC756" s="67"/>
    </row>
    <row r="757" spans="22:81"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7"/>
      <c r="BN757" s="67"/>
      <c r="BO757" s="67"/>
      <c r="BP757" s="67"/>
      <c r="BQ757" s="67"/>
      <c r="BR757" s="67"/>
      <c r="BS757" s="67"/>
      <c r="BT757" s="67"/>
      <c r="BU757" s="67"/>
      <c r="BV757" s="67"/>
      <c r="BW757" s="67"/>
      <c r="BX757" s="67"/>
      <c r="BY757" s="67"/>
      <c r="BZ757" s="67"/>
      <c r="CA757" s="67"/>
      <c r="CB757" s="67"/>
      <c r="CC757" s="67"/>
    </row>
    <row r="758" spans="22:81"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7"/>
      <c r="BN758" s="67"/>
      <c r="BO758" s="67"/>
      <c r="BP758" s="67"/>
      <c r="BQ758" s="67"/>
      <c r="BR758" s="67"/>
      <c r="BS758" s="67"/>
      <c r="BT758" s="67"/>
      <c r="BU758" s="67"/>
      <c r="BV758" s="67"/>
      <c r="BW758" s="67"/>
      <c r="BX758" s="67"/>
      <c r="BY758" s="67"/>
      <c r="BZ758" s="67"/>
      <c r="CA758" s="67"/>
      <c r="CB758" s="67"/>
      <c r="CC758" s="67"/>
    </row>
    <row r="759" spans="22:81"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7"/>
      <c r="BN759" s="67"/>
      <c r="BO759" s="67"/>
      <c r="BP759" s="67"/>
      <c r="BQ759" s="67"/>
      <c r="BR759" s="67"/>
      <c r="BS759" s="67"/>
      <c r="BT759" s="67"/>
      <c r="BU759" s="67"/>
      <c r="BV759" s="67"/>
      <c r="BW759" s="67"/>
      <c r="BX759" s="67"/>
      <c r="BY759" s="67"/>
      <c r="BZ759" s="67"/>
      <c r="CA759" s="67"/>
      <c r="CB759" s="67"/>
      <c r="CC759" s="67"/>
    </row>
    <row r="760" spans="22:81"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7"/>
      <c r="BN760" s="67"/>
      <c r="BO760" s="67"/>
      <c r="BP760" s="67"/>
      <c r="BQ760" s="67"/>
      <c r="BR760" s="67"/>
      <c r="BS760" s="67"/>
      <c r="BT760" s="67"/>
      <c r="BU760" s="67"/>
      <c r="BV760" s="67"/>
      <c r="BW760" s="67"/>
      <c r="BX760" s="67"/>
      <c r="BY760" s="67"/>
      <c r="BZ760" s="67"/>
      <c r="CA760" s="67"/>
      <c r="CB760" s="67"/>
      <c r="CC760" s="67"/>
    </row>
    <row r="761" spans="22:81"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7"/>
      <c r="BN761" s="67"/>
      <c r="BO761" s="67"/>
      <c r="BP761" s="67"/>
      <c r="BQ761" s="67"/>
      <c r="BR761" s="67"/>
      <c r="BS761" s="67"/>
      <c r="BT761" s="67"/>
      <c r="BU761" s="67"/>
      <c r="BV761" s="67"/>
      <c r="BW761" s="67"/>
      <c r="BX761" s="67"/>
      <c r="BY761" s="67"/>
      <c r="BZ761" s="67"/>
      <c r="CA761" s="67"/>
      <c r="CB761" s="67"/>
      <c r="CC761" s="67"/>
    </row>
    <row r="762" spans="22:81"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67"/>
      <c r="BY762" s="67"/>
      <c r="BZ762" s="67"/>
      <c r="CA762" s="67"/>
      <c r="CB762" s="67"/>
      <c r="CC762" s="67"/>
    </row>
    <row r="763" spans="22:81"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7"/>
      <c r="BN763" s="67"/>
      <c r="BO763" s="67"/>
      <c r="BP763" s="67"/>
      <c r="BQ763" s="67"/>
      <c r="BR763" s="67"/>
      <c r="BS763" s="67"/>
      <c r="BT763" s="67"/>
      <c r="BU763" s="67"/>
      <c r="BV763" s="67"/>
      <c r="BW763" s="67"/>
      <c r="BX763" s="67"/>
      <c r="BY763" s="67"/>
      <c r="BZ763" s="67"/>
      <c r="CA763" s="67"/>
      <c r="CB763" s="67"/>
      <c r="CC763" s="67"/>
    </row>
    <row r="764" spans="22:81"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7"/>
      <c r="BN764" s="67"/>
      <c r="BO764" s="67"/>
      <c r="BP764" s="67"/>
      <c r="BQ764" s="67"/>
      <c r="BR764" s="67"/>
      <c r="BS764" s="67"/>
      <c r="BT764" s="67"/>
      <c r="BU764" s="67"/>
      <c r="BV764" s="67"/>
      <c r="BW764" s="67"/>
      <c r="BX764" s="67"/>
      <c r="BY764" s="67"/>
      <c r="BZ764" s="67"/>
      <c r="CA764" s="67"/>
      <c r="CB764" s="67"/>
      <c r="CC764" s="67"/>
    </row>
    <row r="765" spans="22:81"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7"/>
      <c r="BN765" s="67"/>
      <c r="BO765" s="67"/>
      <c r="BP765" s="67"/>
      <c r="BQ765" s="67"/>
      <c r="BR765" s="67"/>
      <c r="BS765" s="67"/>
      <c r="BT765" s="67"/>
      <c r="BU765" s="67"/>
      <c r="BV765" s="67"/>
      <c r="BW765" s="67"/>
      <c r="BX765" s="67"/>
      <c r="BY765" s="67"/>
      <c r="BZ765" s="67"/>
      <c r="CA765" s="67"/>
      <c r="CB765" s="67"/>
      <c r="CC765" s="67"/>
    </row>
    <row r="766" spans="22:81"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7"/>
      <c r="BN766" s="67"/>
      <c r="BO766" s="67"/>
      <c r="BP766" s="67"/>
      <c r="BQ766" s="67"/>
      <c r="BR766" s="67"/>
      <c r="BS766" s="67"/>
      <c r="BT766" s="67"/>
      <c r="BU766" s="67"/>
      <c r="BV766" s="67"/>
      <c r="BW766" s="67"/>
      <c r="BX766" s="67"/>
      <c r="BY766" s="67"/>
      <c r="BZ766" s="67"/>
      <c r="CA766" s="67"/>
      <c r="CB766" s="67"/>
      <c r="CC766" s="67"/>
    </row>
    <row r="767" spans="22:81"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7"/>
      <c r="BN767" s="67"/>
      <c r="BO767" s="67"/>
      <c r="BP767" s="67"/>
      <c r="BQ767" s="67"/>
      <c r="BR767" s="67"/>
      <c r="BS767" s="67"/>
      <c r="BT767" s="67"/>
      <c r="BU767" s="67"/>
      <c r="BV767" s="67"/>
      <c r="BW767" s="67"/>
      <c r="BX767" s="67"/>
      <c r="BY767" s="67"/>
      <c r="BZ767" s="67"/>
      <c r="CA767" s="67"/>
      <c r="CB767" s="67"/>
      <c r="CC767" s="67"/>
    </row>
    <row r="768" spans="22:81"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7"/>
      <c r="BN768" s="67"/>
      <c r="BO768" s="67"/>
      <c r="BP768" s="67"/>
      <c r="BQ768" s="67"/>
      <c r="BR768" s="67"/>
      <c r="BS768" s="67"/>
      <c r="BT768" s="67"/>
      <c r="BU768" s="67"/>
      <c r="BV768" s="67"/>
      <c r="BW768" s="67"/>
      <c r="BX768" s="67"/>
      <c r="BY768" s="67"/>
      <c r="BZ768" s="67"/>
      <c r="CA768" s="67"/>
      <c r="CB768" s="67"/>
      <c r="CC768" s="67"/>
    </row>
    <row r="769" spans="22:81"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7"/>
      <c r="BN769" s="67"/>
      <c r="BO769" s="67"/>
      <c r="BP769" s="67"/>
      <c r="BQ769" s="67"/>
      <c r="BR769" s="67"/>
      <c r="BS769" s="67"/>
      <c r="BT769" s="67"/>
      <c r="BU769" s="67"/>
      <c r="BV769" s="67"/>
      <c r="BW769" s="67"/>
      <c r="BX769" s="67"/>
      <c r="BY769" s="67"/>
      <c r="BZ769" s="67"/>
      <c r="CA769" s="67"/>
      <c r="CB769" s="67"/>
      <c r="CC769" s="67"/>
    </row>
    <row r="770" spans="22:81"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7"/>
      <c r="BN770" s="67"/>
      <c r="BO770" s="67"/>
      <c r="BP770" s="67"/>
      <c r="BQ770" s="67"/>
      <c r="BR770" s="67"/>
      <c r="BS770" s="67"/>
      <c r="BT770" s="67"/>
      <c r="BU770" s="67"/>
      <c r="BV770" s="67"/>
      <c r="BW770" s="67"/>
      <c r="BX770" s="67"/>
      <c r="BY770" s="67"/>
      <c r="BZ770" s="67"/>
      <c r="CA770" s="67"/>
      <c r="CB770" s="67"/>
      <c r="CC770" s="67"/>
    </row>
    <row r="771" spans="22:81"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7"/>
      <c r="BN771" s="67"/>
      <c r="BO771" s="67"/>
      <c r="BP771" s="67"/>
      <c r="BQ771" s="67"/>
      <c r="BR771" s="67"/>
      <c r="BS771" s="67"/>
      <c r="BT771" s="67"/>
      <c r="BU771" s="67"/>
      <c r="BV771" s="67"/>
      <c r="BW771" s="67"/>
      <c r="BX771" s="67"/>
      <c r="BY771" s="67"/>
      <c r="BZ771" s="67"/>
      <c r="CA771" s="67"/>
      <c r="CB771" s="67"/>
      <c r="CC771" s="67"/>
    </row>
    <row r="772" spans="22:81"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7"/>
      <c r="BN772" s="67"/>
      <c r="BO772" s="67"/>
      <c r="BP772" s="67"/>
      <c r="BQ772" s="67"/>
      <c r="BR772" s="67"/>
      <c r="BS772" s="67"/>
      <c r="BT772" s="67"/>
      <c r="BU772" s="67"/>
      <c r="BV772" s="67"/>
      <c r="BW772" s="67"/>
      <c r="BX772" s="67"/>
      <c r="BY772" s="67"/>
      <c r="BZ772" s="67"/>
      <c r="CA772" s="67"/>
      <c r="CB772" s="67"/>
      <c r="CC772" s="67"/>
    </row>
    <row r="773" spans="22:81"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7"/>
      <c r="BN773" s="67"/>
      <c r="BO773" s="67"/>
      <c r="BP773" s="67"/>
      <c r="BQ773" s="67"/>
      <c r="BR773" s="67"/>
      <c r="BS773" s="67"/>
      <c r="BT773" s="67"/>
      <c r="BU773" s="67"/>
      <c r="BV773" s="67"/>
      <c r="BW773" s="67"/>
      <c r="BX773" s="67"/>
      <c r="BY773" s="67"/>
      <c r="BZ773" s="67"/>
      <c r="CA773" s="67"/>
      <c r="CB773" s="67"/>
      <c r="CC773" s="67"/>
    </row>
    <row r="774" spans="22:81"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7"/>
      <c r="BN774" s="67"/>
      <c r="BO774" s="67"/>
      <c r="BP774" s="67"/>
      <c r="BQ774" s="67"/>
      <c r="BR774" s="67"/>
      <c r="BS774" s="67"/>
      <c r="BT774" s="67"/>
      <c r="BU774" s="67"/>
      <c r="BV774" s="67"/>
      <c r="BW774" s="67"/>
      <c r="BX774" s="67"/>
      <c r="BY774" s="67"/>
      <c r="BZ774" s="67"/>
      <c r="CA774" s="67"/>
      <c r="CB774" s="67"/>
      <c r="CC774" s="67"/>
    </row>
    <row r="775" spans="22:81"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7"/>
      <c r="BN775" s="67"/>
      <c r="BO775" s="67"/>
      <c r="BP775" s="67"/>
      <c r="BQ775" s="67"/>
      <c r="BR775" s="67"/>
      <c r="BS775" s="67"/>
      <c r="BT775" s="67"/>
      <c r="BU775" s="67"/>
      <c r="BV775" s="67"/>
      <c r="BW775" s="67"/>
      <c r="BX775" s="67"/>
      <c r="BY775" s="67"/>
      <c r="BZ775" s="67"/>
      <c r="CA775" s="67"/>
      <c r="CB775" s="67"/>
      <c r="CC775" s="67"/>
    </row>
    <row r="776" spans="22:81"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7"/>
      <c r="BN776" s="67"/>
      <c r="BO776" s="67"/>
      <c r="BP776" s="67"/>
      <c r="BQ776" s="67"/>
      <c r="BR776" s="67"/>
      <c r="BS776" s="67"/>
      <c r="BT776" s="67"/>
      <c r="BU776" s="67"/>
      <c r="BV776" s="67"/>
      <c r="BW776" s="67"/>
      <c r="BX776" s="67"/>
      <c r="BY776" s="67"/>
      <c r="BZ776" s="67"/>
      <c r="CA776" s="67"/>
      <c r="CB776" s="67"/>
      <c r="CC776" s="67"/>
    </row>
    <row r="777" spans="22:81"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7"/>
      <c r="BN777" s="67"/>
      <c r="BO777" s="67"/>
      <c r="BP777" s="67"/>
      <c r="BQ777" s="67"/>
      <c r="BR777" s="67"/>
      <c r="BS777" s="67"/>
      <c r="BT777" s="67"/>
      <c r="BU777" s="67"/>
      <c r="BV777" s="67"/>
      <c r="BW777" s="67"/>
      <c r="BX777" s="67"/>
      <c r="BY777" s="67"/>
      <c r="BZ777" s="67"/>
      <c r="CA777" s="67"/>
      <c r="CB777" s="67"/>
      <c r="CC777" s="67"/>
    </row>
    <row r="778" spans="22:81"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7"/>
      <c r="BN778" s="67"/>
      <c r="BO778" s="67"/>
      <c r="BP778" s="67"/>
      <c r="BQ778" s="67"/>
      <c r="BR778" s="67"/>
      <c r="BS778" s="67"/>
      <c r="BT778" s="67"/>
      <c r="BU778" s="67"/>
      <c r="BV778" s="67"/>
      <c r="BW778" s="67"/>
      <c r="BX778" s="67"/>
      <c r="BY778" s="67"/>
      <c r="BZ778" s="67"/>
      <c r="CA778" s="67"/>
      <c r="CB778" s="67"/>
      <c r="CC778" s="67"/>
    </row>
    <row r="779" spans="22:81"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7"/>
      <c r="BN779" s="67"/>
      <c r="BO779" s="67"/>
      <c r="BP779" s="67"/>
      <c r="BQ779" s="67"/>
      <c r="BR779" s="67"/>
      <c r="BS779" s="67"/>
      <c r="BT779" s="67"/>
      <c r="BU779" s="67"/>
      <c r="BV779" s="67"/>
      <c r="BW779" s="67"/>
      <c r="BX779" s="67"/>
      <c r="BY779" s="67"/>
      <c r="BZ779" s="67"/>
      <c r="CA779" s="67"/>
      <c r="CB779" s="67"/>
      <c r="CC779" s="67"/>
    </row>
    <row r="780" spans="22:81"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7"/>
      <c r="BN780" s="67"/>
      <c r="BO780" s="67"/>
      <c r="BP780" s="67"/>
      <c r="BQ780" s="67"/>
      <c r="BR780" s="67"/>
      <c r="BS780" s="67"/>
      <c r="BT780" s="67"/>
      <c r="BU780" s="67"/>
      <c r="BV780" s="67"/>
      <c r="BW780" s="67"/>
      <c r="BX780" s="67"/>
      <c r="BY780" s="67"/>
      <c r="BZ780" s="67"/>
      <c r="CA780" s="67"/>
      <c r="CB780" s="67"/>
      <c r="CC780" s="67"/>
    </row>
    <row r="781" spans="22:81"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7"/>
      <c r="BN781" s="67"/>
      <c r="BO781" s="67"/>
      <c r="BP781" s="67"/>
      <c r="BQ781" s="67"/>
      <c r="BR781" s="67"/>
      <c r="BS781" s="67"/>
      <c r="BT781" s="67"/>
      <c r="BU781" s="67"/>
      <c r="BV781" s="67"/>
      <c r="BW781" s="67"/>
      <c r="BX781" s="67"/>
      <c r="BY781" s="67"/>
      <c r="BZ781" s="67"/>
      <c r="CA781" s="67"/>
      <c r="CB781" s="67"/>
      <c r="CC781" s="67"/>
    </row>
    <row r="782" spans="22:81"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7"/>
      <c r="BN782" s="67"/>
      <c r="BO782" s="67"/>
      <c r="BP782" s="67"/>
      <c r="BQ782" s="67"/>
      <c r="BR782" s="67"/>
      <c r="BS782" s="67"/>
      <c r="BT782" s="67"/>
      <c r="BU782" s="67"/>
      <c r="BV782" s="67"/>
      <c r="BW782" s="67"/>
      <c r="BX782" s="67"/>
      <c r="BY782" s="67"/>
      <c r="BZ782" s="67"/>
      <c r="CA782" s="67"/>
      <c r="CB782" s="67"/>
      <c r="CC782" s="67"/>
    </row>
    <row r="783" spans="22:81"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7"/>
      <c r="BN783" s="67"/>
      <c r="BO783" s="67"/>
      <c r="BP783" s="67"/>
      <c r="BQ783" s="67"/>
      <c r="BR783" s="67"/>
      <c r="BS783" s="67"/>
      <c r="BT783" s="67"/>
      <c r="BU783" s="67"/>
      <c r="BV783" s="67"/>
      <c r="BW783" s="67"/>
      <c r="BX783" s="67"/>
      <c r="BY783" s="67"/>
      <c r="BZ783" s="67"/>
      <c r="CA783" s="67"/>
      <c r="CB783" s="67"/>
      <c r="CC783" s="67"/>
    </row>
    <row r="784" spans="22:81"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7"/>
      <c r="BN784" s="67"/>
      <c r="BO784" s="67"/>
      <c r="BP784" s="67"/>
      <c r="BQ784" s="67"/>
      <c r="BR784" s="67"/>
      <c r="BS784" s="67"/>
      <c r="BT784" s="67"/>
      <c r="BU784" s="67"/>
      <c r="BV784" s="67"/>
      <c r="BW784" s="67"/>
      <c r="BX784" s="67"/>
      <c r="BY784" s="67"/>
      <c r="BZ784" s="67"/>
      <c r="CA784" s="67"/>
      <c r="CB784" s="67"/>
      <c r="CC784" s="67"/>
    </row>
    <row r="785" spans="22:81"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7"/>
      <c r="BN785" s="67"/>
      <c r="BO785" s="67"/>
      <c r="BP785" s="67"/>
      <c r="BQ785" s="67"/>
      <c r="BR785" s="67"/>
      <c r="BS785" s="67"/>
      <c r="BT785" s="67"/>
      <c r="BU785" s="67"/>
      <c r="BV785" s="67"/>
      <c r="BW785" s="67"/>
      <c r="BX785" s="67"/>
      <c r="BY785" s="67"/>
      <c r="BZ785" s="67"/>
      <c r="CA785" s="67"/>
      <c r="CB785" s="67"/>
      <c r="CC785" s="67"/>
    </row>
    <row r="786" spans="22:81"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7"/>
      <c r="BN786" s="67"/>
      <c r="BO786" s="67"/>
      <c r="BP786" s="67"/>
      <c r="BQ786" s="67"/>
      <c r="BR786" s="67"/>
      <c r="BS786" s="67"/>
      <c r="BT786" s="67"/>
      <c r="BU786" s="67"/>
      <c r="BV786" s="67"/>
      <c r="BW786" s="67"/>
      <c r="BX786" s="67"/>
      <c r="BY786" s="67"/>
      <c r="BZ786" s="67"/>
      <c r="CA786" s="67"/>
      <c r="CB786" s="67"/>
      <c r="CC786" s="67"/>
    </row>
    <row r="787" spans="22:81"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7"/>
      <c r="BN787" s="67"/>
      <c r="BO787" s="67"/>
      <c r="BP787" s="67"/>
      <c r="BQ787" s="67"/>
      <c r="BR787" s="67"/>
      <c r="BS787" s="67"/>
      <c r="BT787" s="67"/>
      <c r="BU787" s="67"/>
      <c r="BV787" s="67"/>
      <c r="BW787" s="67"/>
      <c r="BX787" s="67"/>
      <c r="BY787" s="67"/>
      <c r="BZ787" s="67"/>
      <c r="CA787" s="67"/>
      <c r="CB787" s="67"/>
      <c r="CC787" s="67"/>
    </row>
    <row r="788" spans="22:81"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7"/>
      <c r="BN788" s="67"/>
      <c r="BO788" s="67"/>
      <c r="BP788" s="67"/>
      <c r="BQ788" s="67"/>
      <c r="BR788" s="67"/>
      <c r="BS788" s="67"/>
      <c r="BT788" s="67"/>
      <c r="BU788" s="67"/>
      <c r="BV788" s="67"/>
      <c r="BW788" s="67"/>
      <c r="BX788" s="67"/>
      <c r="BY788" s="67"/>
      <c r="BZ788" s="67"/>
      <c r="CA788" s="67"/>
      <c r="CB788" s="67"/>
      <c r="CC788" s="67"/>
    </row>
    <row r="789" spans="22:81"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7"/>
      <c r="BN789" s="67"/>
      <c r="BO789" s="67"/>
      <c r="BP789" s="67"/>
      <c r="BQ789" s="67"/>
      <c r="BR789" s="67"/>
      <c r="BS789" s="67"/>
      <c r="BT789" s="67"/>
      <c r="BU789" s="67"/>
      <c r="BV789" s="67"/>
      <c r="BW789" s="67"/>
      <c r="BX789" s="67"/>
      <c r="BY789" s="67"/>
      <c r="BZ789" s="67"/>
      <c r="CA789" s="67"/>
      <c r="CB789" s="67"/>
      <c r="CC789" s="67"/>
    </row>
    <row r="790" spans="22:81"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7"/>
      <c r="BN790" s="67"/>
      <c r="BO790" s="67"/>
      <c r="BP790" s="67"/>
      <c r="BQ790" s="67"/>
      <c r="BR790" s="67"/>
      <c r="BS790" s="67"/>
      <c r="BT790" s="67"/>
      <c r="BU790" s="67"/>
      <c r="BV790" s="67"/>
      <c r="BW790" s="67"/>
      <c r="BX790" s="67"/>
      <c r="BY790" s="67"/>
      <c r="BZ790" s="67"/>
      <c r="CA790" s="67"/>
      <c r="CB790" s="67"/>
      <c r="CC790" s="67"/>
    </row>
    <row r="791" spans="22:81"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7"/>
      <c r="BN791" s="67"/>
      <c r="BO791" s="67"/>
      <c r="BP791" s="67"/>
      <c r="BQ791" s="67"/>
      <c r="BR791" s="67"/>
      <c r="BS791" s="67"/>
      <c r="BT791" s="67"/>
      <c r="BU791" s="67"/>
      <c r="BV791" s="67"/>
      <c r="BW791" s="67"/>
      <c r="BX791" s="67"/>
      <c r="BY791" s="67"/>
      <c r="BZ791" s="67"/>
      <c r="CA791" s="67"/>
      <c r="CB791" s="67"/>
      <c r="CC791" s="67"/>
    </row>
    <row r="792" spans="22:81"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7"/>
      <c r="BN792" s="67"/>
      <c r="BO792" s="67"/>
      <c r="BP792" s="67"/>
      <c r="BQ792" s="67"/>
      <c r="BR792" s="67"/>
      <c r="BS792" s="67"/>
      <c r="BT792" s="67"/>
      <c r="BU792" s="67"/>
      <c r="BV792" s="67"/>
      <c r="BW792" s="67"/>
      <c r="BX792" s="67"/>
      <c r="BY792" s="67"/>
      <c r="BZ792" s="67"/>
      <c r="CA792" s="67"/>
      <c r="CB792" s="67"/>
      <c r="CC792" s="67"/>
    </row>
    <row r="793" spans="22:81"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7"/>
      <c r="BN793" s="67"/>
      <c r="BO793" s="67"/>
      <c r="BP793" s="67"/>
      <c r="BQ793" s="67"/>
      <c r="BR793" s="67"/>
      <c r="BS793" s="67"/>
      <c r="BT793" s="67"/>
      <c r="BU793" s="67"/>
      <c r="BV793" s="67"/>
      <c r="BW793" s="67"/>
      <c r="BX793" s="67"/>
      <c r="BY793" s="67"/>
      <c r="BZ793" s="67"/>
      <c r="CA793" s="67"/>
      <c r="CB793" s="67"/>
      <c r="CC793" s="67"/>
    </row>
    <row r="794" spans="22:81"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7"/>
      <c r="BN794" s="67"/>
      <c r="BO794" s="67"/>
      <c r="BP794" s="67"/>
      <c r="BQ794" s="67"/>
      <c r="BR794" s="67"/>
      <c r="BS794" s="67"/>
      <c r="BT794" s="67"/>
      <c r="BU794" s="67"/>
      <c r="BV794" s="67"/>
      <c r="BW794" s="67"/>
      <c r="BX794" s="67"/>
      <c r="BY794" s="67"/>
      <c r="BZ794" s="67"/>
      <c r="CA794" s="67"/>
      <c r="CB794" s="67"/>
      <c r="CC794" s="67"/>
    </row>
    <row r="795" spans="22:81"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7"/>
      <c r="BN795" s="67"/>
      <c r="BO795" s="67"/>
      <c r="BP795" s="67"/>
      <c r="BQ795" s="67"/>
      <c r="BR795" s="67"/>
      <c r="BS795" s="67"/>
      <c r="BT795" s="67"/>
      <c r="BU795" s="67"/>
      <c r="BV795" s="67"/>
      <c r="BW795" s="67"/>
      <c r="BX795" s="67"/>
      <c r="BY795" s="67"/>
      <c r="BZ795" s="67"/>
      <c r="CA795" s="67"/>
      <c r="CB795" s="67"/>
      <c r="CC795" s="67"/>
    </row>
    <row r="796" spans="22:81"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7"/>
      <c r="BN796" s="67"/>
      <c r="BO796" s="67"/>
      <c r="BP796" s="67"/>
      <c r="BQ796" s="67"/>
      <c r="BR796" s="67"/>
      <c r="BS796" s="67"/>
      <c r="BT796" s="67"/>
      <c r="BU796" s="67"/>
      <c r="BV796" s="67"/>
      <c r="BW796" s="67"/>
      <c r="BX796" s="67"/>
      <c r="BY796" s="67"/>
      <c r="BZ796" s="67"/>
      <c r="CA796" s="67"/>
      <c r="CB796" s="67"/>
      <c r="CC796" s="67"/>
    </row>
    <row r="797" spans="22:81"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7"/>
      <c r="BN797" s="67"/>
      <c r="BO797" s="67"/>
      <c r="BP797" s="67"/>
      <c r="BQ797" s="67"/>
      <c r="BR797" s="67"/>
      <c r="BS797" s="67"/>
      <c r="BT797" s="67"/>
      <c r="BU797" s="67"/>
      <c r="BV797" s="67"/>
      <c r="BW797" s="67"/>
      <c r="BX797" s="67"/>
      <c r="BY797" s="67"/>
      <c r="BZ797" s="67"/>
      <c r="CA797" s="67"/>
      <c r="CB797" s="67"/>
      <c r="CC797" s="67"/>
    </row>
    <row r="798" spans="22:81"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7"/>
      <c r="BN798" s="67"/>
      <c r="BO798" s="67"/>
      <c r="BP798" s="67"/>
      <c r="BQ798" s="67"/>
      <c r="BR798" s="67"/>
      <c r="BS798" s="67"/>
      <c r="BT798" s="67"/>
      <c r="BU798" s="67"/>
      <c r="BV798" s="67"/>
      <c r="BW798" s="67"/>
      <c r="BX798" s="67"/>
      <c r="BY798" s="67"/>
      <c r="BZ798" s="67"/>
      <c r="CA798" s="67"/>
      <c r="CB798" s="67"/>
      <c r="CC798" s="67"/>
    </row>
    <row r="799" spans="22:81"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7"/>
      <c r="BN799" s="67"/>
      <c r="BO799" s="67"/>
      <c r="BP799" s="67"/>
      <c r="BQ799" s="67"/>
      <c r="BR799" s="67"/>
      <c r="BS799" s="67"/>
      <c r="BT799" s="67"/>
      <c r="BU799" s="67"/>
      <c r="BV799" s="67"/>
      <c r="BW799" s="67"/>
      <c r="BX799" s="67"/>
      <c r="BY799" s="67"/>
      <c r="BZ799" s="67"/>
      <c r="CA799" s="67"/>
      <c r="CB799" s="67"/>
      <c r="CC799" s="67"/>
    </row>
    <row r="800" spans="22:81"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7"/>
      <c r="BN800" s="67"/>
      <c r="BO800" s="67"/>
      <c r="BP800" s="67"/>
      <c r="BQ800" s="67"/>
      <c r="BR800" s="67"/>
      <c r="BS800" s="67"/>
      <c r="BT800" s="67"/>
      <c r="BU800" s="67"/>
      <c r="BV800" s="67"/>
      <c r="BW800" s="67"/>
      <c r="BX800" s="67"/>
      <c r="BY800" s="67"/>
      <c r="BZ800" s="67"/>
      <c r="CA800" s="67"/>
      <c r="CB800" s="67"/>
      <c r="CC800" s="67"/>
    </row>
    <row r="801" spans="22:81"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7"/>
      <c r="BN801" s="67"/>
      <c r="BO801" s="67"/>
      <c r="BP801" s="67"/>
      <c r="BQ801" s="67"/>
      <c r="BR801" s="67"/>
      <c r="BS801" s="67"/>
      <c r="BT801" s="67"/>
      <c r="BU801" s="67"/>
      <c r="BV801" s="67"/>
      <c r="BW801" s="67"/>
      <c r="BX801" s="67"/>
      <c r="BY801" s="67"/>
      <c r="BZ801" s="67"/>
      <c r="CA801" s="67"/>
      <c r="CB801" s="67"/>
      <c r="CC801" s="67"/>
    </row>
    <row r="802" spans="22:81"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7"/>
      <c r="BN802" s="67"/>
      <c r="BO802" s="67"/>
      <c r="BP802" s="67"/>
      <c r="BQ802" s="67"/>
      <c r="BR802" s="67"/>
      <c r="BS802" s="67"/>
      <c r="BT802" s="67"/>
      <c r="BU802" s="67"/>
      <c r="BV802" s="67"/>
      <c r="BW802" s="67"/>
      <c r="BX802" s="67"/>
      <c r="BY802" s="67"/>
      <c r="BZ802" s="67"/>
      <c r="CA802" s="67"/>
      <c r="CB802" s="67"/>
      <c r="CC802" s="67"/>
    </row>
    <row r="803" spans="22:81"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7"/>
      <c r="BN803" s="67"/>
      <c r="BO803" s="67"/>
      <c r="BP803" s="67"/>
      <c r="BQ803" s="67"/>
      <c r="BR803" s="67"/>
      <c r="BS803" s="67"/>
      <c r="BT803" s="67"/>
      <c r="BU803" s="67"/>
      <c r="BV803" s="67"/>
      <c r="BW803" s="67"/>
      <c r="BX803" s="67"/>
      <c r="BY803" s="67"/>
      <c r="BZ803" s="67"/>
      <c r="CA803" s="67"/>
      <c r="CB803" s="67"/>
      <c r="CC803" s="67"/>
    </row>
    <row r="804" spans="22:81"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7"/>
      <c r="BN804" s="67"/>
      <c r="BO804" s="67"/>
      <c r="BP804" s="67"/>
      <c r="BQ804" s="67"/>
      <c r="BR804" s="67"/>
      <c r="BS804" s="67"/>
      <c r="BT804" s="67"/>
      <c r="BU804" s="67"/>
      <c r="BV804" s="67"/>
      <c r="BW804" s="67"/>
      <c r="BX804" s="67"/>
      <c r="BY804" s="67"/>
      <c r="BZ804" s="67"/>
      <c r="CA804" s="67"/>
      <c r="CB804" s="67"/>
      <c r="CC804" s="67"/>
    </row>
    <row r="805" spans="22:81"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7"/>
      <c r="BN805" s="67"/>
      <c r="BO805" s="67"/>
      <c r="BP805" s="67"/>
      <c r="BQ805" s="67"/>
      <c r="BR805" s="67"/>
      <c r="BS805" s="67"/>
      <c r="BT805" s="67"/>
      <c r="BU805" s="67"/>
      <c r="BV805" s="67"/>
      <c r="BW805" s="67"/>
      <c r="BX805" s="67"/>
      <c r="BY805" s="67"/>
      <c r="BZ805" s="67"/>
      <c r="CA805" s="67"/>
      <c r="CB805" s="67"/>
      <c r="CC805" s="67"/>
    </row>
    <row r="806" spans="22:81"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7"/>
      <c r="BN806" s="67"/>
      <c r="BO806" s="67"/>
      <c r="BP806" s="67"/>
      <c r="BQ806" s="67"/>
      <c r="BR806" s="67"/>
      <c r="BS806" s="67"/>
      <c r="BT806" s="67"/>
      <c r="BU806" s="67"/>
      <c r="BV806" s="67"/>
      <c r="BW806" s="67"/>
      <c r="BX806" s="67"/>
      <c r="BY806" s="67"/>
      <c r="BZ806" s="67"/>
      <c r="CA806" s="67"/>
      <c r="CB806" s="67"/>
      <c r="CC806" s="67"/>
    </row>
    <row r="807" spans="22:81"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7"/>
      <c r="BN807" s="67"/>
      <c r="BO807" s="67"/>
      <c r="BP807" s="67"/>
      <c r="BQ807" s="67"/>
      <c r="BR807" s="67"/>
      <c r="BS807" s="67"/>
      <c r="BT807" s="67"/>
      <c r="BU807" s="67"/>
      <c r="BV807" s="67"/>
      <c r="BW807" s="67"/>
      <c r="BX807" s="67"/>
      <c r="BY807" s="67"/>
      <c r="BZ807" s="67"/>
      <c r="CA807" s="67"/>
      <c r="CB807" s="67"/>
      <c r="CC807" s="67"/>
    </row>
    <row r="808" spans="22:81"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7"/>
      <c r="BN808" s="67"/>
      <c r="BO808" s="67"/>
      <c r="BP808" s="67"/>
      <c r="BQ808" s="67"/>
      <c r="BR808" s="67"/>
      <c r="BS808" s="67"/>
      <c r="BT808" s="67"/>
      <c r="BU808" s="67"/>
      <c r="BV808" s="67"/>
      <c r="BW808" s="67"/>
      <c r="BX808" s="67"/>
      <c r="BY808" s="67"/>
      <c r="BZ808" s="67"/>
      <c r="CA808" s="67"/>
      <c r="CB808" s="67"/>
      <c r="CC808" s="67"/>
    </row>
    <row r="809" spans="22:81"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7"/>
      <c r="BN809" s="67"/>
      <c r="BO809" s="67"/>
      <c r="BP809" s="67"/>
      <c r="BQ809" s="67"/>
      <c r="BR809" s="67"/>
      <c r="BS809" s="67"/>
      <c r="BT809" s="67"/>
      <c r="BU809" s="67"/>
      <c r="BV809" s="67"/>
      <c r="BW809" s="67"/>
      <c r="BX809" s="67"/>
      <c r="BY809" s="67"/>
      <c r="BZ809" s="67"/>
      <c r="CA809" s="67"/>
      <c r="CB809" s="67"/>
      <c r="CC809" s="67"/>
    </row>
    <row r="810" spans="22:81"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7"/>
      <c r="BN810" s="67"/>
      <c r="BO810" s="67"/>
      <c r="BP810" s="67"/>
      <c r="BQ810" s="67"/>
      <c r="BR810" s="67"/>
      <c r="BS810" s="67"/>
      <c r="BT810" s="67"/>
      <c r="BU810" s="67"/>
      <c r="BV810" s="67"/>
      <c r="BW810" s="67"/>
      <c r="BX810" s="67"/>
      <c r="BY810" s="67"/>
      <c r="BZ810" s="67"/>
      <c r="CA810" s="67"/>
      <c r="CB810" s="67"/>
      <c r="CC810" s="67"/>
    </row>
    <row r="811" spans="22:81"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7"/>
      <c r="BN811" s="67"/>
      <c r="BO811" s="67"/>
      <c r="BP811" s="67"/>
      <c r="BQ811" s="67"/>
      <c r="BR811" s="67"/>
      <c r="BS811" s="67"/>
      <c r="BT811" s="67"/>
      <c r="BU811" s="67"/>
      <c r="BV811" s="67"/>
      <c r="BW811" s="67"/>
      <c r="BX811" s="67"/>
      <c r="BY811" s="67"/>
      <c r="BZ811" s="67"/>
      <c r="CA811" s="67"/>
      <c r="CB811" s="67"/>
      <c r="CC811" s="67"/>
    </row>
    <row r="812" spans="22:81"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7"/>
      <c r="BN812" s="67"/>
      <c r="BO812" s="67"/>
      <c r="BP812" s="67"/>
      <c r="BQ812" s="67"/>
      <c r="BR812" s="67"/>
      <c r="BS812" s="67"/>
      <c r="BT812" s="67"/>
      <c r="BU812" s="67"/>
      <c r="BV812" s="67"/>
      <c r="BW812" s="67"/>
      <c r="BX812" s="67"/>
      <c r="BY812" s="67"/>
      <c r="BZ812" s="67"/>
      <c r="CA812" s="67"/>
      <c r="CB812" s="67"/>
      <c r="CC812" s="67"/>
    </row>
    <row r="813" spans="22:81"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7"/>
      <c r="BN813" s="67"/>
      <c r="BO813" s="67"/>
      <c r="BP813" s="67"/>
      <c r="BQ813" s="67"/>
      <c r="BR813" s="67"/>
      <c r="BS813" s="67"/>
      <c r="BT813" s="67"/>
      <c r="BU813" s="67"/>
      <c r="BV813" s="67"/>
      <c r="BW813" s="67"/>
      <c r="BX813" s="67"/>
      <c r="BY813" s="67"/>
      <c r="BZ813" s="67"/>
      <c r="CA813" s="67"/>
      <c r="CB813" s="67"/>
      <c r="CC813" s="67"/>
    </row>
    <row r="814" spans="22:81"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7"/>
      <c r="BN814" s="67"/>
      <c r="BO814" s="67"/>
      <c r="BP814" s="67"/>
      <c r="BQ814" s="67"/>
      <c r="BR814" s="67"/>
      <c r="BS814" s="67"/>
      <c r="BT814" s="67"/>
      <c r="BU814" s="67"/>
      <c r="BV814" s="67"/>
      <c r="BW814" s="67"/>
      <c r="BX814" s="67"/>
      <c r="BY814" s="67"/>
      <c r="BZ814" s="67"/>
      <c r="CA814" s="67"/>
      <c r="CB814" s="67"/>
      <c r="CC814" s="67"/>
    </row>
    <row r="815" spans="22:81"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7"/>
      <c r="BN815" s="67"/>
      <c r="BO815" s="67"/>
      <c r="BP815" s="67"/>
      <c r="BQ815" s="67"/>
      <c r="BR815" s="67"/>
      <c r="BS815" s="67"/>
      <c r="BT815" s="67"/>
      <c r="BU815" s="67"/>
      <c r="BV815" s="67"/>
      <c r="BW815" s="67"/>
      <c r="BX815" s="67"/>
      <c r="BY815" s="67"/>
      <c r="BZ815" s="67"/>
      <c r="CA815" s="67"/>
      <c r="CB815" s="67"/>
      <c r="CC815" s="67"/>
    </row>
    <row r="816" spans="22:81"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  <c r="AT816" s="67"/>
      <c r="AU816" s="67"/>
      <c r="AV816" s="67"/>
      <c r="AW816" s="67"/>
      <c r="AX816" s="67"/>
      <c r="AY816" s="67"/>
      <c r="AZ816" s="67"/>
      <c r="BA816" s="67"/>
      <c r="BB816" s="67"/>
      <c r="BC816" s="67"/>
      <c r="BD816" s="67"/>
      <c r="BE816" s="67"/>
      <c r="BF816" s="67"/>
      <c r="BG816" s="67"/>
      <c r="BH816" s="67"/>
      <c r="BI816" s="67"/>
      <c r="BJ816" s="67"/>
      <c r="BK816" s="67"/>
      <c r="BL816" s="67"/>
      <c r="BM816" s="67"/>
      <c r="BN816" s="67"/>
      <c r="BO816" s="67"/>
      <c r="BP816" s="67"/>
      <c r="BQ816" s="67"/>
      <c r="BR816" s="67"/>
      <c r="BS816" s="67"/>
      <c r="BT816" s="67"/>
      <c r="BU816" s="67"/>
      <c r="BV816" s="67"/>
      <c r="BW816" s="67"/>
      <c r="BX816" s="67"/>
      <c r="BY816" s="67"/>
      <c r="BZ816" s="67"/>
      <c r="CA816" s="67"/>
      <c r="CB816" s="67"/>
      <c r="CC816" s="67"/>
    </row>
    <row r="817" spans="22:81"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  <c r="AT817" s="67"/>
      <c r="AU817" s="67"/>
      <c r="AV817" s="67"/>
      <c r="AW817" s="67"/>
      <c r="AX817" s="67"/>
      <c r="AY817" s="67"/>
      <c r="AZ817" s="67"/>
      <c r="BA817" s="67"/>
      <c r="BB817" s="67"/>
      <c r="BC817" s="67"/>
      <c r="BD817" s="67"/>
      <c r="BE817" s="67"/>
      <c r="BF817" s="67"/>
      <c r="BG817" s="67"/>
      <c r="BH817" s="67"/>
      <c r="BI817" s="67"/>
      <c r="BJ817" s="67"/>
      <c r="BK817" s="67"/>
      <c r="BL817" s="67"/>
      <c r="BM817" s="67"/>
      <c r="BN817" s="67"/>
      <c r="BO817" s="67"/>
      <c r="BP817" s="67"/>
      <c r="BQ817" s="67"/>
      <c r="BR817" s="67"/>
      <c r="BS817" s="67"/>
      <c r="BT817" s="67"/>
      <c r="BU817" s="67"/>
      <c r="BV817" s="67"/>
      <c r="BW817" s="67"/>
      <c r="BX817" s="67"/>
      <c r="BY817" s="67"/>
      <c r="BZ817" s="67"/>
      <c r="CA817" s="67"/>
      <c r="CB817" s="67"/>
      <c r="CC817" s="67"/>
    </row>
    <row r="818" spans="22:81"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  <c r="AT818" s="67"/>
      <c r="AU818" s="67"/>
      <c r="AV818" s="67"/>
      <c r="AW818" s="67"/>
      <c r="AX818" s="67"/>
      <c r="AY818" s="67"/>
      <c r="AZ818" s="67"/>
      <c r="BA818" s="67"/>
      <c r="BB818" s="67"/>
      <c r="BC818" s="67"/>
      <c r="BD818" s="67"/>
      <c r="BE818" s="67"/>
      <c r="BF818" s="67"/>
      <c r="BG818" s="67"/>
      <c r="BH818" s="67"/>
      <c r="BI818" s="67"/>
      <c r="BJ818" s="67"/>
      <c r="BK818" s="67"/>
      <c r="BL818" s="67"/>
      <c r="BM818" s="67"/>
      <c r="BN818" s="67"/>
      <c r="BO818" s="67"/>
      <c r="BP818" s="67"/>
      <c r="BQ818" s="67"/>
      <c r="BR818" s="67"/>
      <c r="BS818" s="67"/>
      <c r="BT818" s="67"/>
      <c r="BU818" s="67"/>
      <c r="BV818" s="67"/>
      <c r="BW818" s="67"/>
      <c r="BX818" s="67"/>
      <c r="BY818" s="67"/>
      <c r="BZ818" s="67"/>
      <c r="CA818" s="67"/>
      <c r="CB818" s="67"/>
      <c r="CC818" s="67"/>
    </row>
    <row r="819" spans="22:81"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  <c r="AT819" s="67"/>
      <c r="AU819" s="67"/>
      <c r="AV819" s="67"/>
      <c r="AW819" s="67"/>
      <c r="AX819" s="67"/>
      <c r="AY819" s="67"/>
      <c r="AZ819" s="67"/>
      <c r="BA819" s="67"/>
      <c r="BB819" s="67"/>
      <c r="BC819" s="67"/>
      <c r="BD819" s="67"/>
      <c r="BE819" s="67"/>
      <c r="BF819" s="67"/>
      <c r="BG819" s="67"/>
      <c r="BH819" s="67"/>
      <c r="BI819" s="67"/>
      <c r="BJ819" s="67"/>
      <c r="BK819" s="67"/>
      <c r="BL819" s="67"/>
      <c r="BM819" s="67"/>
      <c r="BN819" s="67"/>
      <c r="BO819" s="67"/>
      <c r="BP819" s="67"/>
      <c r="BQ819" s="67"/>
      <c r="BR819" s="67"/>
      <c r="BS819" s="67"/>
      <c r="BT819" s="67"/>
      <c r="BU819" s="67"/>
      <c r="BV819" s="67"/>
      <c r="BW819" s="67"/>
      <c r="BX819" s="67"/>
      <c r="BY819" s="67"/>
      <c r="BZ819" s="67"/>
      <c r="CA819" s="67"/>
      <c r="CB819" s="67"/>
      <c r="CC819" s="67"/>
    </row>
    <row r="820" spans="22:81"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  <c r="AT820" s="67"/>
      <c r="AU820" s="67"/>
      <c r="AV820" s="67"/>
      <c r="AW820" s="67"/>
      <c r="AX820" s="67"/>
      <c r="AY820" s="67"/>
      <c r="AZ820" s="67"/>
      <c r="BA820" s="67"/>
      <c r="BB820" s="67"/>
      <c r="BC820" s="67"/>
      <c r="BD820" s="67"/>
      <c r="BE820" s="67"/>
      <c r="BF820" s="67"/>
      <c r="BG820" s="67"/>
      <c r="BH820" s="67"/>
      <c r="BI820" s="67"/>
      <c r="BJ820" s="67"/>
      <c r="BK820" s="67"/>
      <c r="BL820" s="67"/>
      <c r="BM820" s="67"/>
      <c r="BN820" s="67"/>
      <c r="BO820" s="67"/>
      <c r="BP820" s="67"/>
      <c r="BQ820" s="67"/>
      <c r="BR820" s="67"/>
      <c r="BS820" s="67"/>
      <c r="BT820" s="67"/>
      <c r="BU820" s="67"/>
      <c r="BV820" s="67"/>
      <c r="BW820" s="67"/>
      <c r="BX820" s="67"/>
      <c r="BY820" s="67"/>
      <c r="BZ820" s="67"/>
      <c r="CA820" s="67"/>
      <c r="CB820" s="67"/>
      <c r="CC820" s="67"/>
    </row>
    <row r="821" spans="22:81"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  <c r="AT821" s="67"/>
      <c r="AU821" s="67"/>
      <c r="AV821" s="67"/>
      <c r="AW821" s="67"/>
      <c r="AX821" s="67"/>
      <c r="AY821" s="67"/>
      <c r="AZ821" s="67"/>
      <c r="BA821" s="67"/>
      <c r="BB821" s="67"/>
      <c r="BC821" s="67"/>
      <c r="BD821" s="67"/>
      <c r="BE821" s="67"/>
      <c r="BF821" s="67"/>
      <c r="BG821" s="67"/>
      <c r="BH821" s="67"/>
      <c r="BI821" s="67"/>
      <c r="BJ821" s="67"/>
      <c r="BK821" s="67"/>
      <c r="BL821" s="67"/>
      <c r="BM821" s="67"/>
      <c r="BN821" s="67"/>
      <c r="BO821" s="67"/>
      <c r="BP821" s="67"/>
      <c r="BQ821" s="67"/>
      <c r="BR821" s="67"/>
      <c r="BS821" s="67"/>
      <c r="BT821" s="67"/>
      <c r="BU821" s="67"/>
      <c r="BV821" s="67"/>
      <c r="BW821" s="67"/>
      <c r="BX821" s="67"/>
      <c r="BY821" s="67"/>
      <c r="BZ821" s="67"/>
      <c r="CA821" s="67"/>
      <c r="CB821" s="67"/>
      <c r="CC821" s="67"/>
    </row>
    <row r="822" spans="22:81"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  <c r="AT822" s="67"/>
      <c r="AU822" s="67"/>
      <c r="AV822" s="67"/>
      <c r="AW822" s="67"/>
      <c r="AX822" s="67"/>
      <c r="AY822" s="67"/>
      <c r="AZ822" s="67"/>
      <c r="BA822" s="67"/>
      <c r="BB822" s="67"/>
      <c r="BC822" s="67"/>
      <c r="BD822" s="67"/>
      <c r="BE822" s="67"/>
      <c r="BF822" s="67"/>
      <c r="BG822" s="67"/>
      <c r="BH822" s="67"/>
      <c r="BI822" s="67"/>
      <c r="BJ822" s="67"/>
      <c r="BK822" s="67"/>
      <c r="BL822" s="67"/>
      <c r="BM822" s="67"/>
      <c r="BN822" s="67"/>
      <c r="BO822" s="67"/>
      <c r="BP822" s="67"/>
      <c r="BQ822" s="67"/>
      <c r="BR822" s="67"/>
      <c r="BS822" s="67"/>
      <c r="BT822" s="67"/>
      <c r="BU822" s="67"/>
      <c r="BV822" s="67"/>
      <c r="BW822" s="67"/>
      <c r="BX822" s="67"/>
      <c r="BY822" s="67"/>
      <c r="BZ822" s="67"/>
      <c r="CA822" s="67"/>
      <c r="CB822" s="67"/>
      <c r="CC822" s="67"/>
    </row>
    <row r="823" spans="22:81"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  <c r="AT823" s="67"/>
      <c r="AU823" s="67"/>
      <c r="AV823" s="67"/>
      <c r="AW823" s="67"/>
      <c r="AX823" s="67"/>
      <c r="AY823" s="67"/>
      <c r="AZ823" s="67"/>
      <c r="BA823" s="67"/>
      <c r="BB823" s="67"/>
      <c r="BC823" s="67"/>
      <c r="BD823" s="67"/>
      <c r="BE823" s="67"/>
      <c r="BF823" s="67"/>
      <c r="BG823" s="67"/>
      <c r="BH823" s="67"/>
      <c r="BI823" s="67"/>
      <c r="BJ823" s="67"/>
      <c r="BK823" s="67"/>
      <c r="BL823" s="67"/>
      <c r="BM823" s="67"/>
      <c r="BN823" s="67"/>
      <c r="BO823" s="67"/>
      <c r="BP823" s="67"/>
      <c r="BQ823" s="67"/>
      <c r="BR823" s="67"/>
      <c r="BS823" s="67"/>
      <c r="BT823" s="67"/>
      <c r="BU823" s="67"/>
      <c r="BV823" s="67"/>
      <c r="BW823" s="67"/>
      <c r="BX823" s="67"/>
      <c r="BY823" s="67"/>
      <c r="BZ823" s="67"/>
      <c r="CA823" s="67"/>
      <c r="CB823" s="67"/>
      <c r="CC823" s="67"/>
    </row>
    <row r="824" spans="22:81"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  <c r="AT824" s="67"/>
      <c r="AU824" s="67"/>
      <c r="AV824" s="67"/>
      <c r="AW824" s="67"/>
      <c r="AX824" s="67"/>
      <c r="AY824" s="67"/>
      <c r="AZ824" s="67"/>
      <c r="BA824" s="67"/>
      <c r="BB824" s="67"/>
      <c r="BC824" s="67"/>
      <c r="BD824" s="67"/>
      <c r="BE824" s="67"/>
      <c r="BF824" s="67"/>
      <c r="BG824" s="67"/>
      <c r="BH824" s="67"/>
      <c r="BI824" s="67"/>
      <c r="BJ824" s="67"/>
      <c r="BK824" s="67"/>
      <c r="BL824" s="67"/>
      <c r="BM824" s="67"/>
      <c r="BN824" s="67"/>
      <c r="BO824" s="67"/>
      <c r="BP824" s="67"/>
      <c r="BQ824" s="67"/>
      <c r="BR824" s="67"/>
      <c r="BS824" s="67"/>
      <c r="BT824" s="67"/>
      <c r="BU824" s="67"/>
      <c r="BV824" s="67"/>
      <c r="BW824" s="67"/>
      <c r="BX824" s="67"/>
      <c r="BY824" s="67"/>
      <c r="BZ824" s="67"/>
      <c r="CA824" s="67"/>
      <c r="CB824" s="67"/>
      <c r="CC824" s="67"/>
    </row>
    <row r="825" spans="22:81"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  <c r="AX825" s="67"/>
      <c r="AY825" s="67"/>
      <c r="AZ825" s="67"/>
      <c r="BA825" s="67"/>
      <c r="BB825" s="67"/>
      <c r="BC825" s="67"/>
      <c r="BD825" s="67"/>
      <c r="BE825" s="67"/>
      <c r="BF825" s="67"/>
      <c r="BG825" s="67"/>
      <c r="BH825" s="67"/>
      <c r="BI825" s="67"/>
      <c r="BJ825" s="67"/>
      <c r="BK825" s="67"/>
      <c r="BL825" s="67"/>
      <c r="BM825" s="67"/>
      <c r="BN825" s="67"/>
      <c r="BO825" s="67"/>
      <c r="BP825" s="67"/>
      <c r="BQ825" s="67"/>
      <c r="BR825" s="67"/>
      <c r="BS825" s="67"/>
      <c r="BT825" s="67"/>
      <c r="BU825" s="67"/>
      <c r="BV825" s="67"/>
      <c r="BW825" s="67"/>
      <c r="BX825" s="67"/>
      <c r="BY825" s="67"/>
      <c r="BZ825" s="67"/>
      <c r="CA825" s="67"/>
      <c r="CB825" s="67"/>
      <c r="CC825" s="67"/>
    </row>
    <row r="826" spans="22:81"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  <c r="AT826" s="67"/>
      <c r="AU826" s="67"/>
      <c r="AV826" s="67"/>
      <c r="AW826" s="67"/>
      <c r="AX826" s="67"/>
      <c r="AY826" s="67"/>
      <c r="AZ826" s="67"/>
      <c r="BA826" s="67"/>
      <c r="BB826" s="67"/>
      <c r="BC826" s="67"/>
      <c r="BD826" s="67"/>
      <c r="BE826" s="67"/>
      <c r="BF826" s="67"/>
      <c r="BG826" s="67"/>
      <c r="BH826" s="67"/>
      <c r="BI826" s="67"/>
      <c r="BJ826" s="67"/>
      <c r="BK826" s="67"/>
      <c r="BL826" s="67"/>
      <c r="BM826" s="67"/>
      <c r="BN826" s="67"/>
      <c r="BO826" s="67"/>
      <c r="BP826" s="67"/>
      <c r="BQ826" s="67"/>
      <c r="BR826" s="67"/>
      <c r="BS826" s="67"/>
      <c r="BT826" s="67"/>
      <c r="BU826" s="67"/>
      <c r="BV826" s="67"/>
      <c r="BW826" s="67"/>
      <c r="BX826" s="67"/>
      <c r="BY826" s="67"/>
      <c r="BZ826" s="67"/>
      <c r="CA826" s="67"/>
      <c r="CB826" s="67"/>
      <c r="CC826" s="67"/>
    </row>
    <row r="827" spans="22:81"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  <c r="AT827" s="67"/>
      <c r="AU827" s="67"/>
      <c r="AV827" s="67"/>
      <c r="AW827" s="67"/>
      <c r="AX827" s="67"/>
      <c r="AY827" s="67"/>
      <c r="AZ827" s="67"/>
      <c r="BA827" s="67"/>
      <c r="BB827" s="67"/>
      <c r="BC827" s="67"/>
      <c r="BD827" s="67"/>
      <c r="BE827" s="67"/>
      <c r="BF827" s="67"/>
      <c r="BG827" s="67"/>
      <c r="BH827" s="67"/>
      <c r="BI827" s="67"/>
      <c r="BJ827" s="67"/>
      <c r="BK827" s="67"/>
      <c r="BL827" s="67"/>
      <c r="BM827" s="67"/>
      <c r="BN827" s="67"/>
      <c r="BO827" s="67"/>
      <c r="BP827" s="67"/>
      <c r="BQ827" s="67"/>
      <c r="BR827" s="67"/>
      <c r="BS827" s="67"/>
      <c r="BT827" s="67"/>
      <c r="BU827" s="67"/>
      <c r="BV827" s="67"/>
      <c r="BW827" s="67"/>
      <c r="BX827" s="67"/>
      <c r="BY827" s="67"/>
      <c r="BZ827" s="67"/>
      <c r="CA827" s="67"/>
      <c r="CB827" s="67"/>
      <c r="CC827" s="67"/>
    </row>
    <row r="828" spans="22:81"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  <c r="AT828" s="67"/>
      <c r="AU828" s="67"/>
      <c r="AV828" s="67"/>
      <c r="AW828" s="67"/>
      <c r="AX828" s="67"/>
      <c r="AY828" s="67"/>
      <c r="AZ828" s="67"/>
      <c r="BA828" s="67"/>
      <c r="BB828" s="67"/>
      <c r="BC828" s="67"/>
      <c r="BD828" s="67"/>
      <c r="BE828" s="67"/>
      <c r="BF828" s="67"/>
      <c r="BG828" s="67"/>
      <c r="BH828" s="67"/>
      <c r="BI828" s="67"/>
      <c r="BJ828" s="67"/>
      <c r="BK828" s="67"/>
      <c r="BL828" s="67"/>
      <c r="BM828" s="67"/>
      <c r="BN828" s="67"/>
      <c r="BO828" s="67"/>
      <c r="BP828" s="67"/>
      <c r="BQ828" s="67"/>
      <c r="BR828" s="67"/>
      <c r="BS828" s="67"/>
      <c r="BT828" s="67"/>
      <c r="BU828" s="67"/>
      <c r="BV828" s="67"/>
      <c r="BW828" s="67"/>
      <c r="BX828" s="67"/>
      <c r="BY828" s="67"/>
      <c r="BZ828" s="67"/>
      <c r="CA828" s="67"/>
      <c r="CB828" s="67"/>
      <c r="CC828" s="67"/>
    </row>
    <row r="829" spans="22:81"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  <c r="AT829" s="67"/>
      <c r="AU829" s="67"/>
      <c r="AV829" s="67"/>
      <c r="AW829" s="67"/>
      <c r="AX829" s="67"/>
      <c r="AY829" s="67"/>
      <c r="AZ829" s="67"/>
      <c r="BA829" s="67"/>
      <c r="BB829" s="67"/>
      <c r="BC829" s="67"/>
      <c r="BD829" s="67"/>
      <c r="BE829" s="67"/>
      <c r="BF829" s="67"/>
      <c r="BG829" s="67"/>
      <c r="BH829" s="67"/>
      <c r="BI829" s="67"/>
      <c r="BJ829" s="67"/>
      <c r="BK829" s="67"/>
      <c r="BL829" s="67"/>
      <c r="BM829" s="67"/>
      <c r="BN829" s="67"/>
      <c r="BO829" s="67"/>
      <c r="BP829" s="67"/>
      <c r="BQ829" s="67"/>
      <c r="BR829" s="67"/>
      <c r="BS829" s="67"/>
      <c r="BT829" s="67"/>
      <c r="BU829" s="67"/>
      <c r="BV829" s="67"/>
      <c r="BW829" s="67"/>
      <c r="BX829" s="67"/>
      <c r="BY829" s="67"/>
      <c r="BZ829" s="67"/>
      <c r="CA829" s="67"/>
      <c r="CB829" s="67"/>
      <c r="CC829" s="67"/>
    </row>
    <row r="830" spans="22:81"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  <c r="AT830" s="67"/>
      <c r="AU830" s="67"/>
      <c r="AV830" s="67"/>
      <c r="AW830" s="67"/>
      <c r="AX830" s="67"/>
      <c r="AY830" s="67"/>
      <c r="AZ830" s="67"/>
      <c r="BA830" s="67"/>
      <c r="BB830" s="67"/>
      <c r="BC830" s="67"/>
      <c r="BD830" s="67"/>
      <c r="BE830" s="67"/>
      <c r="BF830" s="67"/>
      <c r="BG830" s="67"/>
      <c r="BH830" s="67"/>
      <c r="BI830" s="67"/>
      <c r="BJ830" s="67"/>
      <c r="BK830" s="67"/>
      <c r="BL830" s="67"/>
      <c r="BM830" s="67"/>
      <c r="BN830" s="67"/>
      <c r="BO830" s="67"/>
      <c r="BP830" s="67"/>
      <c r="BQ830" s="67"/>
      <c r="BR830" s="67"/>
      <c r="BS830" s="67"/>
      <c r="BT830" s="67"/>
      <c r="BU830" s="67"/>
      <c r="BV830" s="67"/>
      <c r="BW830" s="67"/>
      <c r="BX830" s="67"/>
      <c r="BY830" s="67"/>
      <c r="BZ830" s="67"/>
      <c r="CA830" s="67"/>
      <c r="CB830" s="67"/>
      <c r="CC830" s="67"/>
    </row>
    <row r="831" spans="22:81"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  <c r="AT831" s="67"/>
      <c r="AU831" s="67"/>
      <c r="AV831" s="67"/>
      <c r="AW831" s="67"/>
      <c r="AX831" s="67"/>
      <c r="AY831" s="67"/>
      <c r="AZ831" s="67"/>
      <c r="BA831" s="67"/>
      <c r="BB831" s="67"/>
      <c r="BC831" s="67"/>
      <c r="BD831" s="67"/>
      <c r="BE831" s="67"/>
      <c r="BF831" s="67"/>
      <c r="BG831" s="67"/>
      <c r="BH831" s="67"/>
      <c r="BI831" s="67"/>
      <c r="BJ831" s="67"/>
      <c r="BK831" s="67"/>
      <c r="BL831" s="67"/>
      <c r="BM831" s="67"/>
      <c r="BN831" s="67"/>
      <c r="BO831" s="67"/>
      <c r="BP831" s="67"/>
      <c r="BQ831" s="67"/>
      <c r="BR831" s="67"/>
      <c r="BS831" s="67"/>
      <c r="BT831" s="67"/>
      <c r="BU831" s="67"/>
      <c r="BV831" s="67"/>
      <c r="BW831" s="67"/>
      <c r="BX831" s="67"/>
      <c r="BY831" s="67"/>
      <c r="BZ831" s="67"/>
      <c r="CA831" s="67"/>
      <c r="CB831" s="67"/>
      <c r="CC831" s="67"/>
    </row>
    <row r="832" spans="22:81"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7"/>
      <c r="BN832" s="67"/>
      <c r="BO832" s="67"/>
      <c r="BP832" s="67"/>
      <c r="BQ832" s="67"/>
      <c r="BR832" s="67"/>
      <c r="BS832" s="67"/>
      <c r="BT832" s="67"/>
      <c r="BU832" s="67"/>
      <c r="BV832" s="67"/>
      <c r="BW832" s="67"/>
      <c r="BX832" s="67"/>
      <c r="BY832" s="67"/>
      <c r="BZ832" s="67"/>
      <c r="CA832" s="67"/>
      <c r="CB832" s="67"/>
      <c r="CC832" s="67"/>
    </row>
    <row r="833" spans="22:81"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7"/>
      <c r="BN833" s="67"/>
      <c r="BO833" s="67"/>
      <c r="BP833" s="67"/>
      <c r="BQ833" s="67"/>
      <c r="BR833" s="67"/>
      <c r="BS833" s="67"/>
      <c r="BT833" s="67"/>
      <c r="BU833" s="67"/>
      <c r="BV833" s="67"/>
      <c r="BW833" s="67"/>
      <c r="BX833" s="67"/>
      <c r="BY833" s="67"/>
      <c r="BZ833" s="67"/>
      <c r="CA833" s="67"/>
      <c r="CB833" s="67"/>
      <c r="CC833" s="67"/>
    </row>
    <row r="834" spans="22:81"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7"/>
      <c r="BN834" s="67"/>
      <c r="BO834" s="67"/>
      <c r="BP834" s="67"/>
      <c r="BQ834" s="67"/>
      <c r="BR834" s="67"/>
      <c r="BS834" s="67"/>
      <c r="BT834" s="67"/>
      <c r="BU834" s="67"/>
      <c r="BV834" s="67"/>
      <c r="BW834" s="67"/>
      <c r="BX834" s="67"/>
      <c r="BY834" s="67"/>
      <c r="BZ834" s="67"/>
      <c r="CA834" s="67"/>
      <c r="CB834" s="67"/>
      <c r="CC834" s="67"/>
    </row>
    <row r="835" spans="22:81"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7"/>
      <c r="BN835" s="67"/>
      <c r="BO835" s="67"/>
      <c r="BP835" s="67"/>
      <c r="BQ835" s="67"/>
      <c r="BR835" s="67"/>
      <c r="BS835" s="67"/>
      <c r="BT835" s="67"/>
      <c r="BU835" s="67"/>
      <c r="BV835" s="67"/>
      <c r="BW835" s="67"/>
      <c r="BX835" s="67"/>
      <c r="BY835" s="67"/>
      <c r="BZ835" s="67"/>
      <c r="CA835" s="67"/>
      <c r="CB835" s="67"/>
      <c r="CC835" s="67"/>
    </row>
    <row r="836" spans="22:81"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7"/>
      <c r="BN836" s="67"/>
      <c r="BO836" s="67"/>
      <c r="BP836" s="67"/>
      <c r="BQ836" s="67"/>
      <c r="BR836" s="67"/>
      <c r="BS836" s="67"/>
      <c r="BT836" s="67"/>
      <c r="BU836" s="67"/>
      <c r="BV836" s="67"/>
      <c r="BW836" s="67"/>
      <c r="BX836" s="67"/>
      <c r="BY836" s="67"/>
      <c r="BZ836" s="67"/>
      <c r="CA836" s="67"/>
      <c r="CB836" s="67"/>
      <c r="CC836" s="67"/>
    </row>
    <row r="837" spans="22:81"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7"/>
      <c r="BN837" s="67"/>
      <c r="BO837" s="67"/>
      <c r="BP837" s="67"/>
      <c r="BQ837" s="67"/>
      <c r="BR837" s="67"/>
      <c r="BS837" s="67"/>
      <c r="BT837" s="67"/>
      <c r="BU837" s="67"/>
      <c r="BV837" s="67"/>
      <c r="BW837" s="67"/>
      <c r="BX837" s="67"/>
      <c r="BY837" s="67"/>
      <c r="BZ837" s="67"/>
      <c r="CA837" s="67"/>
      <c r="CB837" s="67"/>
      <c r="CC837" s="67"/>
    </row>
    <row r="838" spans="22:81"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7"/>
      <c r="BN838" s="67"/>
      <c r="BO838" s="67"/>
      <c r="BP838" s="67"/>
      <c r="BQ838" s="67"/>
      <c r="BR838" s="67"/>
      <c r="BS838" s="67"/>
      <c r="BT838" s="67"/>
      <c r="BU838" s="67"/>
      <c r="BV838" s="67"/>
      <c r="BW838" s="67"/>
      <c r="BX838" s="67"/>
      <c r="BY838" s="67"/>
      <c r="BZ838" s="67"/>
      <c r="CA838" s="67"/>
      <c r="CB838" s="67"/>
      <c r="CC838" s="67"/>
    </row>
    <row r="839" spans="22:81"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7"/>
      <c r="BN839" s="67"/>
      <c r="BO839" s="67"/>
      <c r="BP839" s="67"/>
      <c r="BQ839" s="67"/>
      <c r="BR839" s="67"/>
      <c r="BS839" s="67"/>
      <c r="BT839" s="67"/>
      <c r="BU839" s="67"/>
      <c r="BV839" s="67"/>
      <c r="BW839" s="67"/>
      <c r="BX839" s="67"/>
      <c r="BY839" s="67"/>
      <c r="BZ839" s="67"/>
      <c r="CA839" s="67"/>
      <c r="CB839" s="67"/>
      <c r="CC839" s="67"/>
    </row>
    <row r="840" spans="22:81"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7"/>
      <c r="BN840" s="67"/>
      <c r="BO840" s="67"/>
      <c r="BP840" s="67"/>
      <c r="BQ840" s="67"/>
      <c r="BR840" s="67"/>
      <c r="BS840" s="67"/>
      <c r="BT840" s="67"/>
      <c r="BU840" s="67"/>
      <c r="BV840" s="67"/>
      <c r="BW840" s="67"/>
      <c r="BX840" s="67"/>
      <c r="BY840" s="67"/>
      <c r="BZ840" s="67"/>
      <c r="CA840" s="67"/>
      <c r="CB840" s="67"/>
      <c r="CC840" s="67"/>
    </row>
    <row r="841" spans="22:81"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7"/>
      <c r="BN841" s="67"/>
      <c r="BO841" s="67"/>
      <c r="BP841" s="67"/>
      <c r="BQ841" s="67"/>
      <c r="BR841" s="67"/>
      <c r="BS841" s="67"/>
      <c r="BT841" s="67"/>
      <c r="BU841" s="67"/>
      <c r="BV841" s="67"/>
      <c r="BW841" s="67"/>
      <c r="BX841" s="67"/>
      <c r="BY841" s="67"/>
      <c r="BZ841" s="67"/>
      <c r="CA841" s="67"/>
      <c r="CB841" s="67"/>
      <c r="CC841" s="67"/>
    </row>
    <row r="842" spans="22:81"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7"/>
      <c r="BN842" s="67"/>
      <c r="BO842" s="67"/>
      <c r="BP842" s="67"/>
      <c r="BQ842" s="67"/>
      <c r="BR842" s="67"/>
      <c r="BS842" s="67"/>
      <c r="BT842" s="67"/>
      <c r="BU842" s="67"/>
      <c r="BV842" s="67"/>
      <c r="BW842" s="67"/>
      <c r="BX842" s="67"/>
      <c r="BY842" s="67"/>
      <c r="BZ842" s="67"/>
      <c r="CA842" s="67"/>
      <c r="CB842" s="67"/>
      <c r="CC842" s="67"/>
    </row>
    <row r="843" spans="22:81"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7"/>
      <c r="BN843" s="67"/>
      <c r="BO843" s="67"/>
      <c r="BP843" s="67"/>
      <c r="BQ843" s="67"/>
      <c r="BR843" s="67"/>
      <c r="BS843" s="67"/>
      <c r="BT843" s="67"/>
      <c r="BU843" s="67"/>
      <c r="BV843" s="67"/>
      <c r="BW843" s="67"/>
      <c r="BX843" s="67"/>
      <c r="BY843" s="67"/>
      <c r="BZ843" s="67"/>
      <c r="CA843" s="67"/>
      <c r="CB843" s="67"/>
      <c r="CC843" s="67"/>
    </row>
    <row r="844" spans="22:81"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7"/>
      <c r="BN844" s="67"/>
      <c r="BO844" s="67"/>
      <c r="BP844" s="67"/>
      <c r="BQ844" s="67"/>
      <c r="BR844" s="67"/>
      <c r="BS844" s="67"/>
      <c r="BT844" s="67"/>
      <c r="BU844" s="67"/>
      <c r="BV844" s="67"/>
      <c r="BW844" s="67"/>
      <c r="BX844" s="67"/>
      <c r="BY844" s="67"/>
      <c r="BZ844" s="67"/>
      <c r="CA844" s="67"/>
      <c r="CB844" s="67"/>
      <c r="CC844" s="67"/>
    </row>
    <row r="845" spans="22:81"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7"/>
      <c r="BN845" s="67"/>
      <c r="BO845" s="67"/>
      <c r="BP845" s="67"/>
      <c r="BQ845" s="67"/>
      <c r="BR845" s="67"/>
      <c r="BS845" s="67"/>
      <c r="BT845" s="67"/>
      <c r="BU845" s="67"/>
      <c r="BV845" s="67"/>
      <c r="BW845" s="67"/>
      <c r="BX845" s="67"/>
      <c r="BY845" s="67"/>
      <c r="BZ845" s="67"/>
      <c r="CA845" s="67"/>
      <c r="CB845" s="67"/>
      <c r="CC845" s="67"/>
    </row>
    <row r="846" spans="22:81"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7"/>
      <c r="BN846" s="67"/>
      <c r="BO846" s="67"/>
      <c r="BP846" s="67"/>
      <c r="BQ846" s="67"/>
      <c r="BR846" s="67"/>
      <c r="BS846" s="67"/>
      <c r="BT846" s="67"/>
      <c r="BU846" s="67"/>
      <c r="BV846" s="67"/>
      <c r="BW846" s="67"/>
      <c r="BX846" s="67"/>
      <c r="BY846" s="67"/>
      <c r="BZ846" s="67"/>
      <c r="CA846" s="67"/>
      <c r="CB846" s="67"/>
      <c r="CC846" s="67"/>
    </row>
    <row r="847" spans="22:81"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7"/>
      <c r="BN847" s="67"/>
      <c r="BO847" s="67"/>
      <c r="BP847" s="67"/>
      <c r="BQ847" s="67"/>
      <c r="BR847" s="67"/>
      <c r="BS847" s="67"/>
      <c r="BT847" s="67"/>
      <c r="BU847" s="67"/>
      <c r="BV847" s="67"/>
      <c r="BW847" s="67"/>
      <c r="BX847" s="67"/>
      <c r="BY847" s="67"/>
      <c r="BZ847" s="67"/>
      <c r="CA847" s="67"/>
      <c r="CB847" s="67"/>
      <c r="CC847" s="67"/>
    </row>
    <row r="848" spans="22:81"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7"/>
      <c r="BN848" s="67"/>
      <c r="BO848" s="67"/>
      <c r="BP848" s="67"/>
      <c r="BQ848" s="67"/>
      <c r="BR848" s="67"/>
      <c r="BS848" s="67"/>
      <c r="BT848" s="67"/>
      <c r="BU848" s="67"/>
      <c r="BV848" s="67"/>
      <c r="BW848" s="67"/>
      <c r="BX848" s="67"/>
      <c r="BY848" s="67"/>
      <c r="BZ848" s="67"/>
      <c r="CA848" s="67"/>
      <c r="CB848" s="67"/>
      <c r="CC848" s="67"/>
    </row>
    <row r="849" spans="22:81"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7"/>
      <c r="BN849" s="67"/>
      <c r="BO849" s="67"/>
      <c r="BP849" s="67"/>
      <c r="BQ849" s="67"/>
      <c r="BR849" s="67"/>
      <c r="BS849" s="67"/>
      <c r="BT849" s="67"/>
      <c r="BU849" s="67"/>
      <c r="BV849" s="67"/>
      <c r="BW849" s="67"/>
      <c r="BX849" s="67"/>
      <c r="BY849" s="67"/>
      <c r="BZ849" s="67"/>
      <c r="CA849" s="67"/>
      <c r="CB849" s="67"/>
      <c r="CC849" s="67"/>
    </row>
    <row r="850" spans="22:81"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7"/>
      <c r="BN850" s="67"/>
      <c r="BO850" s="67"/>
      <c r="BP850" s="67"/>
      <c r="BQ850" s="67"/>
      <c r="BR850" s="67"/>
      <c r="BS850" s="67"/>
      <c r="BT850" s="67"/>
      <c r="BU850" s="67"/>
      <c r="BV850" s="67"/>
      <c r="BW850" s="67"/>
      <c r="BX850" s="67"/>
      <c r="BY850" s="67"/>
      <c r="BZ850" s="67"/>
      <c r="CA850" s="67"/>
      <c r="CB850" s="67"/>
      <c r="CC850" s="67"/>
    </row>
    <row r="851" spans="22:81"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7"/>
      <c r="BN851" s="67"/>
      <c r="BO851" s="67"/>
      <c r="BP851" s="67"/>
      <c r="BQ851" s="67"/>
      <c r="BR851" s="67"/>
      <c r="BS851" s="67"/>
      <c r="BT851" s="67"/>
      <c r="BU851" s="67"/>
      <c r="BV851" s="67"/>
      <c r="BW851" s="67"/>
      <c r="BX851" s="67"/>
      <c r="BY851" s="67"/>
      <c r="BZ851" s="67"/>
      <c r="CA851" s="67"/>
      <c r="CB851" s="67"/>
      <c r="CC851" s="67"/>
    </row>
    <row r="852" spans="22:81"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7"/>
      <c r="BN852" s="67"/>
      <c r="BO852" s="67"/>
      <c r="BP852" s="67"/>
      <c r="BQ852" s="67"/>
      <c r="BR852" s="67"/>
      <c r="BS852" s="67"/>
      <c r="BT852" s="67"/>
      <c r="BU852" s="67"/>
      <c r="BV852" s="67"/>
      <c r="BW852" s="67"/>
      <c r="BX852" s="67"/>
      <c r="BY852" s="67"/>
      <c r="BZ852" s="67"/>
      <c r="CA852" s="67"/>
      <c r="CB852" s="67"/>
      <c r="CC852" s="67"/>
    </row>
    <row r="853" spans="22:81"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7"/>
      <c r="BN853" s="67"/>
      <c r="BO853" s="67"/>
      <c r="BP853" s="67"/>
      <c r="BQ853" s="67"/>
      <c r="BR853" s="67"/>
      <c r="BS853" s="67"/>
      <c r="BT853" s="67"/>
      <c r="BU853" s="67"/>
      <c r="BV853" s="67"/>
      <c r="BW853" s="67"/>
      <c r="BX853" s="67"/>
      <c r="BY853" s="67"/>
      <c r="BZ853" s="67"/>
      <c r="CA853" s="67"/>
      <c r="CB853" s="67"/>
      <c r="CC853" s="67"/>
    </row>
    <row r="854" spans="22:81"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7"/>
      <c r="BN854" s="67"/>
      <c r="BO854" s="67"/>
      <c r="BP854" s="67"/>
      <c r="BQ854" s="67"/>
      <c r="BR854" s="67"/>
      <c r="BS854" s="67"/>
      <c r="BT854" s="67"/>
      <c r="BU854" s="67"/>
      <c r="BV854" s="67"/>
      <c r="BW854" s="67"/>
      <c r="BX854" s="67"/>
      <c r="BY854" s="67"/>
      <c r="BZ854" s="67"/>
      <c r="CA854" s="67"/>
      <c r="CB854" s="67"/>
      <c r="CC854" s="67"/>
    </row>
    <row r="855" spans="22:81"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7"/>
      <c r="BN855" s="67"/>
      <c r="BO855" s="67"/>
      <c r="BP855" s="67"/>
      <c r="BQ855" s="67"/>
      <c r="BR855" s="67"/>
      <c r="BS855" s="67"/>
      <c r="BT855" s="67"/>
      <c r="BU855" s="67"/>
      <c r="BV855" s="67"/>
      <c r="BW855" s="67"/>
      <c r="BX855" s="67"/>
      <c r="BY855" s="67"/>
      <c r="BZ855" s="67"/>
      <c r="CA855" s="67"/>
      <c r="CB855" s="67"/>
      <c r="CC855" s="67"/>
    </row>
    <row r="856" spans="22:81"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7"/>
      <c r="BN856" s="67"/>
      <c r="BO856" s="67"/>
      <c r="BP856" s="67"/>
      <c r="BQ856" s="67"/>
      <c r="BR856" s="67"/>
      <c r="BS856" s="67"/>
      <c r="BT856" s="67"/>
      <c r="BU856" s="67"/>
      <c r="BV856" s="67"/>
      <c r="BW856" s="67"/>
      <c r="BX856" s="67"/>
      <c r="BY856" s="67"/>
      <c r="BZ856" s="67"/>
      <c r="CA856" s="67"/>
      <c r="CB856" s="67"/>
      <c r="CC856" s="67"/>
    </row>
    <row r="857" spans="22:81"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7"/>
      <c r="BN857" s="67"/>
      <c r="BO857" s="67"/>
      <c r="BP857" s="67"/>
      <c r="BQ857" s="67"/>
      <c r="BR857" s="67"/>
      <c r="BS857" s="67"/>
      <c r="BT857" s="67"/>
      <c r="BU857" s="67"/>
      <c r="BV857" s="67"/>
      <c r="BW857" s="67"/>
      <c r="BX857" s="67"/>
      <c r="BY857" s="67"/>
      <c r="BZ857" s="67"/>
      <c r="CA857" s="67"/>
      <c r="CB857" s="67"/>
      <c r="CC857" s="67"/>
    </row>
    <row r="858" spans="22:81"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7"/>
      <c r="BN858" s="67"/>
      <c r="BO858" s="67"/>
      <c r="BP858" s="67"/>
      <c r="BQ858" s="67"/>
      <c r="BR858" s="67"/>
      <c r="BS858" s="67"/>
      <c r="BT858" s="67"/>
      <c r="BU858" s="67"/>
      <c r="BV858" s="67"/>
      <c r="BW858" s="67"/>
      <c r="BX858" s="67"/>
      <c r="BY858" s="67"/>
      <c r="BZ858" s="67"/>
      <c r="CA858" s="67"/>
      <c r="CB858" s="67"/>
      <c r="CC858" s="67"/>
    </row>
    <row r="859" spans="22:81"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7"/>
      <c r="BN859" s="67"/>
      <c r="BO859" s="67"/>
      <c r="BP859" s="67"/>
      <c r="BQ859" s="67"/>
      <c r="BR859" s="67"/>
      <c r="BS859" s="67"/>
      <c r="BT859" s="67"/>
      <c r="BU859" s="67"/>
      <c r="BV859" s="67"/>
      <c r="BW859" s="67"/>
      <c r="BX859" s="67"/>
      <c r="BY859" s="67"/>
      <c r="BZ859" s="67"/>
      <c r="CA859" s="67"/>
      <c r="CB859" s="67"/>
      <c r="CC859" s="67"/>
    </row>
    <row r="860" spans="22:81"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7"/>
      <c r="BN860" s="67"/>
      <c r="BO860" s="67"/>
      <c r="BP860" s="67"/>
      <c r="BQ860" s="67"/>
      <c r="BR860" s="67"/>
      <c r="BS860" s="67"/>
      <c r="BT860" s="67"/>
      <c r="BU860" s="67"/>
      <c r="BV860" s="67"/>
      <c r="BW860" s="67"/>
      <c r="BX860" s="67"/>
      <c r="BY860" s="67"/>
      <c r="BZ860" s="67"/>
      <c r="CA860" s="67"/>
      <c r="CB860" s="67"/>
      <c r="CC860" s="67"/>
    </row>
    <row r="861" spans="22:81"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7"/>
      <c r="BN861" s="67"/>
      <c r="BO861" s="67"/>
      <c r="BP861" s="67"/>
      <c r="BQ861" s="67"/>
      <c r="BR861" s="67"/>
      <c r="BS861" s="67"/>
      <c r="BT861" s="67"/>
      <c r="BU861" s="67"/>
      <c r="BV861" s="67"/>
      <c r="BW861" s="67"/>
      <c r="BX861" s="67"/>
      <c r="BY861" s="67"/>
      <c r="BZ861" s="67"/>
      <c r="CA861" s="67"/>
      <c r="CB861" s="67"/>
      <c r="CC861" s="67"/>
    </row>
    <row r="862" spans="22:81"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7"/>
      <c r="BN862" s="67"/>
      <c r="BO862" s="67"/>
      <c r="BP862" s="67"/>
      <c r="BQ862" s="67"/>
      <c r="BR862" s="67"/>
      <c r="BS862" s="67"/>
      <c r="BT862" s="67"/>
      <c r="BU862" s="67"/>
      <c r="BV862" s="67"/>
      <c r="BW862" s="67"/>
      <c r="BX862" s="67"/>
      <c r="BY862" s="67"/>
      <c r="BZ862" s="67"/>
      <c r="CA862" s="67"/>
      <c r="CB862" s="67"/>
      <c r="CC862" s="67"/>
    </row>
    <row r="863" spans="22:81"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7"/>
      <c r="BN863" s="67"/>
      <c r="BO863" s="67"/>
      <c r="BP863" s="67"/>
      <c r="BQ863" s="67"/>
      <c r="BR863" s="67"/>
      <c r="BS863" s="67"/>
      <c r="BT863" s="67"/>
      <c r="BU863" s="67"/>
      <c r="BV863" s="67"/>
      <c r="BW863" s="67"/>
      <c r="BX863" s="67"/>
      <c r="BY863" s="67"/>
      <c r="BZ863" s="67"/>
      <c r="CA863" s="67"/>
      <c r="CB863" s="67"/>
      <c r="CC863" s="67"/>
    </row>
    <row r="864" spans="22:81"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7"/>
      <c r="BN864" s="67"/>
      <c r="BO864" s="67"/>
      <c r="BP864" s="67"/>
      <c r="BQ864" s="67"/>
      <c r="BR864" s="67"/>
      <c r="BS864" s="67"/>
      <c r="BT864" s="67"/>
      <c r="BU864" s="67"/>
      <c r="BV864" s="67"/>
      <c r="BW864" s="67"/>
      <c r="BX864" s="67"/>
      <c r="BY864" s="67"/>
      <c r="BZ864" s="67"/>
      <c r="CA864" s="67"/>
      <c r="CB864" s="67"/>
      <c r="CC864" s="67"/>
    </row>
    <row r="865" spans="22:81"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7"/>
      <c r="BN865" s="67"/>
      <c r="BO865" s="67"/>
      <c r="BP865" s="67"/>
      <c r="BQ865" s="67"/>
      <c r="BR865" s="67"/>
      <c r="BS865" s="67"/>
      <c r="BT865" s="67"/>
      <c r="BU865" s="67"/>
      <c r="BV865" s="67"/>
      <c r="BW865" s="67"/>
      <c r="BX865" s="67"/>
      <c r="BY865" s="67"/>
      <c r="BZ865" s="67"/>
      <c r="CA865" s="67"/>
      <c r="CB865" s="67"/>
      <c r="CC865" s="67"/>
    </row>
    <row r="866" spans="22:81"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7"/>
      <c r="BN866" s="67"/>
      <c r="BO866" s="67"/>
      <c r="BP866" s="67"/>
      <c r="BQ866" s="67"/>
      <c r="BR866" s="67"/>
      <c r="BS866" s="67"/>
      <c r="BT866" s="67"/>
      <c r="BU866" s="67"/>
      <c r="BV866" s="67"/>
      <c r="BW866" s="67"/>
      <c r="BX866" s="67"/>
      <c r="BY866" s="67"/>
      <c r="BZ866" s="67"/>
      <c r="CA866" s="67"/>
      <c r="CB866" s="67"/>
      <c r="CC866" s="67"/>
    </row>
    <row r="867" spans="22:81"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7"/>
      <c r="BN867" s="67"/>
      <c r="BO867" s="67"/>
      <c r="BP867" s="67"/>
      <c r="BQ867" s="67"/>
      <c r="BR867" s="67"/>
      <c r="BS867" s="67"/>
      <c r="BT867" s="67"/>
      <c r="BU867" s="67"/>
      <c r="BV867" s="67"/>
      <c r="BW867" s="67"/>
      <c r="BX867" s="67"/>
      <c r="BY867" s="67"/>
      <c r="BZ867" s="67"/>
      <c r="CA867" s="67"/>
      <c r="CB867" s="67"/>
      <c r="CC867" s="67"/>
    </row>
    <row r="868" spans="22:81"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7"/>
      <c r="BN868" s="67"/>
      <c r="BO868" s="67"/>
      <c r="BP868" s="67"/>
      <c r="BQ868" s="67"/>
      <c r="BR868" s="67"/>
      <c r="BS868" s="67"/>
      <c r="BT868" s="67"/>
      <c r="BU868" s="67"/>
      <c r="BV868" s="67"/>
      <c r="BW868" s="67"/>
      <c r="BX868" s="67"/>
      <c r="BY868" s="67"/>
      <c r="BZ868" s="67"/>
      <c r="CA868" s="67"/>
      <c r="CB868" s="67"/>
      <c r="CC868" s="67"/>
    </row>
    <row r="869" spans="22:81"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7"/>
      <c r="BN869" s="67"/>
      <c r="BO869" s="67"/>
      <c r="BP869" s="67"/>
      <c r="BQ869" s="67"/>
      <c r="BR869" s="67"/>
      <c r="BS869" s="67"/>
      <c r="BT869" s="67"/>
      <c r="BU869" s="67"/>
      <c r="BV869" s="67"/>
      <c r="BW869" s="67"/>
      <c r="BX869" s="67"/>
      <c r="BY869" s="67"/>
      <c r="BZ869" s="67"/>
      <c r="CA869" s="67"/>
      <c r="CB869" s="67"/>
      <c r="CC869" s="67"/>
    </row>
    <row r="870" spans="22:81"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7"/>
      <c r="BN870" s="67"/>
      <c r="BO870" s="67"/>
      <c r="BP870" s="67"/>
      <c r="BQ870" s="67"/>
      <c r="BR870" s="67"/>
      <c r="BS870" s="67"/>
      <c r="BT870" s="67"/>
      <c r="BU870" s="67"/>
      <c r="BV870" s="67"/>
      <c r="BW870" s="67"/>
      <c r="BX870" s="67"/>
      <c r="BY870" s="67"/>
      <c r="BZ870" s="67"/>
      <c r="CA870" s="67"/>
      <c r="CB870" s="67"/>
      <c r="CC870" s="67"/>
    </row>
    <row r="871" spans="22:81"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7"/>
      <c r="BN871" s="67"/>
      <c r="BO871" s="67"/>
      <c r="BP871" s="67"/>
      <c r="BQ871" s="67"/>
      <c r="BR871" s="67"/>
      <c r="BS871" s="67"/>
      <c r="BT871" s="67"/>
      <c r="BU871" s="67"/>
      <c r="BV871" s="67"/>
      <c r="BW871" s="67"/>
      <c r="BX871" s="67"/>
      <c r="BY871" s="67"/>
      <c r="BZ871" s="67"/>
      <c r="CA871" s="67"/>
      <c r="CB871" s="67"/>
      <c r="CC871" s="67"/>
    </row>
    <row r="872" spans="22:81"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7"/>
      <c r="BN872" s="67"/>
      <c r="BO872" s="67"/>
      <c r="BP872" s="67"/>
      <c r="BQ872" s="67"/>
      <c r="BR872" s="67"/>
      <c r="BS872" s="67"/>
      <c r="BT872" s="67"/>
      <c r="BU872" s="67"/>
      <c r="BV872" s="67"/>
      <c r="BW872" s="67"/>
      <c r="BX872" s="67"/>
      <c r="BY872" s="67"/>
      <c r="BZ872" s="67"/>
      <c r="CA872" s="67"/>
      <c r="CB872" s="67"/>
      <c r="CC872" s="67"/>
    </row>
    <row r="873" spans="22:81"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7"/>
      <c r="BN873" s="67"/>
      <c r="BO873" s="67"/>
      <c r="BP873" s="67"/>
      <c r="BQ873" s="67"/>
      <c r="BR873" s="67"/>
      <c r="BS873" s="67"/>
      <c r="BT873" s="67"/>
      <c r="BU873" s="67"/>
      <c r="BV873" s="67"/>
      <c r="BW873" s="67"/>
      <c r="BX873" s="67"/>
      <c r="BY873" s="67"/>
      <c r="BZ873" s="67"/>
      <c r="CA873" s="67"/>
      <c r="CB873" s="67"/>
      <c r="CC873" s="67"/>
    </row>
    <row r="874" spans="22:81"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7"/>
      <c r="BN874" s="67"/>
      <c r="BO874" s="67"/>
      <c r="BP874" s="67"/>
      <c r="BQ874" s="67"/>
      <c r="BR874" s="67"/>
      <c r="BS874" s="67"/>
      <c r="BT874" s="67"/>
      <c r="BU874" s="67"/>
      <c r="BV874" s="67"/>
      <c r="BW874" s="67"/>
      <c r="BX874" s="67"/>
      <c r="BY874" s="67"/>
      <c r="BZ874" s="67"/>
      <c r="CA874" s="67"/>
      <c r="CB874" s="67"/>
      <c r="CC874" s="67"/>
    </row>
    <row r="875" spans="22:81"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7"/>
      <c r="BN875" s="67"/>
      <c r="BO875" s="67"/>
      <c r="BP875" s="67"/>
      <c r="BQ875" s="67"/>
      <c r="BR875" s="67"/>
      <c r="BS875" s="67"/>
      <c r="BT875" s="67"/>
      <c r="BU875" s="67"/>
      <c r="BV875" s="67"/>
      <c r="BW875" s="67"/>
      <c r="BX875" s="67"/>
      <c r="BY875" s="67"/>
      <c r="BZ875" s="67"/>
      <c r="CA875" s="67"/>
      <c r="CB875" s="67"/>
      <c r="CC875" s="67"/>
    </row>
    <row r="876" spans="22:81"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7"/>
      <c r="BN876" s="67"/>
      <c r="BO876" s="67"/>
      <c r="BP876" s="67"/>
      <c r="BQ876" s="67"/>
      <c r="BR876" s="67"/>
      <c r="BS876" s="67"/>
      <c r="BT876" s="67"/>
      <c r="BU876" s="67"/>
      <c r="BV876" s="67"/>
      <c r="BW876" s="67"/>
      <c r="BX876" s="67"/>
      <c r="BY876" s="67"/>
      <c r="BZ876" s="67"/>
      <c r="CA876" s="67"/>
      <c r="CB876" s="67"/>
      <c r="CC876" s="67"/>
    </row>
    <row r="877" spans="22:81"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7"/>
      <c r="BC877" s="67"/>
      <c r="BD877" s="67"/>
      <c r="BE877" s="67"/>
      <c r="BF877" s="67"/>
      <c r="BG877" s="67"/>
      <c r="BH877" s="67"/>
      <c r="BI877" s="67"/>
      <c r="BJ877" s="67"/>
      <c r="BK877" s="67"/>
      <c r="BL877" s="67"/>
      <c r="BM877" s="67"/>
      <c r="BN877" s="67"/>
      <c r="BO877" s="67"/>
      <c r="BP877" s="67"/>
      <c r="BQ877" s="67"/>
      <c r="BR877" s="67"/>
      <c r="BS877" s="67"/>
      <c r="BT877" s="67"/>
      <c r="BU877" s="67"/>
      <c r="BV877" s="67"/>
      <c r="BW877" s="67"/>
      <c r="BX877" s="67"/>
      <c r="BY877" s="67"/>
      <c r="BZ877" s="67"/>
      <c r="CA877" s="67"/>
      <c r="CB877" s="67"/>
      <c r="CC877" s="67"/>
    </row>
    <row r="878" spans="22:81"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7"/>
      <c r="BC878" s="67"/>
      <c r="BD878" s="67"/>
      <c r="BE878" s="67"/>
      <c r="BF878" s="67"/>
      <c r="BG878" s="67"/>
      <c r="BH878" s="67"/>
      <c r="BI878" s="67"/>
      <c r="BJ878" s="67"/>
      <c r="BK878" s="67"/>
      <c r="BL878" s="67"/>
      <c r="BM878" s="67"/>
      <c r="BN878" s="67"/>
      <c r="BO878" s="67"/>
      <c r="BP878" s="67"/>
      <c r="BQ878" s="67"/>
      <c r="BR878" s="67"/>
      <c r="BS878" s="67"/>
      <c r="BT878" s="67"/>
      <c r="BU878" s="67"/>
      <c r="BV878" s="67"/>
      <c r="BW878" s="67"/>
      <c r="BX878" s="67"/>
      <c r="BY878" s="67"/>
      <c r="BZ878" s="67"/>
      <c r="CA878" s="67"/>
      <c r="CB878" s="67"/>
      <c r="CC878" s="67"/>
    </row>
    <row r="879" spans="22:81"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7"/>
      <c r="BC879" s="67"/>
      <c r="BD879" s="67"/>
      <c r="BE879" s="67"/>
      <c r="BF879" s="67"/>
      <c r="BG879" s="67"/>
      <c r="BH879" s="67"/>
      <c r="BI879" s="67"/>
      <c r="BJ879" s="67"/>
      <c r="BK879" s="67"/>
      <c r="BL879" s="67"/>
      <c r="BM879" s="67"/>
      <c r="BN879" s="67"/>
      <c r="BO879" s="67"/>
      <c r="BP879" s="67"/>
      <c r="BQ879" s="67"/>
      <c r="BR879" s="67"/>
      <c r="BS879" s="67"/>
      <c r="BT879" s="67"/>
      <c r="BU879" s="67"/>
      <c r="BV879" s="67"/>
      <c r="BW879" s="67"/>
      <c r="BX879" s="67"/>
      <c r="BY879" s="67"/>
      <c r="BZ879" s="67"/>
      <c r="CA879" s="67"/>
      <c r="CB879" s="67"/>
      <c r="CC879" s="67"/>
    </row>
    <row r="880" spans="22:81"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7"/>
      <c r="BC880" s="67"/>
      <c r="BD880" s="67"/>
      <c r="BE880" s="67"/>
      <c r="BF880" s="67"/>
      <c r="BG880" s="67"/>
      <c r="BH880" s="67"/>
      <c r="BI880" s="67"/>
      <c r="BJ880" s="67"/>
      <c r="BK880" s="67"/>
      <c r="BL880" s="67"/>
      <c r="BM880" s="67"/>
      <c r="BN880" s="67"/>
      <c r="BO880" s="67"/>
      <c r="BP880" s="67"/>
      <c r="BQ880" s="67"/>
      <c r="BR880" s="67"/>
      <c r="BS880" s="67"/>
      <c r="BT880" s="67"/>
      <c r="BU880" s="67"/>
      <c r="BV880" s="67"/>
      <c r="BW880" s="67"/>
      <c r="BX880" s="67"/>
      <c r="BY880" s="67"/>
      <c r="BZ880" s="67"/>
      <c r="CA880" s="67"/>
      <c r="CB880" s="67"/>
      <c r="CC880" s="67"/>
    </row>
    <row r="881" spans="22:81"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7"/>
      <c r="BC881" s="67"/>
      <c r="BD881" s="67"/>
      <c r="BE881" s="67"/>
      <c r="BF881" s="67"/>
      <c r="BG881" s="67"/>
      <c r="BH881" s="67"/>
      <c r="BI881" s="67"/>
      <c r="BJ881" s="67"/>
      <c r="BK881" s="67"/>
      <c r="BL881" s="67"/>
      <c r="BM881" s="67"/>
      <c r="BN881" s="67"/>
      <c r="BO881" s="67"/>
      <c r="BP881" s="67"/>
      <c r="BQ881" s="67"/>
      <c r="BR881" s="67"/>
      <c r="BS881" s="67"/>
      <c r="BT881" s="67"/>
      <c r="BU881" s="67"/>
      <c r="BV881" s="67"/>
      <c r="BW881" s="67"/>
      <c r="BX881" s="67"/>
      <c r="BY881" s="67"/>
      <c r="BZ881" s="67"/>
      <c r="CA881" s="67"/>
      <c r="CB881" s="67"/>
      <c r="CC881" s="67"/>
    </row>
    <row r="882" spans="22:81"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7"/>
      <c r="BC882" s="67"/>
      <c r="BD882" s="67"/>
      <c r="BE882" s="67"/>
      <c r="BF882" s="67"/>
      <c r="BG882" s="67"/>
      <c r="BH882" s="67"/>
      <c r="BI882" s="67"/>
      <c r="BJ882" s="67"/>
      <c r="BK882" s="67"/>
      <c r="BL882" s="67"/>
      <c r="BM882" s="67"/>
      <c r="BN882" s="67"/>
      <c r="BO882" s="67"/>
      <c r="BP882" s="67"/>
      <c r="BQ882" s="67"/>
      <c r="BR882" s="67"/>
      <c r="BS882" s="67"/>
      <c r="BT882" s="67"/>
      <c r="BU882" s="67"/>
      <c r="BV882" s="67"/>
      <c r="BW882" s="67"/>
      <c r="BX882" s="67"/>
      <c r="BY882" s="67"/>
      <c r="BZ882" s="67"/>
      <c r="CA882" s="67"/>
      <c r="CB882" s="67"/>
      <c r="CC882" s="67"/>
    </row>
    <row r="883" spans="22:81"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7"/>
      <c r="BC883" s="67"/>
      <c r="BD883" s="67"/>
      <c r="BE883" s="67"/>
      <c r="BF883" s="67"/>
      <c r="BG883" s="67"/>
      <c r="BH883" s="67"/>
      <c r="BI883" s="67"/>
      <c r="BJ883" s="67"/>
      <c r="BK883" s="67"/>
      <c r="BL883" s="67"/>
      <c r="BM883" s="67"/>
      <c r="BN883" s="67"/>
      <c r="BO883" s="67"/>
      <c r="BP883" s="67"/>
      <c r="BQ883" s="67"/>
      <c r="BR883" s="67"/>
      <c r="BS883" s="67"/>
      <c r="BT883" s="67"/>
      <c r="BU883" s="67"/>
      <c r="BV883" s="67"/>
      <c r="BW883" s="67"/>
      <c r="BX883" s="67"/>
      <c r="BY883" s="67"/>
      <c r="BZ883" s="67"/>
      <c r="CA883" s="67"/>
      <c r="CB883" s="67"/>
      <c r="CC883" s="67"/>
    </row>
    <row r="884" spans="22:81"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7"/>
      <c r="BN884" s="67"/>
      <c r="BO884" s="67"/>
      <c r="BP884" s="67"/>
      <c r="BQ884" s="67"/>
      <c r="BR884" s="67"/>
      <c r="BS884" s="67"/>
      <c r="BT884" s="67"/>
      <c r="BU884" s="67"/>
      <c r="BV884" s="67"/>
      <c r="BW884" s="67"/>
      <c r="BX884" s="67"/>
      <c r="BY884" s="67"/>
      <c r="BZ884" s="67"/>
      <c r="CA884" s="67"/>
      <c r="CB884" s="67"/>
      <c r="CC884" s="67"/>
    </row>
    <row r="885" spans="22:81"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7"/>
      <c r="BC885" s="67"/>
      <c r="BD885" s="67"/>
      <c r="BE885" s="67"/>
      <c r="BF885" s="67"/>
      <c r="BG885" s="67"/>
      <c r="BH885" s="67"/>
      <c r="BI885" s="67"/>
      <c r="BJ885" s="67"/>
      <c r="BK885" s="67"/>
      <c r="BL885" s="67"/>
      <c r="BM885" s="67"/>
      <c r="BN885" s="67"/>
      <c r="BO885" s="67"/>
      <c r="BP885" s="67"/>
      <c r="BQ885" s="67"/>
      <c r="BR885" s="67"/>
      <c r="BS885" s="67"/>
      <c r="BT885" s="67"/>
      <c r="BU885" s="67"/>
      <c r="BV885" s="67"/>
      <c r="BW885" s="67"/>
      <c r="BX885" s="67"/>
      <c r="BY885" s="67"/>
      <c r="BZ885" s="67"/>
      <c r="CA885" s="67"/>
      <c r="CB885" s="67"/>
      <c r="CC885" s="67"/>
    </row>
    <row r="886" spans="22:81"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7"/>
      <c r="BC886" s="67"/>
      <c r="BD886" s="67"/>
      <c r="BE886" s="67"/>
      <c r="BF886" s="67"/>
      <c r="BG886" s="67"/>
      <c r="BH886" s="67"/>
      <c r="BI886" s="67"/>
      <c r="BJ886" s="67"/>
      <c r="BK886" s="67"/>
      <c r="BL886" s="67"/>
      <c r="BM886" s="67"/>
      <c r="BN886" s="67"/>
      <c r="BO886" s="67"/>
      <c r="BP886" s="67"/>
      <c r="BQ886" s="67"/>
      <c r="BR886" s="67"/>
      <c r="BS886" s="67"/>
      <c r="BT886" s="67"/>
      <c r="BU886" s="67"/>
      <c r="BV886" s="67"/>
      <c r="BW886" s="67"/>
      <c r="BX886" s="67"/>
      <c r="BY886" s="67"/>
      <c r="BZ886" s="67"/>
      <c r="CA886" s="67"/>
      <c r="CB886" s="67"/>
      <c r="CC886" s="67"/>
    </row>
    <row r="887" spans="22:81"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7"/>
      <c r="BC887" s="67"/>
      <c r="BD887" s="67"/>
      <c r="BE887" s="67"/>
      <c r="BF887" s="67"/>
      <c r="BG887" s="67"/>
      <c r="BH887" s="67"/>
      <c r="BI887" s="67"/>
      <c r="BJ887" s="67"/>
      <c r="BK887" s="67"/>
      <c r="BL887" s="67"/>
      <c r="BM887" s="67"/>
      <c r="BN887" s="67"/>
      <c r="BO887" s="67"/>
      <c r="BP887" s="67"/>
      <c r="BQ887" s="67"/>
      <c r="BR887" s="67"/>
      <c r="BS887" s="67"/>
      <c r="BT887" s="67"/>
      <c r="BU887" s="67"/>
      <c r="BV887" s="67"/>
      <c r="BW887" s="67"/>
      <c r="BX887" s="67"/>
      <c r="BY887" s="67"/>
      <c r="BZ887" s="67"/>
      <c r="CA887" s="67"/>
      <c r="CB887" s="67"/>
      <c r="CC887" s="67"/>
    </row>
    <row r="888" spans="22:81"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7"/>
      <c r="BC888" s="67"/>
      <c r="BD888" s="67"/>
      <c r="BE888" s="67"/>
      <c r="BF888" s="67"/>
      <c r="BG888" s="67"/>
      <c r="BH888" s="67"/>
      <c r="BI888" s="67"/>
      <c r="BJ888" s="67"/>
      <c r="BK888" s="67"/>
      <c r="BL888" s="67"/>
      <c r="BM888" s="67"/>
      <c r="BN888" s="67"/>
      <c r="BO888" s="67"/>
      <c r="BP888" s="67"/>
      <c r="BQ888" s="67"/>
      <c r="BR888" s="67"/>
      <c r="BS888" s="67"/>
      <c r="BT888" s="67"/>
      <c r="BU888" s="67"/>
      <c r="BV888" s="67"/>
      <c r="BW888" s="67"/>
      <c r="BX888" s="67"/>
      <c r="BY888" s="67"/>
      <c r="BZ888" s="67"/>
      <c r="CA888" s="67"/>
      <c r="CB888" s="67"/>
      <c r="CC888" s="67"/>
    </row>
    <row r="889" spans="22:81"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7"/>
      <c r="BC889" s="67"/>
      <c r="BD889" s="67"/>
      <c r="BE889" s="67"/>
      <c r="BF889" s="67"/>
      <c r="BG889" s="67"/>
      <c r="BH889" s="67"/>
      <c r="BI889" s="67"/>
      <c r="BJ889" s="67"/>
      <c r="BK889" s="67"/>
      <c r="BL889" s="67"/>
      <c r="BM889" s="67"/>
      <c r="BN889" s="67"/>
      <c r="BO889" s="67"/>
      <c r="BP889" s="67"/>
      <c r="BQ889" s="67"/>
      <c r="BR889" s="67"/>
      <c r="BS889" s="67"/>
      <c r="BT889" s="67"/>
      <c r="BU889" s="67"/>
      <c r="BV889" s="67"/>
      <c r="BW889" s="67"/>
      <c r="BX889" s="67"/>
      <c r="BY889" s="67"/>
      <c r="BZ889" s="67"/>
      <c r="CA889" s="67"/>
      <c r="CB889" s="67"/>
      <c r="CC889" s="67"/>
    </row>
    <row r="890" spans="22:81"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7"/>
      <c r="BC890" s="67"/>
      <c r="BD890" s="67"/>
      <c r="BE890" s="67"/>
      <c r="BF890" s="67"/>
      <c r="BG890" s="67"/>
      <c r="BH890" s="67"/>
      <c r="BI890" s="67"/>
      <c r="BJ890" s="67"/>
      <c r="BK890" s="67"/>
      <c r="BL890" s="67"/>
      <c r="BM890" s="67"/>
      <c r="BN890" s="67"/>
      <c r="BO890" s="67"/>
      <c r="BP890" s="67"/>
      <c r="BQ890" s="67"/>
      <c r="BR890" s="67"/>
      <c r="BS890" s="67"/>
      <c r="BT890" s="67"/>
      <c r="BU890" s="67"/>
      <c r="BV890" s="67"/>
      <c r="BW890" s="67"/>
      <c r="BX890" s="67"/>
      <c r="BY890" s="67"/>
      <c r="BZ890" s="67"/>
      <c r="CA890" s="67"/>
      <c r="CB890" s="67"/>
      <c r="CC890" s="67"/>
    </row>
    <row r="891" spans="22:81"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  <c r="AT891" s="67"/>
      <c r="AU891" s="67"/>
      <c r="AV891" s="67"/>
      <c r="AW891" s="67"/>
      <c r="AX891" s="67"/>
      <c r="AY891" s="67"/>
      <c r="AZ891" s="67"/>
      <c r="BA891" s="67"/>
      <c r="BB891" s="67"/>
      <c r="BC891" s="67"/>
      <c r="BD891" s="67"/>
      <c r="BE891" s="67"/>
      <c r="BF891" s="67"/>
      <c r="BG891" s="67"/>
      <c r="BH891" s="67"/>
      <c r="BI891" s="67"/>
      <c r="BJ891" s="67"/>
      <c r="BK891" s="67"/>
      <c r="BL891" s="67"/>
      <c r="BM891" s="67"/>
      <c r="BN891" s="67"/>
      <c r="BO891" s="67"/>
      <c r="BP891" s="67"/>
      <c r="BQ891" s="67"/>
      <c r="BR891" s="67"/>
      <c r="BS891" s="67"/>
      <c r="BT891" s="67"/>
      <c r="BU891" s="67"/>
      <c r="BV891" s="67"/>
      <c r="BW891" s="67"/>
      <c r="BX891" s="67"/>
      <c r="BY891" s="67"/>
      <c r="BZ891" s="67"/>
      <c r="CA891" s="67"/>
      <c r="CB891" s="67"/>
      <c r="CC891" s="67"/>
    </row>
    <row r="892" spans="22:81"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  <c r="AT892" s="67"/>
      <c r="AU892" s="67"/>
      <c r="AV892" s="67"/>
      <c r="AW892" s="67"/>
      <c r="AX892" s="67"/>
      <c r="AY892" s="67"/>
      <c r="AZ892" s="67"/>
      <c r="BA892" s="67"/>
      <c r="BB892" s="67"/>
      <c r="BC892" s="67"/>
      <c r="BD892" s="67"/>
      <c r="BE892" s="67"/>
      <c r="BF892" s="67"/>
      <c r="BG892" s="67"/>
      <c r="BH892" s="67"/>
      <c r="BI892" s="67"/>
      <c r="BJ892" s="67"/>
      <c r="BK892" s="67"/>
      <c r="BL892" s="67"/>
      <c r="BM892" s="67"/>
      <c r="BN892" s="67"/>
      <c r="BO892" s="67"/>
      <c r="BP892" s="67"/>
      <c r="BQ892" s="67"/>
      <c r="BR892" s="67"/>
      <c r="BS892" s="67"/>
      <c r="BT892" s="67"/>
      <c r="BU892" s="67"/>
      <c r="BV892" s="67"/>
      <c r="BW892" s="67"/>
      <c r="BX892" s="67"/>
      <c r="BY892" s="67"/>
      <c r="BZ892" s="67"/>
      <c r="CA892" s="67"/>
      <c r="CB892" s="67"/>
      <c r="CC892" s="67"/>
    </row>
    <row r="893" spans="22:81"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7"/>
      <c r="BN893" s="67"/>
      <c r="BO893" s="67"/>
      <c r="BP893" s="67"/>
      <c r="BQ893" s="67"/>
      <c r="BR893" s="67"/>
      <c r="BS893" s="67"/>
      <c r="BT893" s="67"/>
      <c r="BU893" s="67"/>
      <c r="BV893" s="67"/>
      <c r="BW893" s="67"/>
      <c r="BX893" s="67"/>
      <c r="BY893" s="67"/>
      <c r="BZ893" s="67"/>
      <c r="CA893" s="67"/>
      <c r="CB893" s="67"/>
      <c r="CC893" s="67"/>
    </row>
    <row r="894" spans="22:81"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  <c r="AT894" s="67"/>
      <c r="AU894" s="67"/>
      <c r="AV894" s="67"/>
      <c r="AW894" s="67"/>
      <c r="AX894" s="67"/>
      <c r="AY894" s="67"/>
      <c r="AZ894" s="67"/>
      <c r="BA894" s="67"/>
      <c r="BB894" s="67"/>
      <c r="BC894" s="67"/>
      <c r="BD894" s="67"/>
      <c r="BE894" s="67"/>
      <c r="BF894" s="67"/>
      <c r="BG894" s="67"/>
      <c r="BH894" s="67"/>
      <c r="BI894" s="67"/>
      <c r="BJ894" s="67"/>
      <c r="BK894" s="67"/>
      <c r="BL894" s="67"/>
      <c r="BM894" s="67"/>
      <c r="BN894" s="67"/>
      <c r="BO894" s="67"/>
      <c r="BP894" s="67"/>
      <c r="BQ894" s="67"/>
      <c r="BR894" s="67"/>
      <c r="BS894" s="67"/>
      <c r="BT894" s="67"/>
      <c r="BU894" s="67"/>
      <c r="BV894" s="67"/>
      <c r="BW894" s="67"/>
      <c r="BX894" s="67"/>
      <c r="BY894" s="67"/>
      <c r="BZ894" s="67"/>
      <c r="CA894" s="67"/>
      <c r="CB894" s="67"/>
      <c r="CC894" s="67"/>
    </row>
    <row r="895" spans="22:81"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  <c r="AT895" s="67"/>
      <c r="AU895" s="67"/>
      <c r="AV895" s="67"/>
      <c r="AW895" s="67"/>
      <c r="AX895" s="67"/>
      <c r="AY895" s="67"/>
      <c r="AZ895" s="67"/>
      <c r="BA895" s="67"/>
      <c r="BB895" s="67"/>
      <c r="BC895" s="67"/>
      <c r="BD895" s="67"/>
      <c r="BE895" s="67"/>
      <c r="BF895" s="67"/>
      <c r="BG895" s="67"/>
      <c r="BH895" s="67"/>
      <c r="BI895" s="67"/>
      <c r="BJ895" s="67"/>
      <c r="BK895" s="67"/>
      <c r="BL895" s="67"/>
      <c r="BM895" s="67"/>
      <c r="BN895" s="67"/>
      <c r="BO895" s="67"/>
      <c r="BP895" s="67"/>
      <c r="BQ895" s="67"/>
      <c r="BR895" s="67"/>
      <c r="BS895" s="67"/>
      <c r="BT895" s="67"/>
      <c r="BU895" s="67"/>
      <c r="BV895" s="67"/>
      <c r="BW895" s="67"/>
      <c r="BX895" s="67"/>
      <c r="BY895" s="67"/>
      <c r="BZ895" s="67"/>
      <c r="CA895" s="67"/>
      <c r="CB895" s="67"/>
      <c r="CC895" s="67"/>
    </row>
    <row r="896" spans="22:81"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  <c r="AT896" s="67"/>
      <c r="AU896" s="67"/>
      <c r="AV896" s="67"/>
      <c r="AW896" s="67"/>
      <c r="AX896" s="67"/>
      <c r="AY896" s="67"/>
      <c r="AZ896" s="67"/>
      <c r="BA896" s="67"/>
      <c r="BB896" s="67"/>
      <c r="BC896" s="67"/>
      <c r="BD896" s="67"/>
      <c r="BE896" s="67"/>
      <c r="BF896" s="67"/>
      <c r="BG896" s="67"/>
      <c r="BH896" s="67"/>
      <c r="BI896" s="67"/>
      <c r="BJ896" s="67"/>
      <c r="BK896" s="67"/>
      <c r="BL896" s="67"/>
      <c r="BM896" s="67"/>
      <c r="BN896" s="67"/>
      <c r="BO896" s="67"/>
      <c r="BP896" s="67"/>
      <c r="BQ896" s="67"/>
      <c r="BR896" s="67"/>
      <c r="BS896" s="67"/>
      <c r="BT896" s="67"/>
      <c r="BU896" s="67"/>
      <c r="BV896" s="67"/>
      <c r="BW896" s="67"/>
      <c r="BX896" s="67"/>
      <c r="BY896" s="67"/>
      <c r="BZ896" s="67"/>
      <c r="CA896" s="67"/>
      <c r="CB896" s="67"/>
      <c r="CC896" s="67"/>
    </row>
    <row r="897" spans="22:81"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  <c r="AT897" s="67"/>
      <c r="AU897" s="67"/>
      <c r="AV897" s="67"/>
      <c r="AW897" s="67"/>
      <c r="AX897" s="67"/>
      <c r="AY897" s="67"/>
      <c r="AZ897" s="67"/>
      <c r="BA897" s="67"/>
      <c r="BB897" s="67"/>
      <c r="BC897" s="67"/>
      <c r="BD897" s="67"/>
      <c r="BE897" s="67"/>
      <c r="BF897" s="67"/>
      <c r="BG897" s="67"/>
      <c r="BH897" s="67"/>
      <c r="BI897" s="67"/>
      <c r="BJ897" s="67"/>
      <c r="BK897" s="67"/>
      <c r="BL897" s="67"/>
      <c r="BM897" s="67"/>
      <c r="BN897" s="67"/>
      <c r="BO897" s="67"/>
      <c r="BP897" s="67"/>
      <c r="BQ897" s="67"/>
      <c r="BR897" s="67"/>
      <c r="BS897" s="67"/>
      <c r="BT897" s="67"/>
      <c r="BU897" s="67"/>
      <c r="BV897" s="67"/>
      <c r="BW897" s="67"/>
      <c r="BX897" s="67"/>
      <c r="BY897" s="67"/>
      <c r="BZ897" s="67"/>
      <c r="CA897" s="67"/>
      <c r="CB897" s="67"/>
      <c r="CC897" s="67"/>
    </row>
    <row r="898" spans="22:81"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  <c r="AT898" s="67"/>
      <c r="AU898" s="67"/>
      <c r="AV898" s="67"/>
      <c r="AW898" s="67"/>
      <c r="AX898" s="67"/>
      <c r="AY898" s="67"/>
      <c r="AZ898" s="67"/>
      <c r="BA898" s="67"/>
      <c r="BB898" s="67"/>
      <c r="BC898" s="67"/>
      <c r="BD898" s="67"/>
      <c r="BE898" s="67"/>
      <c r="BF898" s="67"/>
      <c r="BG898" s="67"/>
      <c r="BH898" s="67"/>
      <c r="BI898" s="67"/>
      <c r="BJ898" s="67"/>
      <c r="BK898" s="67"/>
      <c r="BL898" s="67"/>
      <c r="BM898" s="67"/>
      <c r="BN898" s="67"/>
      <c r="BO898" s="67"/>
      <c r="BP898" s="67"/>
      <c r="BQ898" s="67"/>
      <c r="BR898" s="67"/>
      <c r="BS898" s="67"/>
      <c r="BT898" s="67"/>
      <c r="BU898" s="67"/>
      <c r="BV898" s="67"/>
      <c r="BW898" s="67"/>
      <c r="BX898" s="67"/>
      <c r="BY898" s="67"/>
      <c r="BZ898" s="67"/>
      <c r="CA898" s="67"/>
      <c r="CB898" s="67"/>
      <c r="CC898" s="67"/>
    </row>
    <row r="899" spans="22:81"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  <c r="AT899" s="67"/>
      <c r="AU899" s="67"/>
      <c r="AV899" s="67"/>
      <c r="AW899" s="67"/>
      <c r="AX899" s="67"/>
      <c r="AY899" s="67"/>
      <c r="AZ899" s="67"/>
      <c r="BA899" s="67"/>
      <c r="BB899" s="67"/>
      <c r="BC899" s="67"/>
      <c r="BD899" s="67"/>
      <c r="BE899" s="67"/>
      <c r="BF899" s="67"/>
      <c r="BG899" s="67"/>
      <c r="BH899" s="67"/>
      <c r="BI899" s="67"/>
      <c r="BJ899" s="67"/>
      <c r="BK899" s="67"/>
      <c r="BL899" s="67"/>
      <c r="BM899" s="67"/>
      <c r="BN899" s="67"/>
      <c r="BO899" s="67"/>
      <c r="BP899" s="67"/>
      <c r="BQ899" s="67"/>
      <c r="BR899" s="67"/>
      <c r="BS899" s="67"/>
      <c r="BT899" s="67"/>
      <c r="BU899" s="67"/>
      <c r="BV899" s="67"/>
      <c r="BW899" s="67"/>
      <c r="BX899" s="67"/>
      <c r="BY899" s="67"/>
      <c r="BZ899" s="67"/>
      <c r="CA899" s="67"/>
      <c r="CB899" s="67"/>
      <c r="CC899" s="67"/>
    </row>
    <row r="900" spans="22:81"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  <c r="AT900" s="67"/>
      <c r="AU900" s="67"/>
      <c r="AV900" s="67"/>
      <c r="AW900" s="67"/>
      <c r="AX900" s="67"/>
      <c r="AY900" s="67"/>
      <c r="AZ900" s="67"/>
      <c r="BA900" s="67"/>
      <c r="BB900" s="67"/>
      <c r="BC900" s="67"/>
      <c r="BD900" s="67"/>
      <c r="BE900" s="67"/>
      <c r="BF900" s="67"/>
      <c r="BG900" s="67"/>
      <c r="BH900" s="67"/>
      <c r="BI900" s="67"/>
      <c r="BJ900" s="67"/>
      <c r="BK900" s="67"/>
      <c r="BL900" s="67"/>
      <c r="BM900" s="67"/>
      <c r="BN900" s="67"/>
      <c r="BO900" s="67"/>
      <c r="BP900" s="67"/>
      <c r="BQ900" s="67"/>
      <c r="BR900" s="67"/>
      <c r="BS900" s="67"/>
      <c r="BT900" s="67"/>
      <c r="BU900" s="67"/>
      <c r="BV900" s="67"/>
      <c r="BW900" s="67"/>
      <c r="BX900" s="67"/>
      <c r="BY900" s="67"/>
      <c r="BZ900" s="67"/>
      <c r="CA900" s="67"/>
      <c r="CB900" s="67"/>
      <c r="CC900" s="67"/>
    </row>
    <row r="901" spans="22:81"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  <c r="AT901" s="67"/>
      <c r="AU901" s="67"/>
      <c r="AV901" s="67"/>
      <c r="AW901" s="67"/>
      <c r="AX901" s="67"/>
      <c r="AY901" s="67"/>
      <c r="AZ901" s="67"/>
      <c r="BA901" s="67"/>
      <c r="BB901" s="67"/>
      <c r="BC901" s="67"/>
      <c r="BD901" s="67"/>
      <c r="BE901" s="67"/>
      <c r="BF901" s="67"/>
      <c r="BG901" s="67"/>
      <c r="BH901" s="67"/>
      <c r="BI901" s="67"/>
      <c r="BJ901" s="67"/>
      <c r="BK901" s="67"/>
      <c r="BL901" s="67"/>
      <c r="BM901" s="67"/>
      <c r="BN901" s="67"/>
      <c r="BO901" s="67"/>
      <c r="BP901" s="67"/>
      <c r="BQ901" s="67"/>
      <c r="BR901" s="67"/>
      <c r="BS901" s="67"/>
      <c r="BT901" s="67"/>
      <c r="BU901" s="67"/>
      <c r="BV901" s="67"/>
      <c r="BW901" s="67"/>
      <c r="BX901" s="67"/>
      <c r="BY901" s="67"/>
      <c r="BZ901" s="67"/>
      <c r="CA901" s="67"/>
      <c r="CB901" s="67"/>
      <c r="CC901" s="67"/>
    </row>
    <row r="902" spans="22:81"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  <c r="AT902" s="67"/>
      <c r="AU902" s="67"/>
      <c r="AV902" s="67"/>
      <c r="AW902" s="67"/>
      <c r="AX902" s="67"/>
      <c r="AY902" s="67"/>
      <c r="AZ902" s="67"/>
      <c r="BA902" s="67"/>
      <c r="BB902" s="67"/>
      <c r="BC902" s="67"/>
      <c r="BD902" s="67"/>
      <c r="BE902" s="67"/>
      <c r="BF902" s="67"/>
      <c r="BG902" s="67"/>
      <c r="BH902" s="67"/>
      <c r="BI902" s="67"/>
      <c r="BJ902" s="67"/>
      <c r="BK902" s="67"/>
      <c r="BL902" s="67"/>
      <c r="BM902" s="67"/>
      <c r="BN902" s="67"/>
      <c r="BO902" s="67"/>
      <c r="BP902" s="67"/>
      <c r="BQ902" s="67"/>
      <c r="BR902" s="67"/>
      <c r="BS902" s="67"/>
      <c r="BT902" s="67"/>
      <c r="BU902" s="67"/>
      <c r="BV902" s="67"/>
      <c r="BW902" s="67"/>
      <c r="BX902" s="67"/>
      <c r="BY902" s="67"/>
      <c r="BZ902" s="67"/>
      <c r="CA902" s="67"/>
      <c r="CB902" s="67"/>
      <c r="CC902" s="67"/>
    </row>
    <row r="903" spans="22:81"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  <c r="AT903" s="67"/>
      <c r="AU903" s="67"/>
      <c r="AV903" s="67"/>
      <c r="AW903" s="67"/>
      <c r="AX903" s="67"/>
      <c r="AY903" s="67"/>
      <c r="AZ903" s="67"/>
      <c r="BA903" s="67"/>
      <c r="BB903" s="67"/>
      <c r="BC903" s="67"/>
      <c r="BD903" s="67"/>
      <c r="BE903" s="67"/>
      <c r="BF903" s="67"/>
      <c r="BG903" s="67"/>
      <c r="BH903" s="67"/>
      <c r="BI903" s="67"/>
      <c r="BJ903" s="67"/>
      <c r="BK903" s="67"/>
      <c r="BL903" s="67"/>
      <c r="BM903" s="67"/>
      <c r="BN903" s="67"/>
      <c r="BO903" s="67"/>
      <c r="BP903" s="67"/>
      <c r="BQ903" s="67"/>
      <c r="BR903" s="67"/>
      <c r="BS903" s="67"/>
      <c r="BT903" s="67"/>
      <c r="BU903" s="67"/>
      <c r="BV903" s="67"/>
      <c r="BW903" s="67"/>
      <c r="BX903" s="67"/>
      <c r="BY903" s="67"/>
      <c r="BZ903" s="67"/>
      <c r="CA903" s="67"/>
      <c r="CB903" s="67"/>
      <c r="CC903" s="67"/>
    </row>
    <row r="904" spans="22:81"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  <c r="AT904" s="67"/>
      <c r="AU904" s="67"/>
      <c r="AV904" s="67"/>
      <c r="AW904" s="67"/>
      <c r="AX904" s="67"/>
      <c r="AY904" s="67"/>
      <c r="AZ904" s="67"/>
      <c r="BA904" s="67"/>
      <c r="BB904" s="67"/>
      <c r="BC904" s="67"/>
      <c r="BD904" s="67"/>
      <c r="BE904" s="67"/>
      <c r="BF904" s="67"/>
      <c r="BG904" s="67"/>
      <c r="BH904" s="67"/>
      <c r="BI904" s="67"/>
      <c r="BJ904" s="67"/>
      <c r="BK904" s="67"/>
      <c r="BL904" s="67"/>
      <c r="BM904" s="67"/>
      <c r="BN904" s="67"/>
      <c r="BO904" s="67"/>
      <c r="BP904" s="67"/>
      <c r="BQ904" s="67"/>
      <c r="BR904" s="67"/>
      <c r="BS904" s="67"/>
      <c r="BT904" s="67"/>
      <c r="BU904" s="67"/>
      <c r="BV904" s="67"/>
      <c r="BW904" s="67"/>
      <c r="BX904" s="67"/>
      <c r="BY904" s="67"/>
      <c r="BZ904" s="67"/>
      <c r="CA904" s="67"/>
      <c r="CB904" s="67"/>
      <c r="CC904" s="67"/>
    </row>
    <row r="905" spans="22:81"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  <c r="AT905" s="67"/>
      <c r="AU905" s="67"/>
      <c r="AV905" s="67"/>
      <c r="AW905" s="67"/>
      <c r="AX905" s="67"/>
      <c r="AY905" s="67"/>
      <c r="AZ905" s="67"/>
      <c r="BA905" s="67"/>
      <c r="BB905" s="67"/>
      <c r="BC905" s="67"/>
      <c r="BD905" s="67"/>
      <c r="BE905" s="67"/>
      <c r="BF905" s="67"/>
      <c r="BG905" s="67"/>
      <c r="BH905" s="67"/>
      <c r="BI905" s="67"/>
      <c r="BJ905" s="67"/>
      <c r="BK905" s="67"/>
      <c r="BL905" s="67"/>
      <c r="BM905" s="67"/>
      <c r="BN905" s="67"/>
      <c r="BO905" s="67"/>
      <c r="BP905" s="67"/>
      <c r="BQ905" s="67"/>
      <c r="BR905" s="67"/>
      <c r="BS905" s="67"/>
      <c r="BT905" s="67"/>
      <c r="BU905" s="67"/>
      <c r="BV905" s="67"/>
      <c r="BW905" s="67"/>
      <c r="BX905" s="67"/>
      <c r="BY905" s="67"/>
      <c r="BZ905" s="67"/>
      <c r="CA905" s="67"/>
      <c r="CB905" s="67"/>
      <c r="CC905" s="67"/>
    </row>
    <row r="906" spans="22:81"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  <c r="AT906" s="67"/>
      <c r="AU906" s="67"/>
      <c r="AV906" s="67"/>
      <c r="AW906" s="67"/>
      <c r="AX906" s="67"/>
      <c r="AY906" s="67"/>
      <c r="AZ906" s="67"/>
      <c r="BA906" s="67"/>
      <c r="BB906" s="67"/>
      <c r="BC906" s="67"/>
      <c r="BD906" s="67"/>
      <c r="BE906" s="67"/>
      <c r="BF906" s="67"/>
      <c r="BG906" s="67"/>
      <c r="BH906" s="67"/>
      <c r="BI906" s="67"/>
      <c r="BJ906" s="67"/>
      <c r="BK906" s="67"/>
      <c r="BL906" s="67"/>
      <c r="BM906" s="67"/>
      <c r="BN906" s="67"/>
      <c r="BO906" s="67"/>
      <c r="BP906" s="67"/>
      <c r="BQ906" s="67"/>
      <c r="BR906" s="67"/>
      <c r="BS906" s="67"/>
      <c r="BT906" s="67"/>
      <c r="BU906" s="67"/>
      <c r="BV906" s="67"/>
      <c r="BW906" s="67"/>
      <c r="BX906" s="67"/>
      <c r="BY906" s="67"/>
      <c r="BZ906" s="67"/>
      <c r="CA906" s="67"/>
      <c r="CB906" s="67"/>
      <c r="CC906" s="67"/>
    </row>
    <row r="907" spans="22:81"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  <c r="AT907" s="67"/>
      <c r="AU907" s="67"/>
      <c r="AV907" s="67"/>
      <c r="AW907" s="67"/>
      <c r="AX907" s="67"/>
      <c r="AY907" s="67"/>
      <c r="AZ907" s="67"/>
      <c r="BA907" s="67"/>
      <c r="BB907" s="67"/>
      <c r="BC907" s="67"/>
      <c r="BD907" s="67"/>
      <c r="BE907" s="67"/>
      <c r="BF907" s="67"/>
      <c r="BG907" s="67"/>
      <c r="BH907" s="67"/>
      <c r="BI907" s="67"/>
      <c r="BJ907" s="67"/>
      <c r="BK907" s="67"/>
      <c r="BL907" s="67"/>
      <c r="BM907" s="67"/>
      <c r="BN907" s="67"/>
      <c r="BO907" s="67"/>
      <c r="BP907" s="67"/>
      <c r="BQ907" s="67"/>
      <c r="BR907" s="67"/>
      <c r="BS907" s="67"/>
      <c r="BT907" s="67"/>
      <c r="BU907" s="67"/>
      <c r="BV907" s="67"/>
      <c r="BW907" s="67"/>
      <c r="BX907" s="67"/>
      <c r="BY907" s="67"/>
      <c r="BZ907" s="67"/>
      <c r="CA907" s="67"/>
      <c r="CB907" s="67"/>
      <c r="CC907" s="67"/>
    </row>
    <row r="908" spans="22:81"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  <c r="AT908" s="67"/>
      <c r="AU908" s="67"/>
      <c r="AV908" s="67"/>
      <c r="AW908" s="67"/>
      <c r="AX908" s="67"/>
      <c r="AY908" s="67"/>
      <c r="AZ908" s="67"/>
      <c r="BA908" s="67"/>
      <c r="BB908" s="67"/>
      <c r="BC908" s="67"/>
      <c r="BD908" s="67"/>
      <c r="BE908" s="67"/>
      <c r="BF908" s="67"/>
      <c r="BG908" s="67"/>
      <c r="BH908" s="67"/>
      <c r="BI908" s="67"/>
      <c r="BJ908" s="67"/>
      <c r="BK908" s="67"/>
      <c r="BL908" s="67"/>
      <c r="BM908" s="67"/>
      <c r="BN908" s="67"/>
      <c r="BO908" s="67"/>
      <c r="BP908" s="67"/>
      <c r="BQ908" s="67"/>
      <c r="BR908" s="67"/>
      <c r="BS908" s="67"/>
      <c r="BT908" s="67"/>
      <c r="BU908" s="67"/>
      <c r="BV908" s="67"/>
      <c r="BW908" s="67"/>
      <c r="BX908" s="67"/>
      <c r="BY908" s="67"/>
      <c r="BZ908" s="67"/>
      <c r="CA908" s="67"/>
      <c r="CB908" s="67"/>
      <c r="CC908" s="67"/>
    </row>
    <row r="909" spans="22:81"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7"/>
      <c r="BN909" s="67"/>
      <c r="BO909" s="67"/>
      <c r="BP909" s="67"/>
      <c r="BQ909" s="67"/>
      <c r="BR909" s="67"/>
      <c r="BS909" s="67"/>
      <c r="BT909" s="67"/>
      <c r="BU909" s="67"/>
      <c r="BV909" s="67"/>
      <c r="BW909" s="67"/>
      <c r="BX909" s="67"/>
      <c r="BY909" s="67"/>
      <c r="BZ909" s="67"/>
      <c r="CA909" s="67"/>
      <c r="CB909" s="67"/>
      <c r="CC909" s="67"/>
    </row>
    <row r="910" spans="22:81"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  <c r="AT910" s="67"/>
      <c r="AU910" s="67"/>
      <c r="AV910" s="67"/>
      <c r="AW910" s="67"/>
      <c r="AX910" s="67"/>
      <c r="AY910" s="67"/>
      <c r="AZ910" s="67"/>
      <c r="BA910" s="67"/>
      <c r="BB910" s="67"/>
      <c r="BC910" s="67"/>
      <c r="BD910" s="67"/>
      <c r="BE910" s="67"/>
      <c r="BF910" s="67"/>
      <c r="BG910" s="67"/>
      <c r="BH910" s="67"/>
      <c r="BI910" s="67"/>
      <c r="BJ910" s="67"/>
      <c r="BK910" s="67"/>
      <c r="BL910" s="67"/>
      <c r="BM910" s="67"/>
      <c r="BN910" s="67"/>
      <c r="BO910" s="67"/>
      <c r="BP910" s="67"/>
      <c r="BQ910" s="67"/>
      <c r="BR910" s="67"/>
      <c r="BS910" s="67"/>
      <c r="BT910" s="67"/>
      <c r="BU910" s="67"/>
      <c r="BV910" s="67"/>
      <c r="BW910" s="67"/>
      <c r="BX910" s="67"/>
      <c r="BY910" s="67"/>
      <c r="BZ910" s="67"/>
      <c r="CA910" s="67"/>
      <c r="CB910" s="67"/>
      <c r="CC910" s="67"/>
    </row>
    <row r="911" spans="22:81"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  <c r="AT911" s="67"/>
      <c r="AU911" s="67"/>
      <c r="AV911" s="67"/>
      <c r="AW911" s="67"/>
      <c r="AX911" s="67"/>
      <c r="AY911" s="67"/>
      <c r="AZ911" s="67"/>
      <c r="BA911" s="67"/>
      <c r="BB911" s="67"/>
      <c r="BC911" s="67"/>
      <c r="BD911" s="67"/>
      <c r="BE911" s="67"/>
      <c r="BF911" s="67"/>
      <c r="BG911" s="67"/>
      <c r="BH911" s="67"/>
      <c r="BI911" s="67"/>
      <c r="BJ911" s="67"/>
      <c r="BK911" s="67"/>
      <c r="BL911" s="67"/>
      <c r="BM911" s="67"/>
      <c r="BN911" s="67"/>
      <c r="BO911" s="67"/>
      <c r="BP911" s="67"/>
      <c r="BQ911" s="67"/>
      <c r="BR911" s="67"/>
      <c r="BS911" s="67"/>
      <c r="BT911" s="67"/>
      <c r="BU911" s="67"/>
      <c r="BV911" s="67"/>
      <c r="BW911" s="67"/>
      <c r="BX911" s="67"/>
      <c r="BY911" s="67"/>
      <c r="BZ911" s="67"/>
      <c r="CA911" s="67"/>
      <c r="CB911" s="67"/>
      <c r="CC911" s="67"/>
    </row>
    <row r="912" spans="22:81"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  <c r="AT912" s="67"/>
      <c r="AU912" s="67"/>
      <c r="AV912" s="67"/>
      <c r="AW912" s="67"/>
      <c r="AX912" s="67"/>
      <c r="AY912" s="67"/>
      <c r="AZ912" s="67"/>
      <c r="BA912" s="67"/>
      <c r="BB912" s="67"/>
      <c r="BC912" s="67"/>
      <c r="BD912" s="67"/>
      <c r="BE912" s="67"/>
      <c r="BF912" s="67"/>
      <c r="BG912" s="67"/>
      <c r="BH912" s="67"/>
      <c r="BI912" s="67"/>
      <c r="BJ912" s="67"/>
      <c r="BK912" s="67"/>
      <c r="BL912" s="67"/>
      <c r="BM912" s="67"/>
      <c r="BN912" s="67"/>
      <c r="BO912" s="67"/>
      <c r="BP912" s="67"/>
      <c r="BQ912" s="67"/>
      <c r="BR912" s="67"/>
      <c r="BS912" s="67"/>
      <c r="BT912" s="67"/>
      <c r="BU912" s="67"/>
      <c r="BV912" s="67"/>
      <c r="BW912" s="67"/>
      <c r="BX912" s="67"/>
      <c r="BY912" s="67"/>
      <c r="BZ912" s="67"/>
      <c r="CA912" s="67"/>
      <c r="CB912" s="67"/>
      <c r="CC912" s="67"/>
    </row>
    <row r="913" spans="22:81"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  <c r="AT913" s="67"/>
      <c r="AU913" s="67"/>
      <c r="AV913" s="67"/>
      <c r="AW913" s="67"/>
      <c r="AX913" s="67"/>
      <c r="AY913" s="67"/>
      <c r="AZ913" s="67"/>
      <c r="BA913" s="67"/>
      <c r="BB913" s="67"/>
      <c r="BC913" s="67"/>
      <c r="BD913" s="67"/>
      <c r="BE913" s="67"/>
      <c r="BF913" s="67"/>
      <c r="BG913" s="67"/>
      <c r="BH913" s="67"/>
      <c r="BI913" s="67"/>
      <c r="BJ913" s="67"/>
      <c r="BK913" s="67"/>
      <c r="BL913" s="67"/>
      <c r="BM913" s="67"/>
      <c r="BN913" s="67"/>
      <c r="BO913" s="67"/>
      <c r="BP913" s="67"/>
      <c r="BQ913" s="67"/>
      <c r="BR913" s="67"/>
      <c r="BS913" s="67"/>
      <c r="BT913" s="67"/>
      <c r="BU913" s="67"/>
      <c r="BV913" s="67"/>
      <c r="BW913" s="67"/>
      <c r="BX913" s="67"/>
      <c r="BY913" s="67"/>
      <c r="BZ913" s="67"/>
      <c r="CA913" s="67"/>
      <c r="CB913" s="67"/>
      <c r="CC913" s="67"/>
    </row>
    <row r="914" spans="22:81"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  <c r="AX914" s="67"/>
      <c r="AY914" s="67"/>
      <c r="AZ914" s="67"/>
      <c r="BA914" s="67"/>
      <c r="BB914" s="67"/>
      <c r="BC914" s="67"/>
      <c r="BD914" s="67"/>
      <c r="BE914" s="67"/>
      <c r="BF914" s="67"/>
      <c r="BG914" s="67"/>
      <c r="BH914" s="67"/>
      <c r="BI914" s="67"/>
      <c r="BJ914" s="67"/>
      <c r="BK914" s="67"/>
      <c r="BL914" s="67"/>
      <c r="BM914" s="67"/>
      <c r="BN914" s="67"/>
      <c r="BO914" s="67"/>
      <c r="BP914" s="67"/>
      <c r="BQ914" s="67"/>
      <c r="BR914" s="67"/>
      <c r="BS914" s="67"/>
      <c r="BT914" s="67"/>
      <c r="BU914" s="67"/>
      <c r="BV914" s="67"/>
      <c r="BW914" s="67"/>
      <c r="BX914" s="67"/>
      <c r="BY914" s="67"/>
      <c r="BZ914" s="67"/>
      <c r="CA914" s="67"/>
      <c r="CB914" s="67"/>
      <c r="CC914" s="67"/>
    </row>
    <row r="915" spans="22:81"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  <c r="AT915" s="67"/>
      <c r="AU915" s="67"/>
      <c r="AV915" s="67"/>
      <c r="AW915" s="67"/>
      <c r="AX915" s="67"/>
      <c r="AY915" s="67"/>
      <c r="AZ915" s="67"/>
      <c r="BA915" s="67"/>
      <c r="BB915" s="67"/>
      <c r="BC915" s="67"/>
      <c r="BD915" s="67"/>
      <c r="BE915" s="67"/>
      <c r="BF915" s="67"/>
      <c r="BG915" s="67"/>
      <c r="BH915" s="67"/>
      <c r="BI915" s="67"/>
      <c r="BJ915" s="67"/>
      <c r="BK915" s="67"/>
      <c r="BL915" s="67"/>
      <c r="BM915" s="67"/>
      <c r="BN915" s="67"/>
      <c r="BO915" s="67"/>
      <c r="BP915" s="67"/>
      <c r="BQ915" s="67"/>
      <c r="BR915" s="67"/>
      <c r="BS915" s="67"/>
      <c r="BT915" s="67"/>
      <c r="BU915" s="67"/>
      <c r="BV915" s="67"/>
      <c r="BW915" s="67"/>
      <c r="BX915" s="67"/>
      <c r="BY915" s="67"/>
      <c r="BZ915" s="67"/>
      <c r="CA915" s="67"/>
      <c r="CB915" s="67"/>
      <c r="CC915" s="67"/>
    </row>
    <row r="916" spans="22:81"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  <c r="AT916" s="67"/>
      <c r="AU916" s="67"/>
      <c r="AV916" s="67"/>
      <c r="AW916" s="67"/>
      <c r="AX916" s="67"/>
      <c r="AY916" s="67"/>
      <c r="AZ916" s="67"/>
      <c r="BA916" s="67"/>
      <c r="BB916" s="67"/>
      <c r="BC916" s="67"/>
      <c r="BD916" s="67"/>
      <c r="BE916" s="67"/>
      <c r="BF916" s="67"/>
      <c r="BG916" s="67"/>
      <c r="BH916" s="67"/>
      <c r="BI916" s="67"/>
      <c r="BJ916" s="67"/>
      <c r="BK916" s="67"/>
      <c r="BL916" s="67"/>
      <c r="BM916" s="67"/>
      <c r="BN916" s="67"/>
      <c r="BO916" s="67"/>
      <c r="BP916" s="67"/>
      <c r="BQ916" s="67"/>
      <c r="BR916" s="67"/>
      <c r="BS916" s="67"/>
      <c r="BT916" s="67"/>
      <c r="BU916" s="67"/>
      <c r="BV916" s="67"/>
      <c r="BW916" s="67"/>
      <c r="BX916" s="67"/>
      <c r="BY916" s="67"/>
      <c r="BZ916" s="67"/>
      <c r="CA916" s="67"/>
      <c r="CB916" s="67"/>
      <c r="CC916" s="67"/>
    </row>
    <row r="917" spans="22:81"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  <c r="AT917" s="67"/>
      <c r="AU917" s="67"/>
      <c r="AV917" s="67"/>
      <c r="AW917" s="67"/>
      <c r="AX917" s="67"/>
      <c r="AY917" s="67"/>
      <c r="AZ917" s="67"/>
      <c r="BA917" s="67"/>
      <c r="BB917" s="67"/>
      <c r="BC917" s="67"/>
      <c r="BD917" s="67"/>
      <c r="BE917" s="67"/>
      <c r="BF917" s="67"/>
      <c r="BG917" s="67"/>
      <c r="BH917" s="67"/>
      <c r="BI917" s="67"/>
      <c r="BJ917" s="67"/>
      <c r="BK917" s="67"/>
      <c r="BL917" s="67"/>
      <c r="BM917" s="67"/>
      <c r="BN917" s="67"/>
      <c r="BO917" s="67"/>
      <c r="BP917" s="67"/>
      <c r="BQ917" s="67"/>
      <c r="BR917" s="67"/>
      <c r="BS917" s="67"/>
      <c r="BT917" s="67"/>
      <c r="BU917" s="67"/>
      <c r="BV917" s="67"/>
      <c r="BW917" s="67"/>
      <c r="BX917" s="67"/>
      <c r="BY917" s="67"/>
      <c r="BZ917" s="67"/>
      <c r="CA917" s="67"/>
      <c r="CB917" s="67"/>
      <c r="CC917" s="67"/>
    </row>
    <row r="918" spans="22:81"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  <c r="AT918" s="67"/>
      <c r="AU918" s="67"/>
      <c r="AV918" s="67"/>
      <c r="AW918" s="67"/>
      <c r="AX918" s="67"/>
      <c r="AY918" s="67"/>
      <c r="AZ918" s="67"/>
      <c r="BA918" s="67"/>
      <c r="BB918" s="67"/>
      <c r="BC918" s="67"/>
      <c r="BD918" s="67"/>
      <c r="BE918" s="67"/>
      <c r="BF918" s="67"/>
      <c r="BG918" s="67"/>
      <c r="BH918" s="67"/>
      <c r="BI918" s="67"/>
      <c r="BJ918" s="67"/>
      <c r="BK918" s="67"/>
      <c r="BL918" s="67"/>
      <c r="BM918" s="67"/>
      <c r="BN918" s="67"/>
      <c r="BO918" s="67"/>
      <c r="BP918" s="67"/>
      <c r="BQ918" s="67"/>
      <c r="BR918" s="67"/>
      <c r="BS918" s="67"/>
      <c r="BT918" s="67"/>
      <c r="BU918" s="67"/>
      <c r="BV918" s="67"/>
      <c r="BW918" s="67"/>
      <c r="BX918" s="67"/>
      <c r="BY918" s="67"/>
      <c r="BZ918" s="67"/>
      <c r="CA918" s="67"/>
      <c r="CB918" s="67"/>
      <c r="CC918" s="67"/>
    </row>
    <row r="919" spans="22:81"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  <c r="AT919" s="67"/>
      <c r="AU919" s="67"/>
      <c r="AV919" s="67"/>
      <c r="AW919" s="67"/>
      <c r="AX919" s="67"/>
      <c r="AY919" s="67"/>
      <c r="AZ919" s="67"/>
      <c r="BA919" s="67"/>
      <c r="BB919" s="67"/>
      <c r="BC919" s="67"/>
      <c r="BD919" s="67"/>
      <c r="BE919" s="67"/>
      <c r="BF919" s="67"/>
      <c r="BG919" s="67"/>
      <c r="BH919" s="67"/>
      <c r="BI919" s="67"/>
      <c r="BJ919" s="67"/>
      <c r="BK919" s="67"/>
      <c r="BL919" s="67"/>
      <c r="BM919" s="67"/>
      <c r="BN919" s="67"/>
      <c r="BO919" s="67"/>
      <c r="BP919" s="67"/>
      <c r="BQ919" s="67"/>
      <c r="BR919" s="67"/>
      <c r="BS919" s="67"/>
      <c r="BT919" s="67"/>
      <c r="BU919" s="67"/>
      <c r="BV919" s="67"/>
      <c r="BW919" s="67"/>
      <c r="BX919" s="67"/>
      <c r="BY919" s="67"/>
      <c r="BZ919" s="67"/>
      <c r="CA919" s="67"/>
      <c r="CB919" s="67"/>
      <c r="CC919" s="67"/>
    </row>
    <row r="920" spans="22:81"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  <c r="AT920" s="67"/>
      <c r="AU920" s="67"/>
      <c r="AV920" s="67"/>
      <c r="AW920" s="67"/>
      <c r="AX920" s="67"/>
      <c r="AY920" s="67"/>
      <c r="AZ920" s="67"/>
      <c r="BA920" s="67"/>
      <c r="BB920" s="67"/>
      <c r="BC920" s="67"/>
      <c r="BD920" s="67"/>
      <c r="BE920" s="67"/>
      <c r="BF920" s="67"/>
      <c r="BG920" s="67"/>
      <c r="BH920" s="67"/>
      <c r="BI920" s="67"/>
      <c r="BJ920" s="67"/>
      <c r="BK920" s="67"/>
      <c r="BL920" s="67"/>
      <c r="BM920" s="67"/>
      <c r="BN920" s="67"/>
      <c r="BO920" s="67"/>
      <c r="BP920" s="67"/>
      <c r="BQ920" s="67"/>
      <c r="BR920" s="67"/>
      <c r="BS920" s="67"/>
      <c r="BT920" s="67"/>
      <c r="BU920" s="67"/>
      <c r="BV920" s="67"/>
      <c r="BW920" s="67"/>
      <c r="BX920" s="67"/>
      <c r="BY920" s="67"/>
      <c r="BZ920" s="67"/>
      <c r="CA920" s="67"/>
      <c r="CB920" s="67"/>
      <c r="CC920" s="67"/>
    </row>
    <row r="921" spans="22:81"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  <c r="AT921" s="67"/>
      <c r="AU921" s="67"/>
      <c r="AV921" s="67"/>
      <c r="AW921" s="67"/>
      <c r="AX921" s="67"/>
      <c r="AY921" s="67"/>
      <c r="AZ921" s="67"/>
      <c r="BA921" s="67"/>
      <c r="BB921" s="67"/>
      <c r="BC921" s="67"/>
      <c r="BD921" s="67"/>
      <c r="BE921" s="67"/>
      <c r="BF921" s="67"/>
      <c r="BG921" s="67"/>
      <c r="BH921" s="67"/>
      <c r="BI921" s="67"/>
      <c r="BJ921" s="67"/>
      <c r="BK921" s="67"/>
      <c r="BL921" s="67"/>
      <c r="BM921" s="67"/>
      <c r="BN921" s="67"/>
      <c r="BO921" s="67"/>
      <c r="BP921" s="67"/>
      <c r="BQ921" s="67"/>
      <c r="BR921" s="67"/>
      <c r="BS921" s="67"/>
      <c r="BT921" s="67"/>
      <c r="BU921" s="67"/>
      <c r="BV921" s="67"/>
      <c r="BW921" s="67"/>
      <c r="BX921" s="67"/>
      <c r="BY921" s="67"/>
      <c r="BZ921" s="67"/>
      <c r="CA921" s="67"/>
      <c r="CB921" s="67"/>
      <c r="CC921" s="67"/>
    </row>
    <row r="922" spans="22:81"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  <c r="AT922" s="67"/>
      <c r="AU922" s="67"/>
      <c r="AV922" s="67"/>
      <c r="AW922" s="67"/>
      <c r="AX922" s="67"/>
      <c r="AY922" s="67"/>
      <c r="AZ922" s="67"/>
      <c r="BA922" s="67"/>
      <c r="BB922" s="67"/>
      <c r="BC922" s="67"/>
      <c r="BD922" s="67"/>
      <c r="BE922" s="67"/>
      <c r="BF922" s="67"/>
      <c r="BG922" s="67"/>
      <c r="BH922" s="67"/>
      <c r="BI922" s="67"/>
      <c r="BJ922" s="67"/>
      <c r="BK922" s="67"/>
      <c r="BL922" s="67"/>
      <c r="BM922" s="67"/>
      <c r="BN922" s="67"/>
      <c r="BO922" s="67"/>
      <c r="BP922" s="67"/>
      <c r="BQ922" s="67"/>
      <c r="BR922" s="67"/>
      <c r="BS922" s="67"/>
      <c r="BT922" s="67"/>
      <c r="BU922" s="67"/>
      <c r="BV922" s="67"/>
      <c r="BW922" s="67"/>
      <c r="BX922" s="67"/>
      <c r="BY922" s="67"/>
      <c r="BZ922" s="67"/>
      <c r="CA922" s="67"/>
      <c r="CB922" s="67"/>
      <c r="CC922" s="67"/>
    </row>
    <row r="923" spans="22:81"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  <c r="AT923" s="67"/>
      <c r="AU923" s="67"/>
      <c r="AV923" s="67"/>
      <c r="AW923" s="67"/>
      <c r="AX923" s="67"/>
      <c r="AY923" s="67"/>
      <c r="AZ923" s="67"/>
      <c r="BA923" s="67"/>
      <c r="BB923" s="67"/>
      <c r="BC923" s="67"/>
      <c r="BD923" s="67"/>
      <c r="BE923" s="67"/>
      <c r="BF923" s="67"/>
      <c r="BG923" s="67"/>
      <c r="BH923" s="67"/>
      <c r="BI923" s="67"/>
      <c r="BJ923" s="67"/>
      <c r="BK923" s="67"/>
      <c r="BL923" s="67"/>
      <c r="BM923" s="67"/>
      <c r="BN923" s="67"/>
      <c r="BO923" s="67"/>
      <c r="BP923" s="67"/>
      <c r="BQ923" s="67"/>
      <c r="BR923" s="67"/>
      <c r="BS923" s="67"/>
      <c r="BT923" s="67"/>
      <c r="BU923" s="67"/>
      <c r="BV923" s="67"/>
      <c r="BW923" s="67"/>
      <c r="BX923" s="67"/>
      <c r="BY923" s="67"/>
      <c r="BZ923" s="67"/>
      <c r="CA923" s="67"/>
      <c r="CB923" s="67"/>
      <c r="CC923" s="67"/>
    </row>
    <row r="924" spans="22:81"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  <c r="AT924" s="67"/>
      <c r="AU924" s="67"/>
      <c r="AV924" s="67"/>
      <c r="AW924" s="67"/>
      <c r="AX924" s="67"/>
      <c r="AY924" s="67"/>
      <c r="AZ924" s="67"/>
      <c r="BA924" s="67"/>
      <c r="BB924" s="67"/>
      <c r="BC924" s="67"/>
      <c r="BD924" s="67"/>
      <c r="BE924" s="67"/>
      <c r="BF924" s="67"/>
      <c r="BG924" s="67"/>
      <c r="BH924" s="67"/>
      <c r="BI924" s="67"/>
      <c r="BJ924" s="67"/>
      <c r="BK924" s="67"/>
      <c r="BL924" s="67"/>
      <c r="BM924" s="67"/>
      <c r="BN924" s="67"/>
      <c r="BO924" s="67"/>
      <c r="BP924" s="67"/>
      <c r="BQ924" s="67"/>
      <c r="BR924" s="67"/>
      <c r="BS924" s="67"/>
      <c r="BT924" s="67"/>
      <c r="BU924" s="67"/>
      <c r="BV924" s="67"/>
      <c r="BW924" s="67"/>
      <c r="BX924" s="67"/>
      <c r="BY924" s="67"/>
      <c r="BZ924" s="67"/>
      <c r="CA924" s="67"/>
      <c r="CB924" s="67"/>
      <c r="CC924" s="67"/>
    </row>
  </sheetData>
  <sheetProtection deleteColumns="0" deleteRows="0" selectLockedCells="1" selectUnlockedCells="1"/>
  <mergeCells count="366">
    <mergeCell ref="B64:I64"/>
    <mergeCell ref="A83:U83"/>
    <mergeCell ref="J84:J85"/>
    <mergeCell ref="K84:N84"/>
    <mergeCell ref="O84:Q84"/>
    <mergeCell ref="R84:T84"/>
    <mergeCell ref="A18:K18"/>
    <mergeCell ref="A20:K20"/>
    <mergeCell ref="A21:K21"/>
    <mergeCell ref="B74:I74"/>
    <mergeCell ref="B75:I75"/>
    <mergeCell ref="B76:I76"/>
    <mergeCell ref="B77:I77"/>
    <mergeCell ref="B78:I78"/>
    <mergeCell ref="B79:I79"/>
    <mergeCell ref="B80:I80"/>
    <mergeCell ref="B86:I86"/>
    <mergeCell ref="B178:I178"/>
    <mergeCell ref="B177:I177"/>
    <mergeCell ref="A176:U176"/>
    <mergeCell ref="A84:A85"/>
    <mergeCell ref="U84:U85"/>
    <mergeCell ref="B84:I85"/>
    <mergeCell ref="A163:U163"/>
    <mergeCell ref="B164:I164"/>
    <mergeCell ref="J95:J96"/>
    <mergeCell ref="K95:N95"/>
    <mergeCell ref="O95:Q95"/>
    <mergeCell ref="B112:I112"/>
    <mergeCell ref="A107:U107"/>
    <mergeCell ref="B115:I115"/>
    <mergeCell ref="B119:I119"/>
    <mergeCell ref="B120:I120"/>
    <mergeCell ref="B123:I123"/>
    <mergeCell ref="B89:I89"/>
    <mergeCell ref="B87:I87"/>
    <mergeCell ref="B88:I88"/>
    <mergeCell ref="B105:I106"/>
    <mergeCell ref="B95:I96"/>
    <mergeCell ref="B98:I98"/>
    <mergeCell ref="A110:U110"/>
    <mergeCell ref="B108:I108"/>
    <mergeCell ref="A174:A175"/>
    <mergeCell ref="A114:U114"/>
    <mergeCell ref="B109:I109"/>
    <mergeCell ref="B113:I113"/>
    <mergeCell ref="A121:U121"/>
    <mergeCell ref="B116:I116"/>
    <mergeCell ref="B117:I117"/>
    <mergeCell ref="A118:U118"/>
    <mergeCell ref="S284:U284"/>
    <mergeCell ref="A173:U173"/>
    <mergeCell ref="B179:I179"/>
    <mergeCell ref="B180:I180"/>
    <mergeCell ref="R174:T174"/>
    <mergeCell ref="J287:K287"/>
    <mergeCell ref="L287:N287"/>
    <mergeCell ref="A172:U172"/>
    <mergeCell ref="B111:I111"/>
    <mergeCell ref="A12:K12"/>
    <mergeCell ref="A60:U60"/>
    <mergeCell ref="J61:J62"/>
    <mergeCell ref="K61:N61"/>
    <mergeCell ref="O61:Q61"/>
    <mergeCell ref="R61:T61"/>
    <mergeCell ref="U61:U62"/>
    <mergeCell ref="B63:I63"/>
    <mergeCell ref="N15:U15"/>
    <mergeCell ref="N13:U13"/>
    <mergeCell ref="N16:U16"/>
    <mergeCell ref="B57:I57"/>
    <mergeCell ref="N26:U26"/>
    <mergeCell ref="N18:U18"/>
    <mergeCell ref="A288:G288"/>
    <mergeCell ref="H284:I285"/>
    <mergeCell ref="A284:A285"/>
    <mergeCell ref="H286:I286"/>
    <mergeCell ref="O287:P287"/>
    <mergeCell ref="Q287:R287"/>
    <mergeCell ref="Q284:R285"/>
    <mergeCell ref="J285:K285"/>
    <mergeCell ref="L285:N285"/>
    <mergeCell ref="O285:P285"/>
    <mergeCell ref="J284:P284"/>
    <mergeCell ref="J286:K286"/>
    <mergeCell ref="L286:N286"/>
    <mergeCell ref="O286:P286"/>
    <mergeCell ref="Q286:R286"/>
    <mergeCell ref="J288:K288"/>
    <mergeCell ref="L288:N288"/>
    <mergeCell ref="O288:P288"/>
    <mergeCell ref="Q288:R288"/>
    <mergeCell ref="H287:I287"/>
    <mergeCell ref="H288:I288"/>
    <mergeCell ref="B287:G287"/>
    <mergeCell ref="B284:G285"/>
    <mergeCell ref="B286:G286"/>
    <mergeCell ref="U174:U175"/>
    <mergeCell ref="B174:I175"/>
    <mergeCell ref="J174:J175"/>
    <mergeCell ref="B215:I215"/>
    <mergeCell ref="B213:I213"/>
    <mergeCell ref="B214:I214"/>
    <mergeCell ref="A207:U207"/>
    <mergeCell ref="B208:I208"/>
    <mergeCell ref="B209:I209"/>
    <mergeCell ref="B210:I210"/>
    <mergeCell ref="B211:I211"/>
    <mergeCell ref="B242:I242"/>
    <mergeCell ref="A235:U235"/>
    <mergeCell ref="A221:J222"/>
    <mergeCell ref="R221:U222"/>
    <mergeCell ref="B216:I216"/>
    <mergeCell ref="B41:I41"/>
    <mergeCell ref="B39:I39"/>
    <mergeCell ref="B40:I40"/>
    <mergeCell ref="I28:K28"/>
    <mergeCell ref="B28:C28"/>
    <mergeCell ref="H28:H29"/>
    <mergeCell ref="A27:G27"/>
    <mergeCell ref="G28:G29"/>
    <mergeCell ref="A13:K13"/>
    <mergeCell ref="A14:K14"/>
    <mergeCell ref="A16:K16"/>
    <mergeCell ref="A15:K15"/>
    <mergeCell ref="J37:J38"/>
    <mergeCell ref="A36:U36"/>
    <mergeCell ref="A25:L25"/>
    <mergeCell ref="B43:I43"/>
    <mergeCell ref="B48:I49"/>
    <mergeCell ref="B44:I44"/>
    <mergeCell ref="B54:I54"/>
    <mergeCell ref="B52:I52"/>
    <mergeCell ref="B53:I53"/>
    <mergeCell ref="B37:I38"/>
    <mergeCell ref="N27:U27"/>
    <mergeCell ref="N31:U33"/>
    <mergeCell ref="N28:U29"/>
    <mergeCell ref="N17:U17"/>
    <mergeCell ref="N19:U19"/>
    <mergeCell ref="A24:K24"/>
    <mergeCell ref="A26:K26"/>
    <mergeCell ref="N20:U20"/>
    <mergeCell ref="N21:U21"/>
    <mergeCell ref="N23:U23"/>
    <mergeCell ref="N24:U24"/>
    <mergeCell ref="N25:U25"/>
    <mergeCell ref="A37:A38"/>
    <mergeCell ref="A2:K2"/>
    <mergeCell ref="A6:K6"/>
    <mergeCell ref="P5:R5"/>
    <mergeCell ref="P6:R6"/>
    <mergeCell ref="P3:R3"/>
    <mergeCell ref="P4:R4"/>
    <mergeCell ref="N4:O4"/>
    <mergeCell ref="A10:K10"/>
    <mergeCell ref="N6:O6"/>
    <mergeCell ref="A7:K7"/>
    <mergeCell ref="A8:K8"/>
    <mergeCell ref="A9:K9"/>
    <mergeCell ref="N8:U11"/>
    <mergeCell ref="A11:K11"/>
    <mergeCell ref="S6:U6"/>
    <mergeCell ref="S5:U5"/>
    <mergeCell ref="U72:U73"/>
    <mergeCell ref="B69:I69"/>
    <mergeCell ref="B72:I73"/>
    <mergeCell ref="B65:I65"/>
    <mergeCell ref="B66:I66"/>
    <mergeCell ref="B67:I67"/>
    <mergeCell ref="B68:I68"/>
    <mergeCell ref="A71:U71"/>
    <mergeCell ref="J72:J73"/>
    <mergeCell ref="K72:N72"/>
    <mergeCell ref="O72:Q72"/>
    <mergeCell ref="R72:T72"/>
    <mergeCell ref="A72:A73"/>
    <mergeCell ref="B55:I55"/>
    <mergeCell ref="J48:J49"/>
    <mergeCell ref="A48:A49"/>
    <mergeCell ref="B45:I45"/>
    <mergeCell ref="A61:A62"/>
    <mergeCell ref="B61:I62"/>
    <mergeCell ref="B50:I50"/>
    <mergeCell ref="B51:I51"/>
    <mergeCell ref="B56:I56"/>
    <mergeCell ref="B42:I42"/>
    <mergeCell ref="A1:K1"/>
    <mergeCell ref="A3:K3"/>
    <mergeCell ref="K48:N48"/>
    <mergeCell ref="N22:U22"/>
    <mergeCell ref="N1:U1"/>
    <mergeCell ref="N14:U14"/>
    <mergeCell ref="A4:K5"/>
    <mergeCell ref="A34:U34"/>
    <mergeCell ref="A17:K17"/>
    <mergeCell ref="N3:O3"/>
    <mergeCell ref="N5:O5"/>
    <mergeCell ref="D28:F28"/>
    <mergeCell ref="A19:K19"/>
    <mergeCell ref="O48:Q48"/>
    <mergeCell ref="R48:T48"/>
    <mergeCell ref="U37:U38"/>
    <mergeCell ref="O37:Q37"/>
    <mergeCell ref="K37:N37"/>
    <mergeCell ref="U48:U49"/>
    <mergeCell ref="R37:T37"/>
    <mergeCell ref="A47:U47"/>
    <mergeCell ref="S3:U3"/>
    <mergeCell ref="S4:U4"/>
    <mergeCell ref="A22:K22"/>
    <mergeCell ref="B90:I90"/>
    <mergeCell ref="A94:U94"/>
    <mergeCell ref="B99:I99"/>
    <mergeCell ref="U105:U106"/>
    <mergeCell ref="A95:A96"/>
    <mergeCell ref="U95:U96"/>
    <mergeCell ref="B91:I91"/>
    <mergeCell ref="B97:I97"/>
    <mergeCell ref="B92:I92"/>
    <mergeCell ref="R95:T95"/>
    <mergeCell ref="B100:I100"/>
    <mergeCell ref="B101:I101"/>
    <mergeCell ref="B102:I102"/>
    <mergeCell ref="A104:U104"/>
    <mergeCell ref="J105:J106"/>
    <mergeCell ref="K105:N105"/>
    <mergeCell ref="O105:Q105"/>
    <mergeCell ref="A105:A106"/>
    <mergeCell ref="R105:T105"/>
    <mergeCell ref="R141:T141"/>
    <mergeCell ref="U141:U142"/>
    <mergeCell ref="A143:U143"/>
    <mergeCell ref="B144:I144"/>
    <mergeCell ref="B145:I145"/>
    <mergeCell ref="B146:I146"/>
    <mergeCell ref="A147:U147"/>
    <mergeCell ref="B124:I124"/>
    <mergeCell ref="B122:I122"/>
    <mergeCell ref="K127:N127"/>
    <mergeCell ref="A140:U140"/>
    <mergeCell ref="A141:A142"/>
    <mergeCell ref="B141:I142"/>
    <mergeCell ref="J141:J142"/>
    <mergeCell ref="K141:N141"/>
    <mergeCell ref="O141:Q141"/>
    <mergeCell ref="O127:Q127"/>
    <mergeCell ref="R126:U127"/>
    <mergeCell ref="A125:I125"/>
    <mergeCell ref="A126:J127"/>
    <mergeCell ref="B148:I148"/>
    <mergeCell ref="B149:I149"/>
    <mergeCell ref="B150:I150"/>
    <mergeCell ref="A151:I151"/>
    <mergeCell ref="A152:J153"/>
    <mergeCell ref="A205:A206"/>
    <mergeCell ref="A204:U204"/>
    <mergeCell ref="J205:J206"/>
    <mergeCell ref="K205:N205"/>
    <mergeCell ref="O205:Q205"/>
    <mergeCell ref="B205:I206"/>
    <mergeCell ref="R205:T205"/>
    <mergeCell ref="U205:U206"/>
    <mergeCell ref="A156:A157"/>
    <mergeCell ref="B156:I157"/>
    <mergeCell ref="O156:Q156"/>
    <mergeCell ref="R156:T156"/>
    <mergeCell ref="U156:U157"/>
    <mergeCell ref="B161:I161"/>
    <mergeCell ref="B162:I162"/>
    <mergeCell ref="A160:U160"/>
    <mergeCell ref="A155:U155"/>
    <mergeCell ref="J156:J157"/>
    <mergeCell ref="A158:U158"/>
    <mergeCell ref="R152:U153"/>
    <mergeCell ref="K153:N153"/>
    <mergeCell ref="O153:Q153"/>
    <mergeCell ref="K156:N156"/>
    <mergeCell ref="R166:U167"/>
    <mergeCell ref="O167:Q167"/>
    <mergeCell ref="K174:N174"/>
    <mergeCell ref="O174:Q174"/>
    <mergeCell ref="B212:I212"/>
    <mergeCell ref="B182:I182"/>
    <mergeCell ref="B183:I183"/>
    <mergeCell ref="B185:I185"/>
    <mergeCell ref="B184:I184"/>
    <mergeCell ref="B186:I186"/>
    <mergeCell ref="B187:I187"/>
    <mergeCell ref="B188:I188"/>
    <mergeCell ref="B159:I159"/>
    <mergeCell ref="A199:J200"/>
    <mergeCell ref="B181:I181"/>
    <mergeCell ref="B189:I189"/>
    <mergeCell ref="B191:I191"/>
    <mergeCell ref="B192:I192"/>
    <mergeCell ref="B195:I195"/>
    <mergeCell ref="A166:J167"/>
    <mergeCell ref="A217:U217"/>
    <mergeCell ref="R236:T236"/>
    <mergeCell ref="A236:A237"/>
    <mergeCell ref="A165:I165"/>
    <mergeCell ref="A194:U194"/>
    <mergeCell ref="B193:I193"/>
    <mergeCell ref="J236:J237"/>
    <mergeCell ref="K236:N236"/>
    <mergeCell ref="B219:I219"/>
    <mergeCell ref="B218:I218"/>
    <mergeCell ref="A220:I220"/>
    <mergeCell ref="K222:N222"/>
    <mergeCell ref="O222:Q222"/>
    <mergeCell ref="O200:Q200"/>
    <mergeCell ref="K200:N200"/>
    <mergeCell ref="A198:I198"/>
    <mergeCell ref="B197:I197"/>
    <mergeCell ref="K167:N167"/>
    <mergeCell ref="B196:I196"/>
    <mergeCell ref="R199:U200"/>
    <mergeCell ref="B190:I190"/>
    <mergeCell ref="B243:I243"/>
    <mergeCell ref="B244:I244"/>
    <mergeCell ref="B245:I245"/>
    <mergeCell ref="U236:U237"/>
    <mergeCell ref="A251:U251"/>
    <mergeCell ref="B254:I254"/>
    <mergeCell ref="A255:I255"/>
    <mergeCell ref="A256:J257"/>
    <mergeCell ref="B252:I252"/>
    <mergeCell ref="B246:I246"/>
    <mergeCell ref="B247:I247"/>
    <mergeCell ref="B248:I248"/>
    <mergeCell ref="B249:I249"/>
    <mergeCell ref="B253:I253"/>
    <mergeCell ref="R256:U257"/>
    <mergeCell ref="K257:N257"/>
    <mergeCell ref="O257:Q257"/>
    <mergeCell ref="B250:I250"/>
    <mergeCell ref="O236:Q236"/>
    <mergeCell ref="A238:U238"/>
    <mergeCell ref="B239:I239"/>
    <mergeCell ref="B240:I240"/>
    <mergeCell ref="B241:I241"/>
    <mergeCell ref="B236:I237"/>
    <mergeCell ref="A283:B283"/>
    <mergeCell ref="B274:I274"/>
    <mergeCell ref="B276:I276"/>
    <mergeCell ref="B271:I271"/>
    <mergeCell ref="B272:I272"/>
    <mergeCell ref="B273:I273"/>
    <mergeCell ref="B277:I277"/>
    <mergeCell ref="A278:I278"/>
    <mergeCell ref="A279:J280"/>
    <mergeCell ref="A266:U266"/>
    <mergeCell ref="R279:U280"/>
    <mergeCell ref="K280:N280"/>
    <mergeCell ref="O280:Q280"/>
    <mergeCell ref="A269:U269"/>
    <mergeCell ref="J267:J268"/>
    <mergeCell ref="K267:N267"/>
    <mergeCell ref="O267:Q267"/>
    <mergeCell ref="R267:T267"/>
    <mergeCell ref="A267:A268"/>
    <mergeCell ref="A275:U275"/>
    <mergeCell ref="U267:U268"/>
    <mergeCell ref="B267:I268"/>
    <mergeCell ref="B270:I270"/>
  </mergeCells>
  <phoneticPr fontId="7" type="noConversion"/>
  <conditionalFormatting sqref="V287 L31:M32">
    <cfRule type="cellIs" dxfId="15" priority="149" operator="equal">
      <formula>"E bine"</formula>
    </cfRule>
  </conditionalFormatting>
  <conditionalFormatting sqref="V287">
    <cfRule type="cellIs" dxfId="14" priority="148" operator="equal">
      <formula>"NU e bine"</formula>
    </cfRule>
  </conditionalFormatting>
  <conditionalFormatting sqref="V287:W287">
    <cfRule type="cellIs" dxfId="13" priority="136" operator="equal">
      <formula>"Suma trebuie să fie 52"</formula>
    </cfRule>
    <cfRule type="cellIs" dxfId="12" priority="140" operator="equal">
      <formula>"Corect"</formula>
    </cfRule>
  </conditionalFormatting>
  <conditionalFormatting sqref="V287:Y287">
    <cfRule type="cellIs" dxfId="11" priority="139" operator="equal">
      <formula>"Corect"</formula>
    </cfRule>
  </conditionalFormatting>
  <conditionalFormatting sqref="V102:X102 V92:X92 V80:X80 V69:X69 V57:X57 V45:X45">
    <cfRule type="cellIs" dxfId="10" priority="137" operator="equal">
      <formula>"E trebuie să fie cel puțin egal cu C+VP"</formula>
    </cfRule>
    <cfRule type="cellIs" dxfId="9" priority="138" operator="equal">
      <formula>"Corect"</formula>
    </cfRule>
  </conditionalFormatting>
  <conditionalFormatting sqref="V287:W287">
    <cfRule type="cellIs" dxfId="8" priority="112" operator="equal">
      <formula>"Nu corespunde cu tabelul de opționale"</formula>
    </cfRule>
    <cfRule type="cellIs" dxfId="7" priority="115" operator="equal">
      <formula>"Suma trebuie să fie 52"</formula>
    </cfRule>
    <cfRule type="cellIs" dxfId="6" priority="116" operator="equal">
      <formula>"Corect"</formula>
    </cfRule>
    <cfRule type="cellIs" dxfId="5" priority="117" operator="equal">
      <formula>SUM($B$30:$J$30)</formula>
    </cfRule>
    <cfRule type="cellIs" dxfId="4" priority="118" operator="lessThan">
      <formula>"(SUM(B28:K28)=52"</formula>
    </cfRule>
    <cfRule type="cellIs" dxfId="3" priority="119" operator="equal">
      <formula>52</formula>
    </cfRule>
    <cfRule type="cellIs" dxfId="2" priority="120" operator="equal">
      <formula>$K$30</formula>
    </cfRule>
    <cfRule type="cellIs" dxfId="1" priority="121" operator="equal">
      <formula>$B$30:$K$30=52</formula>
    </cfRule>
  </conditionalFormatting>
  <conditionalFormatting sqref="Y3:Y8">
    <cfRule type="cellIs" dxfId="0" priority="100" operator="equal">
      <formula>"Trebuie alocate cel puțin 20 de ore pe săptămână"</formula>
    </cfRule>
  </conditionalFormatting>
  <dataValidations count="7">
    <dataValidation type="list" allowBlank="1" showInputMessage="1" showErrorMessage="1" sqref="S276 S270:S273 S161:S162 S159 S164 S144:S146 S148:S150 S39:S44 S50:S56 S74:S79 S63:S68 S97:S101 S86:S91 S119:S120 S108:S109 S115:S117 S111:S113 S122:S124">
      <formula1>$S$38</formula1>
    </dataValidation>
    <dataValidation type="list" allowBlank="1" showInputMessage="1" showErrorMessage="1" sqref="R276 R270:R273 R161:R162 R159 R164 R144:R146 R148:R150 R39:R44 R50:R56 R74:R79 R63:R68 R97:R101 R86:R91 R119:R120 R108:R109 R115:R117 R111:R113 R122:R124">
      <formula1>$R$38</formula1>
    </dataValidation>
    <dataValidation type="list" allowBlank="1" showInputMessage="1" showErrorMessage="1" sqref="T276 T270:T273 T161:T162 T159 T164 T148:T150 T144:T146 T39:T44 T50:T56 T74:T79 T63:T68 T97:T101 T86:T91 T119:T120 T108:T109 T115:T117 T111:T113 T122:T124">
      <formula1>$T$38</formula1>
    </dataValidation>
    <dataValidation type="list" allowBlank="1" showInputMessage="1" showErrorMessage="1" sqref="U276 U239:U249 U252:U253 U218 U208:U215 U195:U196 U177:U192 U270:U273 U161:U162 U159 U164 U144:U146 U148:U150 U39:U44 U50:U56 U74:U79 U63:U68 U97:U101 U86:U91 U119:U120 U108:U109 U111:U113 U115:U117 U122:U124">
      <formula1>$P$35:$T$35</formula1>
    </dataValidation>
    <dataValidation type="list" allowBlank="1" showInputMessage="1" showErrorMessage="1" sqref="U274 U250 U216 U193">
      <formula1>$Q$35:$T$35</formula1>
    </dataValidation>
    <dataValidation type="list" allowBlank="1" showInputMessage="1" showErrorMessage="1" sqref="C249:I249 B246:B249 C246:I246 B218:I218 B208:I210">
      <formula1>$B$38:$B$154</formula1>
    </dataValidation>
    <dataValidation type="list" allowBlank="1" showInputMessage="1" showErrorMessage="1" sqref="C178:I191 B177:B192 B195:I196">
      <formula1>$B$38:$B$152</formula1>
    </dataValidation>
  </dataValidations>
  <pageMargins left="0.1181091426071741" right="0.1181091426071741" top="0.74803040244969377" bottom="0.74803040244969377" header="0.31496062992125984" footer="0.31496062992125984"/>
  <pageSetup paperSize="9" orientation="landscape" blackAndWhite="1" r:id="rId1"/>
  <headerFooter>
    <oddFooter>&amp;LRECTOR,
Acad.Prof.univ.dr. Ioan Aurel POP&amp;CPag. &amp;P/&amp;N&amp;RDECAN,
Prof. univ. dr. Adrian Olimpiu PETRUȘEL</oddFooter>
  </headerFooter>
  <ignoredErrors>
    <ignoredError sqref="N286:N287 L286:L28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2015-11-19T23:23:41Z</dcterms:created>
  <dcterms:modified xsi:type="dcterms:W3CDTF">2015-11-19T23:23:44Z</dcterms:modified>
</cp:coreProperties>
</file>