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1055" firstSheet="2" activeTab="2"/>
  </bookViews>
  <sheets>
    <sheet name="MR" sheetId="1" state="hidden" r:id="rId1"/>
    <sheet name="MM" sheetId="2" state="hidden" r:id="rId2"/>
    <sheet name="IR" sheetId="3" r:id="rId3"/>
    <sheet name="IM" sheetId="4" r:id="rId4"/>
    <sheet name="IE" sheetId="5" r:id="rId5"/>
    <sheet name="MIR" sheetId="6" state="hidden" r:id="rId6"/>
    <sheet name="MIM" sheetId="7" state="hidden" r:id="rId7"/>
  </sheets>
  <definedNames/>
  <calcPr fullCalcOnLoad="1"/>
</workbook>
</file>

<file path=xl/sharedStrings.xml><?xml version="1.0" encoding="utf-8"?>
<sst xmlns="http://schemas.openxmlformats.org/spreadsheetml/2006/main" count="6556" uniqueCount="619">
  <si>
    <t>PLAN DE INVĂŢĂMÂNT valabil incepand din 2012/2013</t>
  </si>
  <si>
    <t>Universitatea Babeş-Bolyai Cluj-Napoca</t>
  </si>
  <si>
    <t>Facultatea de Matematică şi Informatică</t>
  </si>
  <si>
    <r>
      <t xml:space="preserve">Domeniul: </t>
    </r>
    <r>
      <rPr>
        <b/>
        <i/>
        <sz val="12"/>
        <rFont val="Times New Roman"/>
        <family val="1"/>
      </rPr>
      <t>Matematică</t>
    </r>
  </si>
  <si>
    <r>
      <t xml:space="preserve">Specializarea/program de studiu: </t>
    </r>
    <r>
      <rPr>
        <b/>
        <sz val="12"/>
        <rFont val="Times New Roman"/>
        <family val="1"/>
      </rPr>
      <t>Matematică - în limba română</t>
    </r>
  </si>
  <si>
    <r>
      <t xml:space="preserve">Titlul absolventului: </t>
    </r>
    <r>
      <rPr>
        <b/>
        <sz val="12"/>
        <rFont val="Times New Roman"/>
        <family val="1"/>
      </rPr>
      <t>Licenţiat în Matematică</t>
    </r>
  </si>
  <si>
    <r>
      <t xml:space="preserve">Durata studiilor: </t>
    </r>
    <r>
      <rPr>
        <b/>
        <sz val="12"/>
        <rFont val="Times New Roman"/>
        <family val="1"/>
      </rPr>
      <t>6 semestre</t>
    </r>
  </si>
  <si>
    <r>
      <t xml:space="preserve">Forma de învătământ: </t>
    </r>
    <r>
      <rPr>
        <b/>
        <sz val="12"/>
        <rFont val="Times New Roman"/>
        <family val="1"/>
      </rPr>
      <t>cu frecvenţă</t>
    </r>
  </si>
  <si>
    <t>I. CERINTE PENTRU OBŢINEREA DIPLOMEI DE LICENTĂ:</t>
  </si>
  <si>
    <t>191 credite, din care:</t>
  </si>
  <si>
    <t>151 credite la disciplinele obligatorii</t>
  </si>
  <si>
    <t>40 credite la disciplinele optionale</t>
  </si>
  <si>
    <r>
      <t xml:space="preserve">Si </t>
    </r>
    <r>
      <rPr>
        <sz val="10"/>
        <rFont val="Times New Roman"/>
        <family val="1"/>
      </rPr>
      <t>:</t>
    </r>
  </si>
  <si>
    <t>4 credite la alte discipline obligatorii</t>
  </si>
  <si>
    <t>13 credite la discipline facultative</t>
  </si>
  <si>
    <t>20 credite examenul de licenta</t>
  </si>
  <si>
    <t>6 credite pentru limba străină (2 semestre).</t>
  </si>
  <si>
    <t>Efectuarea practicii de specialitate (cu calificativ admis) (3 săptămâni, 5 zile/săpt., 6 ore/zi)</t>
  </si>
  <si>
    <t>Promovarea disciplinei de Educaţie fizică (cu calificativ admis) fără credite (2 semestre).</t>
  </si>
  <si>
    <t>Pentru încadrarea în învăţământul preuniversitar, este necesară absolvirea masteratului didactic.</t>
  </si>
  <si>
    <t>II. DESFĂSURAREA STUDIILOR (în număr de săptămâni):</t>
  </si>
  <si>
    <t xml:space="preserve"> </t>
  </si>
  <si>
    <t>Activităti</t>
  </si>
  <si>
    <t>didactice</t>
  </si>
  <si>
    <t>Sesiune de</t>
  </si>
  <si>
    <t>examene</t>
  </si>
  <si>
    <t>L.P.</t>
  </si>
  <si>
    <t>comasate</t>
  </si>
  <si>
    <t>Stagii de</t>
  </si>
  <si>
    <t>practică</t>
  </si>
  <si>
    <t>Vacantă</t>
  </si>
  <si>
    <t>Sem. I</t>
  </si>
  <si>
    <t>Sem. II</t>
  </si>
  <si>
    <t>I</t>
  </si>
  <si>
    <t>V</t>
  </si>
  <si>
    <t>R</t>
  </si>
  <si>
    <t>iarna</t>
  </si>
  <si>
    <t>prim</t>
  </si>
  <si>
    <t>vară</t>
  </si>
  <si>
    <t>Anul 1</t>
  </si>
  <si>
    <t>Anul 2</t>
  </si>
  <si>
    <t>Anul 3</t>
  </si>
  <si>
    <t>III. NUMĂRUL ORELOR PE SĂPTĂMÂNĂ:</t>
  </si>
  <si>
    <r>
      <t xml:space="preserve">IV. EXAMENUL DE LICENTA - </t>
    </r>
    <r>
      <rPr>
        <sz val="10"/>
        <rFont val="Times New Roman"/>
        <family val="1"/>
      </rPr>
      <t>în perioada: 25 iunie - 10 iulie</t>
    </r>
  </si>
  <si>
    <t>Proba  1: Evaluarea cunoştinţelor fundamentale şi de specialitate - 10 credite</t>
  </si>
  <si>
    <t>Proba  2: Prezentarea şi susţinerea lucrării de licenţă - 10 credite</t>
  </si>
  <si>
    <t>V. MODUL DE ALEGERE A DISCIPLINELOR OPTIONALE:</t>
  </si>
  <si>
    <t xml:space="preserve">Sem.1: Pachetul cu discipline pentru limba străină (1): </t>
  </si>
  <si>
    <t>LLU0011, LLU0021, LLU0031</t>
  </si>
  <si>
    <t xml:space="preserve">Sem.2: Pachetul cu discipline pentru limba străină (2): </t>
  </si>
  <si>
    <t>LLU0012, LLU0022, LLU0032</t>
  </si>
  <si>
    <t xml:space="preserve">Sem.4: Discipline oferite pentru cursul opţional 1. </t>
  </si>
  <si>
    <t>MLM0042, MLM0043, MLM0050, MLM0056, MLR0033, MLR0035, MLR0046, MLR0050</t>
  </si>
  <si>
    <t xml:space="preserve">Sem.5: Discipline oferite pentru cursul opţional 2. </t>
  </si>
  <si>
    <t>MLM0039, MLM0051, MLR0038, MLR0054</t>
  </si>
  <si>
    <t xml:space="preserve">Sem.6: Discipline oferite pentru cursul opţional 3. </t>
  </si>
  <si>
    <t>MLM0010, MLM0037, MLR0041, MLR0043</t>
  </si>
  <si>
    <t xml:space="preserve">Sem.6: Discipline oferite pentru cursul opţional 4. </t>
  </si>
  <si>
    <t>MLM0053, MLM0055, MLR0037, MLR0052, MLR0057</t>
  </si>
  <si>
    <t xml:space="preserve">Sem.6: Discipline oferite pentru cursul opţional 5. </t>
  </si>
  <si>
    <t>MLM0034, MLM0047, MLM0048, MLR0036, MLR0056</t>
  </si>
  <si>
    <t xml:space="preserve">Sem.6: Discipline oferite pentru cursul opţional 6. </t>
  </si>
  <si>
    <t>MLM2005, MLM2006, MLM7007, MLR2005, MLR2006, MLR7007</t>
  </si>
  <si>
    <t>In contul a cel mult două discipline opţionale studentul are dreptul să aleagă două discipline de la alte specializări din Universitatea Babeş-Bolyai.</t>
  </si>
  <si>
    <t>VI. UNIVERSITĂŢI EUROPENE DE REFERINŢĂ</t>
  </si>
  <si>
    <t>VII. TABELUL DISCIPLINELOR</t>
  </si>
  <si>
    <t>Semestrul 1</t>
  </si>
  <si>
    <t>COD</t>
  </si>
  <si>
    <t>DENUMIREA DISCIPLINELOR</t>
  </si>
  <si>
    <t>Credite</t>
  </si>
  <si>
    <t>Ore fizice săptămânale</t>
  </si>
  <si>
    <t>Ore conventionale</t>
  </si>
  <si>
    <t>Forma de evaluare</t>
  </si>
  <si>
    <t>Felul</t>
  </si>
  <si>
    <t>ECTS</t>
  </si>
  <si>
    <t>C</t>
  </si>
  <si>
    <t>S</t>
  </si>
  <si>
    <t>L</t>
  </si>
  <si>
    <t>P</t>
  </si>
  <si>
    <t>F</t>
  </si>
  <si>
    <t>T</t>
  </si>
  <si>
    <t>E</t>
  </si>
  <si>
    <t>VP/P</t>
  </si>
  <si>
    <t>disciplinei</t>
  </si>
  <si>
    <t>MLR0019</t>
  </si>
  <si>
    <t>Algebra 1 (Algebră liniară)</t>
  </si>
  <si>
    <t>Fundamentala</t>
  </si>
  <si>
    <t>MLR0023</t>
  </si>
  <si>
    <t>Logică matematică</t>
  </si>
  <si>
    <t>Specialitate</t>
  </si>
  <si>
    <t>MLR0001</t>
  </si>
  <si>
    <t>Analiză matematică 1 (Analiza pe R)</t>
  </si>
  <si>
    <t>MLR0013</t>
  </si>
  <si>
    <t>Geometrie 1 (Geometrie analitică)</t>
  </si>
  <si>
    <t>MLR5005</t>
  </si>
  <si>
    <t>Fundamentele programării</t>
  </si>
  <si>
    <t>YLU0011</t>
  </si>
  <si>
    <t>Educaţie fizică (1)</t>
  </si>
  <si>
    <t>Complementara</t>
  </si>
  <si>
    <t>MLX2081</t>
  </si>
  <si>
    <t>Limba străină (1)</t>
  </si>
  <si>
    <t>TOTAL</t>
  </si>
  <si>
    <t>Semestrul 2</t>
  </si>
  <si>
    <t>MLR0021</t>
  </si>
  <si>
    <t>Algebra 2 (Structuri algebrice de bază)</t>
  </si>
  <si>
    <t>MLR0006</t>
  </si>
  <si>
    <t>Analiză matematică 2 (Calcul diferenţial în R^n)</t>
  </si>
  <si>
    <t>MLR0015</t>
  </si>
  <si>
    <t>Geometrie 2 (Geometrie afină)</t>
  </si>
  <si>
    <t>MLR0009</t>
  </si>
  <si>
    <t>Ecuaţii diferenţiale</t>
  </si>
  <si>
    <t>MLR5006</t>
  </si>
  <si>
    <t>Programare orientată obiect</t>
  </si>
  <si>
    <t>MLR5022</t>
  </si>
  <si>
    <t>Structuri de date şi algoritmi</t>
  </si>
  <si>
    <t>YLU0012</t>
  </si>
  <si>
    <t>Educaţie fizică (2)</t>
  </si>
  <si>
    <t>MLX2082</t>
  </si>
  <si>
    <t>Limba străină (2)</t>
  </si>
  <si>
    <t>Semestrul 3</t>
  </si>
  <si>
    <t>MLR0022</t>
  </si>
  <si>
    <t>Teoria numerelor</t>
  </si>
  <si>
    <t>MLR0007</t>
  </si>
  <si>
    <t>Analiză matematică 3 (Calcul integral în R^n)</t>
  </si>
  <si>
    <t>MLR0016</t>
  </si>
  <si>
    <t>Geometrie 3 (Geometria diferenţială a curbelor şi suprafeţelor)</t>
  </si>
  <si>
    <t>MLR0008</t>
  </si>
  <si>
    <t>Analiză complexă</t>
  </si>
  <si>
    <t>MLR0026</t>
  </si>
  <si>
    <t>Software matematic</t>
  </si>
  <si>
    <t>Semestrul 4</t>
  </si>
  <si>
    <t>MLR0027</t>
  </si>
  <si>
    <t>Analiză numerică</t>
  </si>
  <si>
    <t>MLR0003</t>
  </si>
  <si>
    <t>Funcţii reale</t>
  </si>
  <si>
    <t>MLR0029</t>
  </si>
  <si>
    <t>Probabilităţi</t>
  </si>
  <si>
    <t>MLR0025</t>
  </si>
  <si>
    <t>Mecanică teoretică</t>
  </si>
  <si>
    <t>MLX2101</t>
  </si>
  <si>
    <t>Curs optional 1</t>
  </si>
  <si>
    <t>Semestrul 5</t>
  </si>
  <si>
    <t>MLR0004</t>
  </si>
  <si>
    <t>Analiză funcţională</t>
  </si>
  <si>
    <t>MLR0030</t>
  </si>
  <si>
    <t>Statistică matematică</t>
  </si>
  <si>
    <t>MLR0011</t>
  </si>
  <si>
    <t>Ecuaţii cu derivate parţiale</t>
  </si>
  <si>
    <t>MLR0024</t>
  </si>
  <si>
    <t>Astronomie</t>
  </si>
  <si>
    <t>MLX2102</t>
  </si>
  <si>
    <t>Curs optional 2</t>
  </si>
  <si>
    <t>Semestrul 6</t>
  </si>
  <si>
    <t>MLR0005</t>
  </si>
  <si>
    <t>Tehnici de optimizare</t>
  </si>
  <si>
    <t>MLR2001</t>
  </si>
  <si>
    <t>Elaborarea lucrării de licenţă</t>
  </si>
  <si>
    <t>MLX2103</t>
  </si>
  <si>
    <t>Curs optional 3</t>
  </si>
  <si>
    <t>MLX2104</t>
  </si>
  <si>
    <t>Curs optional 4</t>
  </si>
  <si>
    <t>MLX2105</t>
  </si>
  <si>
    <t>Curs optional 5</t>
  </si>
  <si>
    <t>MLX2106</t>
  </si>
  <si>
    <t>Curs optional 6</t>
  </si>
  <si>
    <t>DISCIPLINE OPTIONALE</t>
  </si>
  <si>
    <t>Anul I, Semestrul 1. Pachetul cu discipline pentru limba străină (1):</t>
  </si>
  <si>
    <t>LLU0011</t>
  </si>
  <si>
    <t>Limba engleză (1)</t>
  </si>
  <si>
    <t>LLU0021</t>
  </si>
  <si>
    <t>Limba franceză (1)</t>
  </si>
  <si>
    <t>LLU0031</t>
  </si>
  <si>
    <t>Limba germană (1)</t>
  </si>
  <si>
    <t>Anul I, Semestrul 2. Pachetul cu discipline pentru limba străină (2):</t>
  </si>
  <si>
    <t>LLU0012</t>
  </si>
  <si>
    <t>Limba engleză (2)</t>
  </si>
  <si>
    <t>LLU0022</t>
  </si>
  <si>
    <t>Limba franceză (2)</t>
  </si>
  <si>
    <t>LLU0032</t>
  </si>
  <si>
    <t>Limba germană (2)</t>
  </si>
  <si>
    <t>Anul II, Semestrul 4. Discipline oferite pentru cursul opţional 1.</t>
  </si>
  <si>
    <t>Pachetul cu discipline în limba română:</t>
  </si>
  <si>
    <t>MLR0046</t>
  </si>
  <si>
    <t>Complemente de algebră</t>
  </si>
  <si>
    <t>MLR0033</t>
  </si>
  <si>
    <t>Complemente de analiză matematică</t>
  </si>
  <si>
    <t>MLR0035</t>
  </si>
  <si>
    <t>Funcţii convexe</t>
  </si>
  <si>
    <t>MLR0050</t>
  </si>
  <si>
    <t>Grafuri şi combinatorică</t>
  </si>
  <si>
    <t>Pachetul cu discipline în limba maghiară:</t>
  </si>
  <si>
    <t>MLM0042</t>
  </si>
  <si>
    <t>Geometrie proiectivă</t>
  </si>
  <si>
    <t>MLM0043</t>
  </si>
  <si>
    <t>Geometrie hiperbolică</t>
  </si>
  <si>
    <t>MLM0056</t>
  </si>
  <si>
    <t>Teoria geometrică a funcţiilor analitice</t>
  </si>
  <si>
    <t>MLM0050</t>
  </si>
  <si>
    <t>Anul III, Semestrul 5. Discipline oferite pentru cursul opţional 2.</t>
  </si>
  <si>
    <t>MLR0038</t>
  </si>
  <si>
    <t>Capitole speciale de ecuaţii diferenţiale ordinare</t>
  </si>
  <si>
    <t>MLR0054</t>
  </si>
  <si>
    <t>Aplicaţii ale calculului numeric</t>
  </si>
  <si>
    <t>MLM0051</t>
  </si>
  <si>
    <t>Mecanică analitică</t>
  </si>
  <si>
    <t>MLM0039</t>
  </si>
  <si>
    <t>Matematici aplicate în economie</t>
  </si>
  <si>
    <t>Anul III, Semestrul 6. Discipline oferite pentru cursul opţional 3.</t>
  </si>
  <si>
    <t>MLR0041</t>
  </si>
  <si>
    <t>Complemente de geometrie</t>
  </si>
  <si>
    <t>MLR0043</t>
  </si>
  <si>
    <t>MLM0010</t>
  </si>
  <si>
    <t>Sisteme dinamice</t>
  </si>
  <si>
    <t>MLM0037</t>
  </si>
  <si>
    <t>Modelare matematică</t>
  </si>
  <si>
    <t>Anul III, Semestrul 6. Discipline oferite pentru cursul opţional 4.</t>
  </si>
  <si>
    <t>MLR0057</t>
  </si>
  <si>
    <t>Matematica operaţiunilor financiare</t>
  </si>
  <si>
    <t>MLR0052</t>
  </si>
  <si>
    <t>Capitole speciale de astronomie</t>
  </si>
  <si>
    <t>MLR0037</t>
  </si>
  <si>
    <t>MLM0055</t>
  </si>
  <si>
    <t>Calcul numeric în matematica aplicată</t>
  </si>
  <si>
    <t>MLM0053</t>
  </si>
  <si>
    <t>Procese stochastice şi fractali</t>
  </si>
  <si>
    <t>Anul III, Semestrul 6. Discipline oferite pentru cursul opţional 5.</t>
  </si>
  <si>
    <t>MLR0056</t>
  </si>
  <si>
    <t>MLR0036</t>
  </si>
  <si>
    <t>Complemente de analiză complexă</t>
  </si>
  <si>
    <t>MLM0048</t>
  </si>
  <si>
    <t>Capitole speciale de algebră</t>
  </si>
  <si>
    <t>MLM0047</t>
  </si>
  <si>
    <t>Teoria lui Galois a ecuaţiilor algebrice</t>
  </si>
  <si>
    <t>MLM0034</t>
  </si>
  <si>
    <t>Capitole speciale de analiză matematică</t>
  </si>
  <si>
    <t>Anul III, Semestrul 6. Discipline oferite pentru cursul opţional 6.</t>
  </si>
  <si>
    <t>MLR2006</t>
  </si>
  <si>
    <t>Istoria matematicii</t>
  </si>
  <si>
    <t>MLR7007</t>
  </si>
  <si>
    <t>Istoria informaticii</t>
  </si>
  <si>
    <t>MLR2005</t>
  </si>
  <si>
    <t>Metodologia documentării şi elaborării unei lucrări ştiinţifice</t>
  </si>
  <si>
    <t>MLM2006</t>
  </si>
  <si>
    <t>MLM7007</t>
  </si>
  <si>
    <t>MLM2005</t>
  </si>
  <si>
    <t>ALTE DISCIPLINE OBLIGATORII DIN PROGRAMUL COMUN AL UNIVERSITĂTII</t>
  </si>
  <si>
    <t>Anul II, Semestrul 4</t>
  </si>
  <si>
    <t>MLR2007</t>
  </si>
  <si>
    <t>Practică</t>
  </si>
  <si>
    <t>DISCIPLINE FACULTATIVE</t>
  </si>
  <si>
    <t>Anul I, Semestrul 1</t>
  </si>
  <si>
    <t>MLR0018</t>
  </si>
  <si>
    <t>Matematica de bază</t>
  </si>
  <si>
    <t>MLM7006</t>
  </si>
  <si>
    <t>Informatica de baza (in limba maghiara)</t>
  </si>
  <si>
    <t>Anul I, Semestrul 2</t>
  </si>
  <si>
    <t>MLR2002</t>
  </si>
  <si>
    <t>Metode avansate de rezolvare a problemelor de matematică şi informatică</t>
  </si>
  <si>
    <t>Anul III, Semestrul 5</t>
  </si>
  <si>
    <t>MLR2003</t>
  </si>
  <si>
    <t>Redactarea documentelor matematice în LaTeX</t>
  </si>
  <si>
    <t>ANEXA LA PLANUL DE INVĂŢĂMÂNT</t>
  </si>
  <si>
    <t>DISCIPLINE DE PREGATIRE FUNDAMENTALA</t>
  </si>
  <si>
    <t>Obligatorie</t>
  </si>
  <si>
    <t>Facultativa</t>
  </si>
  <si>
    <t>Optionala</t>
  </si>
  <si>
    <t>-</t>
  </si>
  <si>
    <t>DISCIPLINE DE PREGATIRE ÎN DOMENIUL LICENTEI (DE SPECIALITATE)</t>
  </si>
  <si>
    <t>DISCIPLINE COMPLEMENTARE</t>
  </si>
  <si>
    <t>Alta obligatorie</t>
  </si>
  <si>
    <t>BILANT GENERAL</t>
  </si>
  <si>
    <r>
      <t xml:space="preserve">Specializarea/program de studiu: </t>
    </r>
    <r>
      <rPr>
        <b/>
        <sz val="12"/>
        <rFont val="Times New Roman"/>
        <family val="1"/>
      </rPr>
      <t>Matematică - în limba maghiară</t>
    </r>
  </si>
  <si>
    <t>20 credite la examenul de licenta</t>
  </si>
  <si>
    <r>
      <t xml:space="preserve">IV. EXAMENUL DE LICENTA - </t>
    </r>
    <r>
      <rPr>
        <sz val="10"/>
        <rFont val="Times New Roman"/>
        <family val="1"/>
      </rPr>
      <t>perioada: 25 iunie - 10 iulie</t>
    </r>
  </si>
  <si>
    <t>MLM0019</t>
  </si>
  <si>
    <t>MLM0023</t>
  </si>
  <si>
    <t>MLM0001</t>
  </si>
  <si>
    <t>MLM0013</t>
  </si>
  <si>
    <t>MLM5005</t>
  </si>
  <si>
    <t>MLM0021</t>
  </si>
  <si>
    <t>MLM0006</t>
  </si>
  <si>
    <t>MLM0015</t>
  </si>
  <si>
    <t>MLM0009</t>
  </si>
  <si>
    <t>MLM5006</t>
  </si>
  <si>
    <t>MLM5022</t>
  </si>
  <si>
    <t>MLM0022</t>
  </si>
  <si>
    <t>MLM0007</t>
  </si>
  <si>
    <t>MLM0016</t>
  </si>
  <si>
    <t>MLM0008</t>
  </si>
  <si>
    <t>MLM0026</t>
  </si>
  <si>
    <t>MLM0027</t>
  </si>
  <si>
    <t>MLM0003</t>
  </si>
  <si>
    <t>MLM0029</t>
  </si>
  <si>
    <t>MLM0025</t>
  </si>
  <si>
    <t>MLM0004</t>
  </si>
  <si>
    <t>MLM0030</t>
  </si>
  <si>
    <t>MLM0011</t>
  </si>
  <si>
    <t>MLM0024</t>
  </si>
  <si>
    <t>MLM0005</t>
  </si>
  <si>
    <t>MLM2001</t>
  </si>
  <si>
    <t>MLM2007</t>
  </si>
  <si>
    <t>MLM0018</t>
  </si>
  <si>
    <r>
      <t xml:space="preserve">Domeniul: </t>
    </r>
    <r>
      <rPr>
        <b/>
        <i/>
        <sz val="12"/>
        <rFont val="Times New Roman"/>
        <family val="1"/>
      </rPr>
      <t>Informatică</t>
    </r>
  </si>
  <si>
    <r>
      <t xml:space="preserve">Specializarea/program de studiu: </t>
    </r>
    <r>
      <rPr>
        <b/>
        <sz val="12"/>
        <rFont val="Times New Roman"/>
        <family val="1"/>
      </rPr>
      <t>Informatică - în limba română</t>
    </r>
  </si>
  <si>
    <r>
      <t xml:space="preserve">Titlul absolventului: </t>
    </r>
    <r>
      <rPr>
        <b/>
        <sz val="12"/>
        <rFont val="Times New Roman"/>
        <family val="1"/>
      </rPr>
      <t>Licenţiat în Informatică</t>
    </r>
  </si>
  <si>
    <t>20 credite la examenul de licență</t>
  </si>
  <si>
    <t xml:space="preserve">Sem.5: Discipline oferite pentru cursul opţional 3 </t>
  </si>
  <si>
    <t>MLE5033, MLE5051, MLE5061, MLM0024, MLM0032, MLM5036, MLM5043, MLR5044, MLR5057, MLR5065</t>
  </si>
  <si>
    <t>MLE2005, MLE2006, MLE7007, MLM2005, MLM2006, MLM7007, MLR2005, MLR2006, MLR7007</t>
  </si>
  <si>
    <t>MLR0020</t>
  </si>
  <si>
    <t>Algebră</t>
  </si>
  <si>
    <t>MLR0002</t>
  </si>
  <si>
    <t>Analiză matematică</t>
  </si>
  <si>
    <t>MLR5004</t>
  </si>
  <si>
    <t>Arhitectura sistemelor de calcul</t>
  </si>
  <si>
    <t>MLR5055</t>
  </si>
  <si>
    <t>Logică computaţională</t>
  </si>
  <si>
    <t>MLR5007</t>
  </si>
  <si>
    <t>Sisteme de operare</t>
  </si>
  <si>
    <t>MLR0014</t>
  </si>
  <si>
    <t>Geometrie</t>
  </si>
  <si>
    <t>MLR0010</t>
  </si>
  <si>
    <t>MLR5008</t>
  </si>
  <si>
    <t>Metode avansate de programare</t>
  </si>
  <si>
    <t>MLR5001</t>
  </si>
  <si>
    <t>Sisteme de operare distribuite</t>
  </si>
  <si>
    <t>MLR5027</t>
  </si>
  <si>
    <t>Baze de date</t>
  </si>
  <si>
    <t>MLR5009</t>
  </si>
  <si>
    <t>Programare logică şi funcţională</t>
  </si>
  <si>
    <t>MLR0031</t>
  </si>
  <si>
    <t>Probabilităţi şi statistică</t>
  </si>
  <si>
    <t>MLR5025</t>
  </si>
  <si>
    <t>Algoritmica grafelor</t>
  </si>
  <si>
    <t>MLR5011</t>
  </si>
  <si>
    <t>Ingineria sistemelor soft</t>
  </si>
  <si>
    <t>MLR5028</t>
  </si>
  <si>
    <t>Sisteme de gestiune a bazelor de date</t>
  </si>
  <si>
    <t>MLR5029</t>
  </si>
  <si>
    <t>Inteligenţă artificială</t>
  </si>
  <si>
    <t>MLR5002</t>
  </si>
  <si>
    <t>Reţele de calculatoare</t>
  </si>
  <si>
    <t>MLR5010</t>
  </si>
  <si>
    <t>Proiect individual</t>
  </si>
  <si>
    <t>MLX7101</t>
  </si>
  <si>
    <t>MLR5015</t>
  </si>
  <si>
    <t>Programare Web</t>
  </si>
  <si>
    <t>MLR5023</t>
  </si>
  <si>
    <t>Limbaje formale şi tehnici de compilare</t>
  </si>
  <si>
    <t>MLR5012</t>
  </si>
  <si>
    <t>Proiect colectiv</t>
  </si>
  <si>
    <t>MLX7102</t>
  </si>
  <si>
    <t>MLX7103</t>
  </si>
  <si>
    <t>MLR5013</t>
  </si>
  <si>
    <t>Medii de proiectare şi programare</t>
  </si>
  <si>
    <t>MLR5014</t>
  </si>
  <si>
    <t>Verificarea şi validarea sistemelor soft</t>
  </si>
  <si>
    <t>MLR0028</t>
  </si>
  <si>
    <t>Calcul numeric</t>
  </si>
  <si>
    <t>MLX7104</t>
  </si>
  <si>
    <t>MLX7105</t>
  </si>
  <si>
    <t>MLX7106</t>
  </si>
  <si>
    <t>MLR5039</t>
  </si>
  <si>
    <t>Fundamentele limbajelor de programare</t>
  </si>
  <si>
    <t>MLR5048</t>
  </si>
  <si>
    <t>Interacţiunea om-calculator</t>
  </si>
  <si>
    <t>MLR5067</t>
  </si>
  <si>
    <t>Metode inteligente de rezolvare a problemelor reale</t>
  </si>
  <si>
    <t>MLR0045</t>
  </si>
  <si>
    <t>Algebră computaţională</t>
  </si>
  <si>
    <t>MLR0044</t>
  </si>
  <si>
    <t>Aplicaţii ale geometriei în informatică</t>
  </si>
  <si>
    <t>MLM5047</t>
  </si>
  <si>
    <t>Metode avansate de programare funcţională</t>
  </si>
  <si>
    <t>MLM0040</t>
  </si>
  <si>
    <t>Geometrie computaţională</t>
  </si>
  <si>
    <t>Pachetul cu discipline în limba engleză:</t>
  </si>
  <si>
    <t>MLE0005</t>
  </si>
  <si>
    <t>MLE5068</t>
  </si>
  <si>
    <t>Aplicaţii ale logicii</t>
  </si>
  <si>
    <t>MLE5046</t>
  </si>
  <si>
    <t>Programare orientată pe aspecte</t>
  </si>
  <si>
    <t>MLE0040</t>
  </si>
  <si>
    <t>MLR5040</t>
  </si>
  <si>
    <t>Programare distribuită - platforme Java</t>
  </si>
  <si>
    <t>MLR5041</t>
  </si>
  <si>
    <t>Analiza şi gestiunea sistemelor informatice complexe</t>
  </si>
  <si>
    <t>MLR5062</t>
  </si>
  <si>
    <t>Tehnici pentru regăsirea informaţiei</t>
  </si>
  <si>
    <t>MLM5059</t>
  </si>
  <si>
    <t>Proiectarea şi gestiunea bazelor de date distribuite şi orientate obiect</t>
  </si>
  <si>
    <t>MLM5054</t>
  </si>
  <si>
    <t>Analiza algoritmilor</t>
  </si>
  <si>
    <t>MLM5040</t>
  </si>
  <si>
    <t>MLE5066</t>
  </si>
  <si>
    <t>Calcul evolutiv: algoritmi şi operatori</t>
  </si>
  <si>
    <t>MLE0049</t>
  </si>
  <si>
    <t>Criptografie cu cheie publică</t>
  </si>
  <si>
    <t>MLE5058</t>
  </si>
  <si>
    <t>Baze de date spaţiale</t>
  </si>
  <si>
    <t>MLE5050</t>
  </si>
  <si>
    <t>Prelucrarea cunoştinţelor</t>
  </si>
  <si>
    <t>Anul III, Semestrul 5. Discipline oferite pentru cursul opţional 3</t>
  </si>
  <si>
    <t>MLR5044</t>
  </si>
  <si>
    <t>Instrumente CASE</t>
  </si>
  <si>
    <t>MLR5065</t>
  </si>
  <si>
    <t>Roboţi inteligenţi</t>
  </si>
  <si>
    <t>MLR5057</t>
  </si>
  <si>
    <t>Date semistructurate</t>
  </si>
  <si>
    <t>MLM5043</t>
  </si>
  <si>
    <t>Programare Windows</t>
  </si>
  <si>
    <t>MLM5036</t>
  </si>
  <si>
    <t>Procesoare Risc</t>
  </si>
  <si>
    <t>MLM0032</t>
  </si>
  <si>
    <t>Teoria informaţiei</t>
  </si>
  <si>
    <t>MLE5033</t>
  </si>
  <si>
    <t>Protocoale specializate în reţele de calculatoare</t>
  </si>
  <si>
    <t>MLE5061</t>
  </si>
  <si>
    <t>Realitate virtuală</t>
  </si>
  <si>
    <t>MLE5051</t>
  </si>
  <si>
    <t>Modele pentru componentele soft</t>
  </si>
  <si>
    <t>MLR5060</t>
  </si>
  <si>
    <t>Grafică pe calculator</t>
  </si>
  <si>
    <t>MLR5032</t>
  </si>
  <si>
    <t>Aplicaţii pentru dispozitive mobile</t>
  </si>
  <si>
    <t>MLR5045</t>
  </si>
  <si>
    <t>Generarea automată a programelor din algoritmi</t>
  </si>
  <si>
    <t>MLR5037</t>
  </si>
  <si>
    <t>Controlul traficului web</t>
  </si>
  <si>
    <t>MLM5024</t>
  </si>
  <si>
    <t>Probleme practice de sisteme de operare şi reţele de calculatoare</t>
  </si>
  <si>
    <t>MLM5049</t>
  </si>
  <si>
    <t>Metode avansate de învăţare automată</t>
  </si>
  <si>
    <t>MLM7009</t>
  </si>
  <si>
    <t>Management şi marketing</t>
  </si>
  <si>
    <t>MLE5034</t>
  </si>
  <si>
    <t>Comunicaţii audio-video în reţele de mare viteză</t>
  </si>
  <si>
    <t>MLE5035</t>
  </si>
  <si>
    <t>Aplicaţii multimedia peste web</t>
  </si>
  <si>
    <t>MLE5038</t>
  </si>
  <si>
    <t>Proiectare web şi optimizare</t>
  </si>
  <si>
    <t>MLR5042</t>
  </si>
  <si>
    <t>Modelarea paralelismului şi concurenţei prin retele Petri</t>
  </si>
  <si>
    <t>MLR5063</t>
  </si>
  <si>
    <t>Tehnici de realizare a sistemelor inteligente</t>
  </si>
  <si>
    <t>MLR5064</t>
  </si>
  <si>
    <t>Prelucrarea imaginilor</t>
  </si>
  <si>
    <t>MLR5052</t>
  </si>
  <si>
    <t>Paradigme şi tehnici ale programării paralele</t>
  </si>
  <si>
    <t>MLM5060</t>
  </si>
  <si>
    <t>MLE5053</t>
  </si>
  <si>
    <t>Proiectare avansată de compilatoare</t>
  </si>
  <si>
    <t>MLE5056</t>
  </si>
  <si>
    <t>Aspecte Pragmatice în programare</t>
  </si>
  <si>
    <t>MLE2006</t>
  </si>
  <si>
    <t>MLE7007</t>
  </si>
  <si>
    <t>MLE2005</t>
  </si>
  <si>
    <t>MLR7005</t>
  </si>
  <si>
    <t>Comunicare şi dezvoltare profesională în informatică</t>
  </si>
  <si>
    <t>20 credite la examenul de licentă</t>
  </si>
  <si>
    <r>
      <t xml:space="preserve">IV. EXAMENUL DE LICENTA - </t>
    </r>
    <r>
      <rPr>
        <sz val="10"/>
        <rFont val="Times New Roman"/>
        <family val="1"/>
      </rPr>
      <t>Sustinerea examenului de licenta (20 credite) (perioada: 25 iunie - 10 iulie)</t>
    </r>
  </si>
  <si>
    <t>MLM0020</t>
  </si>
  <si>
    <t>MLM0002</t>
  </si>
  <si>
    <t>MLM5004</t>
  </si>
  <si>
    <t>MLM5055</t>
  </si>
  <si>
    <t>MLM5007</t>
  </si>
  <si>
    <t>MLM0014</t>
  </si>
  <si>
    <t>MLM5008</t>
  </si>
  <si>
    <t>MLM5001</t>
  </si>
  <si>
    <t>MLM5027</t>
  </si>
  <si>
    <t>MLM5009</t>
  </si>
  <si>
    <t>MLM0031</t>
  </si>
  <si>
    <t>MLM5025</t>
  </si>
  <si>
    <t>MLM5011</t>
  </si>
  <si>
    <t>MLM5028</t>
  </si>
  <si>
    <t>MLM5029</t>
  </si>
  <si>
    <t>MLM5002</t>
  </si>
  <si>
    <t>MLM5010</t>
  </si>
  <si>
    <t>MLM5015</t>
  </si>
  <si>
    <t>MLM5023</t>
  </si>
  <si>
    <t>MLM5012</t>
  </si>
  <si>
    <t>MLM5013</t>
  </si>
  <si>
    <t>MLM5014</t>
  </si>
  <si>
    <t>MLM0028</t>
  </si>
  <si>
    <t>Anul II, Semestrul 5. Discipline oferite pentru cursul opţional 2.</t>
  </si>
  <si>
    <t>Anul II, Semestrul 5. Discipline oferite pentru cursul opţional 3</t>
  </si>
  <si>
    <t>Anul II, Semestrul 6. Discipline oferite pentru cursul opţional 4.</t>
  </si>
  <si>
    <t>Anul II, Semestrul 6. Discipline oferite pentru cursul opţional 5.</t>
  </si>
  <si>
    <t>Anul II, Semestrul 6. Discipline oferite pentru cursul opţional 6.</t>
  </si>
  <si>
    <t>MLM7001</t>
  </si>
  <si>
    <r>
      <t xml:space="preserve">Specializarea/program de studiu: </t>
    </r>
    <r>
      <rPr>
        <b/>
        <sz val="12"/>
        <rFont val="Times New Roman"/>
        <family val="1"/>
      </rPr>
      <t>Informatică - în limba engleză</t>
    </r>
  </si>
  <si>
    <t>MLE0020</t>
  </si>
  <si>
    <t>MLE0002</t>
  </si>
  <si>
    <t>MLE5004</t>
  </si>
  <si>
    <t>MLE5005</t>
  </si>
  <si>
    <t>MLE5055</t>
  </si>
  <si>
    <t>MLE5007</t>
  </si>
  <si>
    <t>MLE5006</t>
  </si>
  <si>
    <t>MLE5022</t>
  </si>
  <si>
    <t>MLE0014</t>
  </si>
  <si>
    <t>MLE0010</t>
  </si>
  <si>
    <t>MLE5008</t>
  </si>
  <si>
    <t>MLE5001</t>
  </si>
  <si>
    <t>MLE5027</t>
  </si>
  <si>
    <t>MLE5009</t>
  </si>
  <si>
    <t>MLE0031</t>
  </si>
  <si>
    <t>MLE5025</t>
  </si>
  <si>
    <t>MLE5011</t>
  </si>
  <si>
    <t>MLE5028</t>
  </si>
  <si>
    <t>MLE5029</t>
  </si>
  <si>
    <t>MLE5002</t>
  </si>
  <si>
    <t>MLE5010</t>
  </si>
  <si>
    <t>MLE5015</t>
  </si>
  <si>
    <t>MLE5023</t>
  </si>
  <si>
    <t>MLE5012</t>
  </si>
  <si>
    <t>MLE5013</t>
  </si>
  <si>
    <t>MLE5014</t>
  </si>
  <si>
    <t>MLE0028</t>
  </si>
  <si>
    <t>MLE2001</t>
  </si>
  <si>
    <t>MLE7001</t>
  </si>
  <si>
    <r>
      <t xml:space="preserve">Specializarea/program de studiu: </t>
    </r>
    <r>
      <rPr>
        <b/>
        <sz val="12"/>
        <rFont val="Times New Roman"/>
        <family val="1"/>
      </rPr>
      <t>Matematică informatică - în limba română</t>
    </r>
  </si>
  <si>
    <t>170 credite la disciplinele obligatorii</t>
  </si>
  <si>
    <t>21 credite la disciplinele optionale</t>
  </si>
  <si>
    <t>MLM0004, MLM0010, MLM0024, MLM0032, MLM0039, MLR0004, MLR0024, MLR0026, MLR0038</t>
  </si>
  <si>
    <t xml:space="preserve">Sem.5: Discipline oferite pentru cursul opţional 3. </t>
  </si>
  <si>
    <t>MLM5025, MLM5040, MLM5043, MLM5054, MLM5059, MLR5040, MLR5044, MLR5057, MLR5062</t>
  </si>
  <si>
    <t>MLX2201</t>
  </si>
  <si>
    <t>MLX2202</t>
  </si>
  <si>
    <t>MLX2203</t>
  </si>
  <si>
    <t>MLX2204</t>
  </si>
  <si>
    <t>Anul III, Semestrul 5. Discipline oferite pentru cursul opţional 3.</t>
  </si>
  <si>
    <t>Anul II, Semestrul 2</t>
  </si>
  <si>
    <r>
      <t xml:space="preserve">Specializarea/program de studiu: </t>
    </r>
    <r>
      <rPr>
        <b/>
        <sz val="12"/>
        <rFont val="Times New Roman"/>
        <family val="1"/>
      </rPr>
      <t>Matematică informatică - în limba maghiară</t>
    </r>
  </si>
  <si>
    <t>NR</t>
  </si>
  <si>
    <t>DISCIPLINE</t>
  </si>
  <si>
    <t>Ore</t>
  </si>
  <si>
    <t>Fizice</t>
  </si>
  <si>
    <t>%</t>
  </si>
  <si>
    <t>NR CREDITE</t>
  </si>
  <si>
    <t>AN I</t>
  </si>
  <si>
    <t>AN II</t>
  </si>
  <si>
    <t>AN III</t>
  </si>
  <si>
    <t>OBLIGATORII</t>
  </si>
  <si>
    <t>OPTIONALE</t>
  </si>
  <si>
    <t>In contul a cel mult două discipline opţionale studentul are dreptul să aleagă.</t>
  </si>
  <si>
    <t xml:space="preserve"> două discipline de la alte specializări din Universitatea Babeş-Bolyai</t>
  </si>
  <si>
    <t>Planul de învăţământ urmează în proporţie de 80% planurile de învăţământ ale.</t>
  </si>
  <si>
    <t xml:space="preserve"> Univ. Munchen, Univ. "Tor Vergata" Roma si Univ. Heidelberg</t>
  </si>
  <si>
    <t>TOTAL CREDITE/ORE/SAPTAMANA/EVALUARI</t>
  </si>
  <si>
    <t>TOTAL ORE FIZICE/CONVENTIONALE/</t>
  </si>
  <si>
    <t>PROCENTE</t>
  </si>
  <si>
    <t>recomandările Association of Computing Machinery şi IEEE Computer Society.</t>
  </si>
  <si>
    <t xml:space="preserve">In contul a cel mult două discipline opţionale studentul are dreptul să aleagă două discipline </t>
  </si>
  <si>
    <t>de la alte specializări din Universitatea Babeş-Bolyai.</t>
  </si>
  <si>
    <t xml:space="preserve"> ale Univ. Munchen, Univ. "Tor Vergata" Roma si Univ. Heidelberg.</t>
  </si>
  <si>
    <t xml:space="preserve">Planul de învăţământ urmează în proporţie de 80% planurile de învăţământ </t>
  </si>
  <si>
    <t xml:space="preserve">MLM0034, MLM0042, MLM0043, MLM0048, MLM0050, MLM0056, MLM5028, MLR0033, </t>
  </si>
  <si>
    <t>MLR0035, MLR0046, MLR0050</t>
  </si>
  <si>
    <t xml:space="preserve">In contul unei discipline opţionale studentul are dreptul să aleagă o disciplină </t>
  </si>
  <si>
    <t xml:space="preserve">Planul de învăţământ urmează în proporţie de 80% planurile de învăţământ ale </t>
  </si>
  <si>
    <t>Univ. Munchen, Univ. "Tor Vergata" Roma si Univ. Milano.</t>
  </si>
  <si>
    <t>DISCIPLINE LA ALEGERE PENTRU LIMBA STRAINA 1 SI 2</t>
  </si>
  <si>
    <t>ale Univ. Munchen, Univ. "Tor Vergata" Roma si Univ. Milano.</t>
  </si>
  <si>
    <t xml:space="preserve">In contul a cel mult două discipline opţionale studentul are dreptul să aleagă două discipline de </t>
  </si>
  <si>
    <t>la alte specializări din Universitatea Babeş-Bolyai.</t>
  </si>
  <si>
    <t xml:space="preserve">Planul de învăţământ urmează în proporţie de 60% planurile de învăţământ ale Univ. Milano, </t>
  </si>
  <si>
    <t xml:space="preserve">Univ. Groningem si Univ. Liverpool. Planul reflectă de asemenea recomandările </t>
  </si>
  <si>
    <t>Association of Computing Machinery şi IEEE Computer Society.</t>
  </si>
  <si>
    <t>Planul de învăţământ urmează în proporţie de 60% planurile de învăţământ ale Univ. Milano, Univ. Groningem si Univ. Liverpool.</t>
  </si>
  <si>
    <t xml:space="preserve"> Planul reflectă de asemenea </t>
  </si>
  <si>
    <t>MLR0046, MLR0050</t>
  </si>
  <si>
    <t>VP</t>
  </si>
  <si>
    <t>Complemente de mecanica</t>
  </si>
  <si>
    <t>MLR0058</t>
  </si>
  <si>
    <t>Anul II, Semestrul 1. Pachetul cu discipline pentru limba străină (1):</t>
  </si>
  <si>
    <t>Anul II, Semestrul 2. Pachetul cu discipline pentru limba străină (2):</t>
  </si>
  <si>
    <t xml:space="preserve">Sem.3: Pachetul cu discipline pentru limba străină (1): </t>
  </si>
  <si>
    <t xml:space="preserve">Sem.4: Pachetul cu discipline pentru limba străină (2): </t>
  </si>
  <si>
    <t xml:space="preserve">MLM0034, MLM0042, MLM0043, MLM0048, MLM0050, MLM0056, MLM5028, MLR0037, MLR0038, </t>
  </si>
  <si>
    <t>MLM0004, MLM0010, MLM0024, MLM0032, MLM0039, MLR0004, MLR0024, MLR0026</t>
  </si>
  <si>
    <t>Ontologiile și aplicațiile lor în informatică</t>
  </si>
  <si>
    <t>Securitatea informației</t>
  </si>
  <si>
    <t>Analiza automată a codului programelor</t>
  </si>
  <si>
    <t>Administrare de sistem și de rețea</t>
  </si>
  <si>
    <t>Business intelligence</t>
  </si>
  <si>
    <t>MLE5070</t>
  </si>
  <si>
    <t>MLR5071</t>
  </si>
  <si>
    <t>MLE5073</t>
  </si>
  <si>
    <t>MLE5072</t>
  </si>
  <si>
    <t>MLE5074</t>
  </si>
  <si>
    <t>MLE0005, MLE0040, MLE5046, MLE5068, M;E5070, MLM0040, MLM5047, MLM7008, MLR0005, MLR0044, MLR0045, MLR5039, MLR5048, MLR5067</t>
  </si>
  <si>
    <t>MLE0049, MLE5050, MLE5058, MLE5066, MLM5040, MLM5054, MLM5059, MLR5040, MLR5041, MLR5062, MLR5071</t>
  </si>
  <si>
    <t>MLE5034, MLE5035, MLE5038, MLE5072, MLE5073, MLM0005, MLM0039, MLM5024, MLM5049, MLM7009, MLR5032, MLR5037, MLR5045, MLR5060</t>
  </si>
  <si>
    <t>MLE5053, MLE5056, MLE5074, MLM0053, MLM5003, MLM5060, MLR5042, MLR5052, MLR5063, MLR5064</t>
  </si>
  <si>
    <t>FUNDAMENTALE</t>
  </si>
  <si>
    <t>SPECIALITATE</t>
  </si>
  <si>
    <t>FACULTATIVE</t>
  </si>
  <si>
    <t>COMPLEMENTARE</t>
  </si>
  <si>
    <t>`</t>
  </si>
  <si>
    <t xml:space="preserve"> MLR5067</t>
  </si>
  <si>
    <t>MLE0005, MLE0040, MLE5046, MLE5068, M;E5070, MLM0040, MLM5047, MLM7008, MLR0005, MLR0044, MLR0045, MLR5039, MLR5048,</t>
  </si>
  <si>
    <t xml:space="preserve">MLE5034, MLE5035, MLE5038, MLE5072, MLE5073, MLM0005, MLM0039, MLM5024, MLM5049, MLM7009, MLR5032, MLR5037, MLR5045, </t>
  </si>
  <si>
    <t>Microcontroleri</t>
  </si>
  <si>
    <t>MLM5075</t>
  </si>
  <si>
    <t>Electronica</t>
  </si>
  <si>
    <t>MLM5074</t>
  </si>
  <si>
    <t>Business Intelligence</t>
  </si>
  <si>
    <t>Pentru încadrarea în învăţământul preuniversitar, este necesară absolvirea modulului psiho-pedagogic</t>
  </si>
  <si>
    <t>PLAN DE INVĂŢĂMÂNT valabil incepand din 2013/2014</t>
  </si>
  <si>
    <t>195 credite, din care:</t>
  </si>
  <si>
    <t>166 credite la disciplinele obligatorii</t>
  </si>
  <si>
    <t>29 credite la disciplinele optionale</t>
  </si>
  <si>
    <r>
      <t xml:space="preserve">Specializarea/program de studiu: </t>
    </r>
    <r>
      <rPr>
        <b/>
        <sz val="12"/>
        <rFont val="Times New Roman"/>
        <family val="1"/>
      </rPr>
      <t>Informatică - în limba maghiara</t>
    </r>
  </si>
  <si>
    <t>Limba engleza-formare si informare academica (curs pentru incepatori)</t>
  </si>
  <si>
    <t>MLE2008</t>
  </si>
  <si>
    <t>Grafica pe calculator</t>
  </si>
  <si>
    <t>Aspecte pragmatice în programare</t>
  </si>
  <si>
    <t>MMM9011</t>
  </si>
  <si>
    <t>16 credite la discipline facultative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</si>
</sst>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T\O\F\ 00000"/>
    <numFmt numFmtId="169" formatCode="\T\O\F\ 0"/>
    <numFmt numFmtId="170" formatCode="\T\O\F\ \=\ 0"/>
  </numFmts>
  <fonts count="3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6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left" inden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10" fontId="5" fillId="0" borderId="21" xfId="0" applyNumberFormat="1" applyFont="1" applyBorder="1" applyAlignment="1">
      <alignment horizontal="center" vertical="top" wrapText="1"/>
    </xf>
    <xf numFmtId="10" fontId="5" fillId="0" borderId="19" xfId="0" applyNumberFormat="1" applyFont="1" applyBorder="1" applyAlignment="1">
      <alignment horizontal="center" vertical="top" wrapText="1"/>
    </xf>
    <xf numFmtId="10" fontId="5" fillId="0" borderId="24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170" fontId="5" fillId="0" borderId="13" xfId="0" applyNumberFormat="1" applyFont="1" applyBorder="1" applyAlignment="1">
      <alignment horizontal="center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12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indent="1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inden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27" xfId="0" applyFont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vertical="top" wrapText="1"/>
    </xf>
    <xf numFmtId="0" fontId="4" fillId="0" borderId="2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4" fillId="0" borderId="30" xfId="0" applyFont="1" applyBorder="1" applyAlignment="1">
      <alignment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left" vertical="top" wrapText="1"/>
    </xf>
    <xf numFmtId="0" fontId="0" fillId="0" borderId="30" xfId="0" applyBorder="1" applyAlignment="1">
      <alignment/>
    </xf>
    <xf numFmtId="0" fontId="2" fillId="0" borderId="30" xfId="0" applyFont="1" applyBorder="1" applyAlignment="1">
      <alignment horizontal="left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vertical="top" wrapText="1"/>
    </xf>
    <xf numFmtId="0" fontId="4" fillId="0" borderId="33" xfId="0" applyFont="1" applyBorder="1" applyAlignment="1">
      <alignment horizontal="center" vertical="top" wrapText="1"/>
    </xf>
    <xf numFmtId="0" fontId="15" fillId="0" borderId="0" xfId="0" applyFont="1" applyAlignment="1">
      <alignment horizontal="left" indent="1"/>
    </xf>
    <xf numFmtId="0" fontId="16" fillId="0" borderId="0" xfId="0" applyFont="1" applyAlignment="1">
      <alignment/>
    </xf>
    <xf numFmtId="0" fontId="17" fillId="0" borderId="0" xfId="0" applyFont="1" applyAlignment="1">
      <alignment horizontal="left" indent="1"/>
    </xf>
    <xf numFmtId="0" fontId="5" fillId="0" borderId="34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center" vertical="top" wrapText="1"/>
    </xf>
    <xf numFmtId="1" fontId="5" fillId="0" borderId="21" xfId="0" applyNumberFormat="1" applyFont="1" applyBorder="1" applyAlignment="1">
      <alignment horizontal="center" vertical="top" wrapText="1"/>
    </xf>
    <xf numFmtId="1" fontId="5" fillId="0" borderId="19" xfId="0" applyNumberFormat="1" applyFont="1" applyBorder="1" applyAlignment="1">
      <alignment horizontal="center" vertical="top" wrapText="1"/>
    </xf>
    <xf numFmtId="1" fontId="5" fillId="0" borderId="11" xfId="0" applyNumberFormat="1" applyFont="1" applyBorder="1" applyAlignment="1">
      <alignment horizontal="center" vertical="top" wrapText="1"/>
    </xf>
    <xf numFmtId="10" fontId="5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3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10" fontId="5" fillId="0" borderId="0" xfId="0" applyNumberFormat="1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37" xfId="0" applyFont="1" applyBorder="1" applyAlignment="1">
      <alignment vertical="top" wrapText="1"/>
    </xf>
    <xf numFmtId="0" fontId="5" fillId="0" borderId="38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6" fillId="0" borderId="37" xfId="0" applyFont="1" applyBorder="1" applyAlignment="1">
      <alignment vertical="top" wrapText="1"/>
    </xf>
    <xf numFmtId="0" fontId="6" fillId="0" borderId="38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5" fillId="0" borderId="42" xfId="0" applyFont="1" applyBorder="1" applyAlignment="1">
      <alignment vertical="top" wrapText="1"/>
    </xf>
    <xf numFmtId="0" fontId="5" fillId="0" borderId="43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6" fillId="0" borderId="31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5"/>
  <sheetViews>
    <sheetView zoomScalePageLayoutView="0" workbookViewId="0" topLeftCell="A1">
      <selection activeCell="E9" sqref="E9"/>
    </sheetView>
  </sheetViews>
  <sheetFormatPr defaultColWidth="9.140625" defaultRowHeight="12.75"/>
  <cols>
    <col min="2" max="2" width="28.00390625" style="0" bestFit="1" customWidth="1"/>
    <col min="3" max="3" width="10.421875" style="0" bestFit="1" customWidth="1"/>
    <col min="13" max="13" width="9.57421875" style="0" customWidth="1"/>
    <col min="14" max="14" width="12.57421875" style="0" customWidth="1"/>
  </cols>
  <sheetData>
    <row r="1" ht="15.75">
      <c r="A1" s="13" t="s">
        <v>0</v>
      </c>
    </row>
    <row r="2" spans="1:7" ht="16.5" thickBot="1">
      <c r="A2" s="14"/>
      <c r="G2" s="17" t="s">
        <v>42</v>
      </c>
    </row>
    <row r="3" spans="1:9" ht="16.5" thickBot="1">
      <c r="A3" s="15" t="s">
        <v>1</v>
      </c>
      <c r="G3" s="19" t="s">
        <v>21</v>
      </c>
      <c r="H3" s="6" t="s">
        <v>31</v>
      </c>
      <c r="I3" s="6" t="s">
        <v>32</v>
      </c>
    </row>
    <row r="4" spans="1:9" ht="16.5" thickBot="1">
      <c r="A4" s="15" t="s">
        <v>2</v>
      </c>
      <c r="G4" s="18" t="s">
        <v>39</v>
      </c>
      <c r="H4" s="4">
        <v>26</v>
      </c>
      <c r="I4" s="4">
        <v>27</v>
      </c>
    </row>
    <row r="5" spans="1:9" ht="16.5" thickBot="1">
      <c r="A5" s="14" t="s">
        <v>3</v>
      </c>
      <c r="G5" s="18" t="s">
        <v>40</v>
      </c>
      <c r="H5" s="4">
        <v>20</v>
      </c>
      <c r="I5" s="4">
        <v>20</v>
      </c>
    </row>
    <row r="6" spans="1:9" ht="16.5" thickBot="1">
      <c r="A6" s="14" t="s">
        <v>4</v>
      </c>
      <c r="G6" s="18" t="s">
        <v>41</v>
      </c>
      <c r="H6" s="4">
        <v>22</v>
      </c>
      <c r="I6" s="4">
        <v>23</v>
      </c>
    </row>
    <row r="7" ht="15.75">
      <c r="A7" s="14" t="s">
        <v>5</v>
      </c>
    </row>
    <row r="8" spans="1:7" ht="15.75">
      <c r="A8" s="14" t="s">
        <v>6</v>
      </c>
      <c r="G8" s="17" t="s">
        <v>43</v>
      </c>
    </row>
    <row r="9" spans="1:7" ht="15.75">
      <c r="A9" s="14" t="s">
        <v>7</v>
      </c>
      <c r="G9" s="16" t="s">
        <v>44</v>
      </c>
    </row>
    <row r="10" spans="1:7" ht="12.75">
      <c r="A10" s="16"/>
      <c r="G10" s="16" t="s">
        <v>45</v>
      </c>
    </row>
    <row r="11" ht="12.75">
      <c r="A11" s="17" t="s">
        <v>8</v>
      </c>
    </row>
    <row r="12" spans="1:7" ht="12.75">
      <c r="A12" s="17" t="s">
        <v>9</v>
      </c>
      <c r="G12" s="17" t="s">
        <v>46</v>
      </c>
    </row>
    <row r="13" spans="1:7" ht="12.75">
      <c r="A13" s="16" t="s">
        <v>10</v>
      </c>
      <c r="G13" s="7" t="s">
        <v>576</v>
      </c>
    </row>
    <row r="14" spans="1:7" ht="12.75">
      <c r="A14" s="16" t="s">
        <v>11</v>
      </c>
      <c r="G14" s="2" t="s">
        <v>48</v>
      </c>
    </row>
    <row r="15" spans="1:7" ht="12.75">
      <c r="A15" s="17" t="s">
        <v>12</v>
      </c>
      <c r="G15" s="7" t="s">
        <v>577</v>
      </c>
    </row>
    <row r="16" spans="1:7" ht="12.75">
      <c r="A16" s="16" t="s">
        <v>13</v>
      </c>
      <c r="G16" s="2" t="s">
        <v>50</v>
      </c>
    </row>
    <row r="17" spans="1:7" ht="12.75">
      <c r="A17" s="16" t="s">
        <v>14</v>
      </c>
      <c r="G17" s="7" t="s">
        <v>51</v>
      </c>
    </row>
    <row r="18" spans="1:7" ht="12.75">
      <c r="A18" s="16" t="s">
        <v>15</v>
      </c>
      <c r="G18" s="2" t="s">
        <v>52</v>
      </c>
    </row>
    <row r="19" spans="1:7" ht="12.75">
      <c r="A19" s="2" t="s">
        <v>16</v>
      </c>
      <c r="G19" s="7" t="s">
        <v>53</v>
      </c>
    </row>
    <row r="20" spans="1:7" ht="12.75">
      <c r="A20" s="2" t="s">
        <v>17</v>
      </c>
      <c r="G20" s="2" t="s">
        <v>54</v>
      </c>
    </row>
    <row r="21" spans="1:7" ht="12.75">
      <c r="A21" s="2" t="s">
        <v>18</v>
      </c>
      <c r="G21" s="7" t="s">
        <v>55</v>
      </c>
    </row>
    <row r="22" spans="1:7" ht="12.75">
      <c r="A22" s="16"/>
      <c r="G22" s="2" t="s">
        <v>56</v>
      </c>
    </row>
    <row r="23" spans="1:7" ht="12.75">
      <c r="A23" s="16" t="s">
        <v>19</v>
      </c>
      <c r="G23" s="7" t="s">
        <v>57</v>
      </c>
    </row>
    <row r="24" spans="1:7" ht="12.75">
      <c r="A24" s="16"/>
      <c r="G24" s="2" t="s">
        <v>58</v>
      </c>
    </row>
    <row r="25" spans="1:7" ht="12.75">
      <c r="A25" s="16"/>
      <c r="G25" s="7" t="s">
        <v>59</v>
      </c>
    </row>
    <row r="26" spans="1:7" ht="12.75">
      <c r="A26" s="16"/>
      <c r="G26" s="2" t="s">
        <v>60</v>
      </c>
    </row>
    <row r="27" spans="1:7" ht="12.75">
      <c r="A27" s="16"/>
      <c r="G27" s="7" t="s">
        <v>61</v>
      </c>
    </row>
    <row r="28" spans="1:7" ht="12.75">
      <c r="A28" s="16"/>
      <c r="G28" s="2" t="s">
        <v>62</v>
      </c>
    </row>
    <row r="29" spans="1:7" ht="12.75">
      <c r="A29" s="16"/>
      <c r="G29" s="16"/>
    </row>
    <row r="30" spans="1:7" ht="12.75">
      <c r="A30" s="16"/>
      <c r="G30" s="16" t="s">
        <v>544</v>
      </c>
    </row>
    <row r="31" spans="1:7" ht="12.75">
      <c r="A31" s="16"/>
      <c r="G31" s="16" t="s">
        <v>545</v>
      </c>
    </row>
    <row r="32" spans="1:7" ht="12.75">
      <c r="A32" s="16"/>
      <c r="G32" s="16"/>
    </row>
    <row r="33" spans="1:7" ht="12.75">
      <c r="A33" s="16"/>
      <c r="G33" s="17" t="s">
        <v>64</v>
      </c>
    </row>
    <row r="34" spans="1:7" ht="12.75">
      <c r="A34" s="16"/>
      <c r="G34" s="16" t="s">
        <v>546</v>
      </c>
    </row>
    <row r="35" spans="1:7" ht="12.75">
      <c r="A35" s="16"/>
      <c r="G35" s="1" t="s">
        <v>547</v>
      </c>
    </row>
    <row r="36" ht="13.5" thickBot="1">
      <c r="A36" s="17" t="s">
        <v>20</v>
      </c>
    </row>
    <row r="37" spans="1:11" ht="12.75">
      <c r="A37" s="106" t="s">
        <v>21</v>
      </c>
      <c r="B37" s="126" t="s">
        <v>22</v>
      </c>
      <c r="C37" s="128"/>
      <c r="D37" s="126" t="s">
        <v>24</v>
      </c>
      <c r="E37" s="127"/>
      <c r="F37" s="128"/>
      <c r="G37" s="3" t="s">
        <v>26</v>
      </c>
      <c r="H37" s="3" t="s">
        <v>28</v>
      </c>
      <c r="I37" s="126" t="s">
        <v>30</v>
      </c>
      <c r="J37" s="127"/>
      <c r="K37" s="128"/>
    </row>
    <row r="38" spans="1:11" ht="13.5" thickBot="1">
      <c r="A38" s="129"/>
      <c r="B38" s="103" t="s">
        <v>23</v>
      </c>
      <c r="C38" s="105"/>
      <c r="D38" s="103" t="s">
        <v>25</v>
      </c>
      <c r="E38" s="104"/>
      <c r="F38" s="105"/>
      <c r="G38" s="4" t="s">
        <v>27</v>
      </c>
      <c r="H38" s="4" t="s">
        <v>29</v>
      </c>
      <c r="I38" s="103"/>
      <c r="J38" s="104"/>
      <c r="K38" s="105"/>
    </row>
    <row r="39" spans="1:11" ht="13.5" thickBot="1">
      <c r="A39" s="18" t="s">
        <v>21</v>
      </c>
      <c r="B39" s="4" t="s">
        <v>31</v>
      </c>
      <c r="C39" s="4" t="s">
        <v>32</v>
      </c>
      <c r="D39" s="4" t="s">
        <v>33</v>
      </c>
      <c r="E39" s="4" t="s">
        <v>34</v>
      </c>
      <c r="F39" s="4" t="s">
        <v>35</v>
      </c>
      <c r="G39" s="4"/>
      <c r="H39" s="4"/>
      <c r="I39" s="4" t="s">
        <v>36</v>
      </c>
      <c r="J39" s="4" t="s">
        <v>37</v>
      </c>
      <c r="K39" s="4" t="s">
        <v>38</v>
      </c>
    </row>
    <row r="40" spans="1:11" ht="13.5" thickBot="1">
      <c r="A40" s="18" t="s">
        <v>39</v>
      </c>
      <c r="B40" s="4">
        <v>14</v>
      </c>
      <c r="C40" s="4">
        <v>14</v>
      </c>
      <c r="D40" s="4">
        <v>3</v>
      </c>
      <c r="E40" s="4">
        <v>3</v>
      </c>
      <c r="F40" s="4">
        <v>2</v>
      </c>
      <c r="G40" s="4"/>
      <c r="H40" s="4">
        <v>0</v>
      </c>
      <c r="I40" s="4">
        <v>2</v>
      </c>
      <c r="J40" s="4">
        <v>1</v>
      </c>
      <c r="K40" s="4">
        <v>1</v>
      </c>
    </row>
    <row r="41" spans="1:11" ht="13.5" thickBot="1">
      <c r="A41" s="18" t="s">
        <v>40</v>
      </c>
      <c r="B41" s="4">
        <v>14</v>
      </c>
      <c r="C41" s="4">
        <v>14</v>
      </c>
      <c r="D41" s="4">
        <v>3</v>
      </c>
      <c r="E41" s="4">
        <v>3</v>
      </c>
      <c r="F41" s="4">
        <v>2</v>
      </c>
      <c r="G41" s="4"/>
      <c r="H41" s="4">
        <v>3</v>
      </c>
      <c r="I41" s="4">
        <v>2</v>
      </c>
      <c r="J41" s="4">
        <v>1</v>
      </c>
      <c r="K41" s="4">
        <v>1</v>
      </c>
    </row>
    <row r="42" spans="1:11" ht="13.5" thickBot="1">
      <c r="A42" s="18" t="s">
        <v>41</v>
      </c>
      <c r="B42" s="4">
        <v>14</v>
      </c>
      <c r="C42" s="4">
        <v>14</v>
      </c>
      <c r="D42" s="4">
        <v>3</v>
      </c>
      <c r="E42" s="4">
        <v>3</v>
      </c>
      <c r="F42" s="4">
        <v>2</v>
      </c>
      <c r="G42" s="4"/>
      <c r="H42" s="4">
        <v>0</v>
      </c>
      <c r="I42" s="4">
        <v>2</v>
      </c>
      <c r="J42" s="4">
        <v>1</v>
      </c>
      <c r="K42" s="4">
        <v>1</v>
      </c>
    </row>
    <row r="43" ht="12.75">
      <c r="A43" s="16"/>
    </row>
    <row r="44" ht="12.75">
      <c r="A44" s="20"/>
    </row>
    <row r="45" ht="15.75">
      <c r="F45" s="13" t="s">
        <v>65</v>
      </c>
    </row>
    <row r="46" ht="12.75">
      <c r="A46" s="16"/>
    </row>
    <row r="47" ht="16.5" thickBot="1">
      <c r="G47" s="13" t="s">
        <v>66</v>
      </c>
    </row>
    <row r="48" spans="1:14" ht="13.5" thickBot="1">
      <c r="A48" s="21" t="s">
        <v>67</v>
      </c>
      <c r="B48" s="9" t="s">
        <v>68</v>
      </c>
      <c r="C48" s="9" t="s">
        <v>69</v>
      </c>
      <c r="D48" s="107" t="s">
        <v>70</v>
      </c>
      <c r="E48" s="108"/>
      <c r="F48" s="108"/>
      <c r="G48" s="109"/>
      <c r="H48" s="107" t="s">
        <v>71</v>
      </c>
      <c r="I48" s="108"/>
      <c r="J48" s="109"/>
      <c r="K48" s="107" t="s">
        <v>72</v>
      </c>
      <c r="L48" s="108"/>
      <c r="M48" s="109"/>
      <c r="N48" s="9" t="s">
        <v>73</v>
      </c>
    </row>
    <row r="49" spans="1:14" ht="13.5" thickBot="1">
      <c r="A49" s="22"/>
      <c r="B49" s="10"/>
      <c r="C49" s="10" t="s">
        <v>74</v>
      </c>
      <c r="D49" s="11" t="s">
        <v>75</v>
      </c>
      <c r="E49" s="11" t="s">
        <v>76</v>
      </c>
      <c r="F49" s="11" t="s">
        <v>77</v>
      </c>
      <c r="G49" s="11" t="s">
        <v>78</v>
      </c>
      <c r="H49" s="11" t="s">
        <v>79</v>
      </c>
      <c r="I49" s="11" t="s">
        <v>33</v>
      </c>
      <c r="J49" s="11" t="s">
        <v>80</v>
      </c>
      <c r="K49" s="11" t="s">
        <v>81</v>
      </c>
      <c r="L49" s="11" t="s">
        <v>75</v>
      </c>
      <c r="M49" s="11" t="s">
        <v>82</v>
      </c>
      <c r="N49" s="10" t="s">
        <v>83</v>
      </c>
    </row>
    <row r="50" spans="1:14" ht="13.5" thickBot="1">
      <c r="A50" s="18" t="s">
        <v>84</v>
      </c>
      <c r="B50" s="12" t="s">
        <v>85</v>
      </c>
      <c r="C50" s="4">
        <v>6</v>
      </c>
      <c r="D50" s="4">
        <v>2</v>
      </c>
      <c r="E50" s="4">
        <v>2</v>
      </c>
      <c r="F50" s="4">
        <v>0</v>
      </c>
      <c r="G50" s="4">
        <v>0</v>
      </c>
      <c r="H50" s="4">
        <v>6</v>
      </c>
      <c r="I50" s="4">
        <v>5</v>
      </c>
      <c r="J50" s="4">
        <v>11</v>
      </c>
      <c r="K50" s="4" t="s">
        <v>81</v>
      </c>
      <c r="L50" s="4"/>
      <c r="M50" s="4"/>
      <c r="N50" s="12" t="s">
        <v>86</v>
      </c>
    </row>
    <row r="51" spans="1:14" ht="13.5" thickBot="1">
      <c r="A51" s="18" t="s">
        <v>87</v>
      </c>
      <c r="B51" s="12" t="s">
        <v>88</v>
      </c>
      <c r="C51" s="4">
        <v>6</v>
      </c>
      <c r="D51" s="4">
        <v>2</v>
      </c>
      <c r="E51" s="4">
        <v>2</v>
      </c>
      <c r="F51" s="4">
        <v>0</v>
      </c>
      <c r="G51" s="4">
        <v>0</v>
      </c>
      <c r="H51" s="4">
        <v>6</v>
      </c>
      <c r="I51" s="4">
        <v>5</v>
      </c>
      <c r="J51" s="4">
        <v>11</v>
      </c>
      <c r="K51" s="4"/>
      <c r="L51" s="4"/>
      <c r="M51" s="4" t="s">
        <v>571</v>
      </c>
      <c r="N51" s="12" t="s">
        <v>89</v>
      </c>
    </row>
    <row r="52" spans="1:14" ht="13.5" customHeight="1" thickBot="1">
      <c r="A52" s="18" t="s">
        <v>90</v>
      </c>
      <c r="B52" s="12" t="s">
        <v>91</v>
      </c>
      <c r="C52" s="4">
        <v>6</v>
      </c>
      <c r="D52" s="4">
        <v>2</v>
      </c>
      <c r="E52" s="4">
        <v>2</v>
      </c>
      <c r="F52" s="4">
        <v>0</v>
      </c>
      <c r="G52" s="4">
        <v>0</v>
      </c>
      <c r="H52" s="4">
        <v>6</v>
      </c>
      <c r="I52" s="4">
        <v>5</v>
      </c>
      <c r="J52" s="4">
        <v>11</v>
      </c>
      <c r="K52" s="4" t="s">
        <v>81</v>
      </c>
      <c r="L52" s="4"/>
      <c r="M52" s="4"/>
      <c r="N52" s="12" t="s">
        <v>86</v>
      </c>
    </row>
    <row r="53" spans="1:14" ht="13.5" thickBot="1">
      <c r="A53" s="18" t="s">
        <v>92</v>
      </c>
      <c r="B53" s="12" t="s">
        <v>93</v>
      </c>
      <c r="C53" s="4">
        <v>6</v>
      </c>
      <c r="D53" s="4">
        <v>2</v>
      </c>
      <c r="E53" s="4">
        <v>2</v>
      </c>
      <c r="F53" s="4">
        <v>0</v>
      </c>
      <c r="G53" s="4">
        <v>0</v>
      </c>
      <c r="H53" s="4">
        <v>6</v>
      </c>
      <c r="I53" s="4">
        <v>5</v>
      </c>
      <c r="J53" s="4">
        <v>11</v>
      </c>
      <c r="K53" s="4" t="s">
        <v>81</v>
      </c>
      <c r="L53" s="4"/>
      <c r="M53" s="4"/>
      <c r="N53" s="12" t="s">
        <v>86</v>
      </c>
    </row>
    <row r="54" spans="1:14" ht="13.5" thickBot="1">
      <c r="A54" s="18" t="s">
        <v>94</v>
      </c>
      <c r="B54" s="12" t="s">
        <v>95</v>
      </c>
      <c r="C54" s="4">
        <v>6</v>
      </c>
      <c r="D54" s="4">
        <v>2</v>
      </c>
      <c r="E54" s="4">
        <v>2</v>
      </c>
      <c r="F54" s="4">
        <v>2</v>
      </c>
      <c r="G54" s="4">
        <v>0</v>
      </c>
      <c r="H54" s="4">
        <v>8</v>
      </c>
      <c r="I54" s="4">
        <v>3</v>
      </c>
      <c r="J54" s="4">
        <v>11</v>
      </c>
      <c r="K54" s="4"/>
      <c r="L54" s="4" t="s">
        <v>75</v>
      </c>
      <c r="M54" s="4"/>
      <c r="N54" s="12" t="s">
        <v>86</v>
      </c>
    </row>
    <row r="55" spans="1:14" ht="26.25" thickBot="1">
      <c r="A55" s="18" t="s">
        <v>96</v>
      </c>
      <c r="B55" s="12" t="s">
        <v>97</v>
      </c>
      <c r="C55" s="4">
        <v>0</v>
      </c>
      <c r="D55" s="4">
        <v>0</v>
      </c>
      <c r="E55" s="4">
        <v>2</v>
      </c>
      <c r="F55" s="4">
        <v>0</v>
      </c>
      <c r="G55" s="4">
        <v>0</v>
      </c>
      <c r="H55" s="4">
        <v>2</v>
      </c>
      <c r="I55" s="4">
        <v>0</v>
      </c>
      <c r="J55" s="4">
        <v>2</v>
      </c>
      <c r="K55" s="4"/>
      <c r="L55" s="4" t="s">
        <v>75</v>
      </c>
      <c r="M55" s="4"/>
      <c r="N55" s="12" t="s">
        <v>98</v>
      </c>
    </row>
    <row r="56" spans="1:14" ht="13.5" thickBot="1">
      <c r="A56" s="22" t="s">
        <v>101</v>
      </c>
      <c r="B56" s="10"/>
      <c r="C56" s="10">
        <v>30</v>
      </c>
      <c r="D56" s="10">
        <v>10</v>
      </c>
      <c r="E56" s="10">
        <v>12</v>
      </c>
      <c r="F56" s="10">
        <v>2</v>
      </c>
      <c r="G56" s="10">
        <v>0</v>
      </c>
      <c r="H56" s="10">
        <v>36</v>
      </c>
      <c r="I56" s="10">
        <v>26</v>
      </c>
      <c r="J56" s="10">
        <v>62</v>
      </c>
      <c r="K56" s="10"/>
      <c r="L56" s="10"/>
      <c r="M56" s="10"/>
      <c r="N56" s="10"/>
    </row>
    <row r="57" ht="12.75">
      <c r="A57" s="16"/>
    </row>
    <row r="58" ht="16.5" thickBot="1">
      <c r="G58" s="13" t="s">
        <v>102</v>
      </c>
    </row>
    <row r="59" spans="1:14" ht="13.5" thickBot="1">
      <c r="A59" s="21" t="s">
        <v>67</v>
      </c>
      <c r="B59" s="9" t="s">
        <v>68</v>
      </c>
      <c r="C59" s="9" t="s">
        <v>69</v>
      </c>
      <c r="D59" s="107" t="s">
        <v>70</v>
      </c>
      <c r="E59" s="108"/>
      <c r="F59" s="108"/>
      <c r="G59" s="109"/>
      <c r="H59" s="107" t="s">
        <v>71</v>
      </c>
      <c r="I59" s="108"/>
      <c r="J59" s="109"/>
      <c r="K59" s="107" t="s">
        <v>72</v>
      </c>
      <c r="L59" s="108"/>
      <c r="M59" s="109"/>
      <c r="N59" s="9" t="s">
        <v>73</v>
      </c>
    </row>
    <row r="60" spans="1:14" ht="13.5" thickBot="1">
      <c r="A60" s="22"/>
      <c r="B60" s="10"/>
      <c r="C60" s="10" t="s">
        <v>74</v>
      </c>
      <c r="D60" s="11" t="s">
        <v>75</v>
      </c>
      <c r="E60" s="11" t="s">
        <v>76</v>
      </c>
      <c r="F60" s="11" t="s">
        <v>77</v>
      </c>
      <c r="G60" s="11" t="s">
        <v>78</v>
      </c>
      <c r="H60" s="11" t="s">
        <v>79</v>
      </c>
      <c r="I60" s="11" t="s">
        <v>33</v>
      </c>
      <c r="J60" s="11" t="s">
        <v>80</v>
      </c>
      <c r="K60" s="11" t="s">
        <v>81</v>
      </c>
      <c r="L60" s="11" t="s">
        <v>75</v>
      </c>
      <c r="M60" s="11" t="s">
        <v>82</v>
      </c>
      <c r="N60" s="10" t="s">
        <v>83</v>
      </c>
    </row>
    <row r="61" spans="1:14" ht="26.25" thickBot="1">
      <c r="A61" s="18" t="s">
        <v>103</v>
      </c>
      <c r="B61" s="12" t="s">
        <v>104</v>
      </c>
      <c r="C61" s="4">
        <v>5</v>
      </c>
      <c r="D61" s="4">
        <v>2</v>
      </c>
      <c r="E61" s="4">
        <v>2</v>
      </c>
      <c r="F61" s="4">
        <v>0</v>
      </c>
      <c r="G61" s="4">
        <v>0</v>
      </c>
      <c r="H61" s="4">
        <v>6</v>
      </c>
      <c r="I61" s="4">
        <v>3</v>
      </c>
      <c r="J61" s="4">
        <v>9</v>
      </c>
      <c r="K61" s="4" t="s">
        <v>81</v>
      </c>
      <c r="L61" s="4"/>
      <c r="M61" s="4"/>
      <c r="N61" s="12" t="s">
        <v>86</v>
      </c>
    </row>
    <row r="62" spans="1:14" ht="26.25" thickBot="1">
      <c r="A62" s="18" t="s">
        <v>105</v>
      </c>
      <c r="B62" s="12" t="s">
        <v>106</v>
      </c>
      <c r="C62" s="4">
        <v>5</v>
      </c>
      <c r="D62" s="4">
        <v>2</v>
      </c>
      <c r="E62" s="4">
        <v>2</v>
      </c>
      <c r="F62" s="4">
        <v>0</v>
      </c>
      <c r="G62" s="4">
        <v>0</v>
      </c>
      <c r="H62" s="4">
        <v>6</v>
      </c>
      <c r="I62" s="4">
        <v>3</v>
      </c>
      <c r="J62" s="4">
        <v>9</v>
      </c>
      <c r="K62" s="4" t="s">
        <v>81</v>
      </c>
      <c r="L62" s="4"/>
      <c r="M62" s="4"/>
      <c r="N62" s="12" t="s">
        <v>86</v>
      </c>
    </row>
    <row r="63" spans="1:14" ht="13.5" thickBot="1">
      <c r="A63" s="18" t="s">
        <v>107</v>
      </c>
      <c r="B63" s="12" t="s">
        <v>108</v>
      </c>
      <c r="C63" s="4">
        <v>5</v>
      </c>
      <c r="D63" s="4">
        <v>2</v>
      </c>
      <c r="E63" s="4">
        <v>2</v>
      </c>
      <c r="F63" s="4">
        <v>0</v>
      </c>
      <c r="G63" s="4">
        <v>0</v>
      </c>
      <c r="H63" s="4">
        <v>6</v>
      </c>
      <c r="I63" s="4">
        <v>3</v>
      </c>
      <c r="J63" s="4">
        <v>9</v>
      </c>
      <c r="K63" s="4"/>
      <c r="L63" s="4"/>
      <c r="M63" s="4" t="s">
        <v>571</v>
      </c>
      <c r="N63" s="12" t="s">
        <v>86</v>
      </c>
    </row>
    <row r="64" spans="1:14" ht="13.5" thickBot="1">
      <c r="A64" s="18" t="s">
        <v>120</v>
      </c>
      <c r="B64" s="12" t="s">
        <v>121</v>
      </c>
      <c r="C64" s="4">
        <v>5</v>
      </c>
      <c r="D64" s="4">
        <v>2</v>
      </c>
      <c r="E64" s="4">
        <v>2</v>
      </c>
      <c r="F64" s="4">
        <v>0</v>
      </c>
      <c r="G64" s="4">
        <v>0</v>
      </c>
      <c r="H64" s="4">
        <v>6</v>
      </c>
      <c r="I64" s="4">
        <v>5</v>
      </c>
      <c r="J64" s="4">
        <v>11</v>
      </c>
      <c r="K64" s="4" t="s">
        <v>81</v>
      </c>
      <c r="L64" s="4"/>
      <c r="M64" s="4"/>
      <c r="N64" s="12" t="s">
        <v>86</v>
      </c>
    </row>
    <row r="65" spans="1:14" ht="13.5" thickBot="1">
      <c r="A65" s="18" t="s">
        <v>111</v>
      </c>
      <c r="B65" s="12" t="s">
        <v>112</v>
      </c>
      <c r="C65" s="4">
        <v>6</v>
      </c>
      <c r="D65" s="4">
        <v>2</v>
      </c>
      <c r="E65" s="4">
        <v>1</v>
      </c>
      <c r="F65" s="4">
        <v>2</v>
      </c>
      <c r="G65" s="4">
        <v>0</v>
      </c>
      <c r="H65" s="4">
        <v>6</v>
      </c>
      <c r="I65" s="4">
        <v>5</v>
      </c>
      <c r="J65" s="4">
        <v>11</v>
      </c>
      <c r="K65" s="4" t="s">
        <v>81</v>
      </c>
      <c r="L65" s="4"/>
      <c r="M65" s="4"/>
      <c r="N65" s="12" t="s">
        <v>86</v>
      </c>
    </row>
    <row r="66" spans="1:14" ht="13.5" thickBot="1">
      <c r="A66" s="18" t="s">
        <v>113</v>
      </c>
      <c r="B66" s="12" t="s">
        <v>114</v>
      </c>
      <c r="C66" s="4">
        <v>4</v>
      </c>
      <c r="D66" s="4">
        <v>2</v>
      </c>
      <c r="E66" s="4">
        <v>1</v>
      </c>
      <c r="F66" s="4">
        <v>0</v>
      </c>
      <c r="G66" s="4">
        <v>0</v>
      </c>
      <c r="H66" s="4">
        <v>5</v>
      </c>
      <c r="I66" s="4">
        <v>2</v>
      </c>
      <c r="J66" s="4">
        <v>7</v>
      </c>
      <c r="K66" s="4"/>
      <c r="L66" s="4" t="s">
        <v>75</v>
      </c>
      <c r="M66" s="4"/>
      <c r="N66" s="12" t="s">
        <v>86</v>
      </c>
    </row>
    <row r="67" spans="1:14" ht="26.25" thickBot="1">
      <c r="A67" s="18" t="s">
        <v>115</v>
      </c>
      <c r="B67" s="12" t="s">
        <v>116</v>
      </c>
      <c r="C67" s="4">
        <v>0</v>
      </c>
      <c r="D67" s="4">
        <v>0</v>
      </c>
      <c r="E67" s="4">
        <v>2</v>
      </c>
      <c r="F67" s="4">
        <v>0</v>
      </c>
      <c r="G67" s="4">
        <v>0</v>
      </c>
      <c r="H67" s="4">
        <v>2</v>
      </c>
      <c r="I67" s="4">
        <v>0</v>
      </c>
      <c r="J67" s="4">
        <v>2</v>
      </c>
      <c r="K67" s="4"/>
      <c r="L67" s="4" t="s">
        <v>75</v>
      </c>
      <c r="M67" s="4"/>
      <c r="N67" s="12" t="s">
        <v>98</v>
      </c>
    </row>
    <row r="68" spans="1:14" ht="13.5" thickBot="1">
      <c r="A68" s="22" t="s">
        <v>101</v>
      </c>
      <c r="B68" s="10"/>
      <c r="C68" s="10">
        <v>30</v>
      </c>
      <c r="D68" s="10">
        <v>12</v>
      </c>
      <c r="E68" s="10">
        <v>12</v>
      </c>
      <c r="F68" s="10">
        <v>2</v>
      </c>
      <c r="G68" s="10">
        <v>0</v>
      </c>
      <c r="H68" s="10">
        <v>39</v>
      </c>
      <c r="I68" s="10">
        <v>22</v>
      </c>
      <c r="J68" s="10">
        <v>61</v>
      </c>
      <c r="K68" s="10"/>
      <c r="L68" s="10"/>
      <c r="M68" s="10"/>
      <c r="N68" s="10"/>
    </row>
    <row r="69" ht="12.75">
      <c r="A69" s="16"/>
    </row>
    <row r="70" ht="16.5" thickBot="1">
      <c r="G70" s="13" t="s">
        <v>119</v>
      </c>
    </row>
    <row r="71" spans="1:14" ht="13.5" thickBot="1">
      <c r="A71" s="21" t="s">
        <v>67</v>
      </c>
      <c r="B71" s="9" t="s">
        <v>68</v>
      </c>
      <c r="C71" s="9" t="s">
        <v>69</v>
      </c>
      <c r="D71" s="107" t="s">
        <v>70</v>
      </c>
      <c r="E71" s="108"/>
      <c r="F71" s="108"/>
      <c r="G71" s="109"/>
      <c r="H71" s="107" t="s">
        <v>71</v>
      </c>
      <c r="I71" s="108"/>
      <c r="J71" s="109"/>
      <c r="K71" s="107" t="s">
        <v>72</v>
      </c>
      <c r="L71" s="108"/>
      <c r="M71" s="109"/>
      <c r="N71" s="9" t="s">
        <v>73</v>
      </c>
    </row>
    <row r="72" spans="1:14" ht="13.5" thickBot="1">
      <c r="A72" s="22"/>
      <c r="B72" s="10"/>
      <c r="C72" s="10" t="s">
        <v>74</v>
      </c>
      <c r="D72" s="11" t="s">
        <v>75</v>
      </c>
      <c r="E72" s="11" t="s">
        <v>76</v>
      </c>
      <c r="F72" s="11" t="s">
        <v>77</v>
      </c>
      <c r="G72" s="11" t="s">
        <v>78</v>
      </c>
      <c r="H72" s="11" t="s">
        <v>79</v>
      </c>
      <c r="I72" s="11" t="s">
        <v>33</v>
      </c>
      <c r="J72" s="11" t="s">
        <v>80</v>
      </c>
      <c r="K72" s="11" t="s">
        <v>81</v>
      </c>
      <c r="L72" s="11" t="s">
        <v>75</v>
      </c>
      <c r="M72" s="11" t="s">
        <v>82</v>
      </c>
      <c r="N72" s="10" t="s">
        <v>83</v>
      </c>
    </row>
    <row r="73" spans="1:14" ht="26.25" thickBot="1">
      <c r="A73" s="18" t="s">
        <v>122</v>
      </c>
      <c r="B73" s="12" t="s">
        <v>123</v>
      </c>
      <c r="C73" s="4">
        <v>6</v>
      </c>
      <c r="D73" s="4">
        <v>2</v>
      </c>
      <c r="E73" s="4">
        <v>2</v>
      </c>
      <c r="F73" s="4">
        <v>0</v>
      </c>
      <c r="G73" s="4">
        <v>0</v>
      </c>
      <c r="H73" s="4">
        <v>6</v>
      </c>
      <c r="I73" s="4">
        <v>5</v>
      </c>
      <c r="J73" s="4">
        <v>11</v>
      </c>
      <c r="K73" s="4"/>
      <c r="L73" s="4"/>
      <c r="M73" s="4" t="s">
        <v>571</v>
      </c>
      <c r="N73" s="12" t="s">
        <v>86</v>
      </c>
    </row>
    <row r="74" spans="1:14" ht="13.5" thickBot="1">
      <c r="A74" s="18" t="s">
        <v>109</v>
      </c>
      <c r="B74" s="12" t="s">
        <v>110</v>
      </c>
      <c r="C74" s="4">
        <v>6</v>
      </c>
      <c r="D74" s="4">
        <v>2</v>
      </c>
      <c r="E74" s="4">
        <v>2</v>
      </c>
      <c r="F74" s="4">
        <v>1</v>
      </c>
      <c r="G74" s="4">
        <v>0</v>
      </c>
      <c r="H74" s="4">
        <v>6</v>
      </c>
      <c r="I74" s="4">
        <v>3</v>
      </c>
      <c r="J74" s="4">
        <v>9</v>
      </c>
      <c r="K74" s="4" t="s">
        <v>81</v>
      </c>
      <c r="L74" s="4"/>
      <c r="M74" s="4"/>
      <c r="N74" s="12" t="s">
        <v>86</v>
      </c>
    </row>
    <row r="75" spans="1:14" ht="26.25" thickBot="1">
      <c r="A75" s="18" t="s">
        <v>124</v>
      </c>
      <c r="B75" s="12" t="s">
        <v>125</v>
      </c>
      <c r="C75" s="4">
        <v>6</v>
      </c>
      <c r="D75" s="4">
        <v>2</v>
      </c>
      <c r="E75" s="4">
        <v>2</v>
      </c>
      <c r="F75" s="4">
        <v>0</v>
      </c>
      <c r="G75" s="4">
        <v>0</v>
      </c>
      <c r="H75" s="4">
        <v>6</v>
      </c>
      <c r="I75" s="4">
        <v>5</v>
      </c>
      <c r="J75" s="4">
        <v>11</v>
      </c>
      <c r="K75" s="4" t="s">
        <v>81</v>
      </c>
      <c r="L75" s="4"/>
      <c r="M75" s="4"/>
      <c r="N75" s="12" t="s">
        <v>89</v>
      </c>
    </row>
    <row r="76" spans="1:14" ht="13.5" thickBot="1">
      <c r="A76" s="18" t="s">
        <v>126</v>
      </c>
      <c r="B76" s="12" t="s">
        <v>127</v>
      </c>
      <c r="C76" s="4">
        <v>6</v>
      </c>
      <c r="D76" s="4">
        <v>2</v>
      </c>
      <c r="E76" s="4">
        <v>2</v>
      </c>
      <c r="F76" s="4">
        <v>0</v>
      </c>
      <c r="G76" s="4">
        <v>0</v>
      </c>
      <c r="H76" s="4">
        <v>6</v>
      </c>
      <c r="I76" s="4">
        <v>5</v>
      </c>
      <c r="J76" s="4">
        <v>11</v>
      </c>
      <c r="K76" s="4" t="s">
        <v>81</v>
      </c>
      <c r="L76" s="4"/>
      <c r="M76" s="4"/>
      <c r="N76" s="12" t="s">
        <v>86</v>
      </c>
    </row>
    <row r="77" spans="1:14" ht="26.25" thickBot="1">
      <c r="A77" s="18" t="s">
        <v>128</v>
      </c>
      <c r="B77" s="12" t="s">
        <v>129</v>
      </c>
      <c r="C77" s="4">
        <v>6</v>
      </c>
      <c r="D77" s="4">
        <v>2</v>
      </c>
      <c r="E77" s="4">
        <v>0</v>
      </c>
      <c r="F77" s="4">
        <v>2</v>
      </c>
      <c r="G77" s="4">
        <v>0</v>
      </c>
      <c r="H77" s="4">
        <v>6</v>
      </c>
      <c r="I77" s="4">
        <v>5</v>
      </c>
      <c r="J77" s="4">
        <v>11</v>
      </c>
      <c r="K77" s="4"/>
      <c r="L77" s="4" t="s">
        <v>75</v>
      </c>
      <c r="M77" s="4"/>
      <c r="N77" s="12" t="s">
        <v>98</v>
      </c>
    </row>
    <row r="78" spans="1:14" ht="26.25" thickBot="1">
      <c r="A78" s="18" t="s">
        <v>99</v>
      </c>
      <c r="B78" s="12" t="s">
        <v>100</v>
      </c>
      <c r="C78" s="4">
        <v>3</v>
      </c>
      <c r="D78" s="4">
        <v>0</v>
      </c>
      <c r="E78" s="4">
        <v>2</v>
      </c>
      <c r="F78" s="4">
        <v>0</v>
      </c>
      <c r="G78" s="4">
        <v>0</v>
      </c>
      <c r="H78" s="4">
        <v>2</v>
      </c>
      <c r="I78" s="4">
        <v>3</v>
      </c>
      <c r="J78" s="4">
        <v>5</v>
      </c>
      <c r="K78" s="4"/>
      <c r="L78" s="4" t="s">
        <v>75</v>
      </c>
      <c r="M78" s="4"/>
      <c r="N78" s="12" t="s">
        <v>98</v>
      </c>
    </row>
    <row r="79" spans="1:14" ht="13.5" thickBot="1">
      <c r="A79" s="22" t="s">
        <v>101</v>
      </c>
      <c r="B79" s="10"/>
      <c r="C79" s="10">
        <v>33</v>
      </c>
      <c r="D79" s="10">
        <v>10</v>
      </c>
      <c r="E79" s="10">
        <v>10</v>
      </c>
      <c r="F79" s="10">
        <v>3</v>
      </c>
      <c r="G79" s="10">
        <v>0</v>
      </c>
      <c r="H79" s="10">
        <v>30</v>
      </c>
      <c r="I79" s="10">
        <v>25</v>
      </c>
      <c r="J79" s="10">
        <v>55</v>
      </c>
      <c r="K79" s="10"/>
      <c r="L79" s="10"/>
      <c r="M79" s="10"/>
      <c r="N79" s="10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6.5" thickBot="1">
      <c r="G85" s="13" t="s">
        <v>130</v>
      </c>
    </row>
    <row r="86" spans="1:14" ht="13.5" thickBot="1">
      <c r="A86" s="21" t="s">
        <v>67</v>
      </c>
      <c r="B86" s="9" t="s">
        <v>68</v>
      </c>
      <c r="C86" s="9" t="s">
        <v>69</v>
      </c>
      <c r="D86" s="107" t="s">
        <v>70</v>
      </c>
      <c r="E86" s="108"/>
      <c r="F86" s="108"/>
      <c r="G86" s="109"/>
      <c r="H86" s="107" t="s">
        <v>71</v>
      </c>
      <c r="I86" s="108"/>
      <c r="J86" s="109"/>
      <c r="K86" s="107" t="s">
        <v>72</v>
      </c>
      <c r="L86" s="108"/>
      <c r="M86" s="109"/>
      <c r="N86" s="9" t="s">
        <v>73</v>
      </c>
    </row>
    <row r="87" spans="1:14" ht="13.5" thickBot="1">
      <c r="A87" s="22"/>
      <c r="B87" s="10"/>
      <c r="C87" s="10" t="s">
        <v>74</v>
      </c>
      <c r="D87" s="11" t="s">
        <v>75</v>
      </c>
      <c r="E87" s="11" t="s">
        <v>76</v>
      </c>
      <c r="F87" s="11" t="s">
        <v>77</v>
      </c>
      <c r="G87" s="11" t="s">
        <v>78</v>
      </c>
      <c r="H87" s="11" t="s">
        <v>79</v>
      </c>
      <c r="I87" s="11" t="s">
        <v>33</v>
      </c>
      <c r="J87" s="11" t="s">
        <v>80</v>
      </c>
      <c r="K87" s="11" t="s">
        <v>81</v>
      </c>
      <c r="L87" s="11" t="s">
        <v>75</v>
      </c>
      <c r="M87" s="11" t="s">
        <v>82</v>
      </c>
      <c r="N87" s="10" t="s">
        <v>83</v>
      </c>
    </row>
    <row r="88" spans="1:14" ht="13.5" thickBot="1">
      <c r="A88" s="18" t="s">
        <v>131</v>
      </c>
      <c r="B88" s="12" t="s">
        <v>132</v>
      </c>
      <c r="C88" s="4">
        <v>7</v>
      </c>
      <c r="D88" s="4">
        <v>2</v>
      </c>
      <c r="E88" s="4">
        <v>1</v>
      </c>
      <c r="F88" s="4">
        <v>2</v>
      </c>
      <c r="G88" s="4">
        <v>0</v>
      </c>
      <c r="H88" s="4">
        <v>7</v>
      </c>
      <c r="I88" s="4">
        <v>5</v>
      </c>
      <c r="J88" s="4">
        <v>12</v>
      </c>
      <c r="K88" s="4" t="s">
        <v>81</v>
      </c>
      <c r="L88" s="4"/>
      <c r="M88" s="4"/>
      <c r="N88" s="12" t="s">
        <v>89</v>
      </c>
    </row>
    <row r="89" spans="1:14" ht="13.5" thickBot="1">
      <c r="A89" s="18" t="s">
        <v>133</v>
      </c>
      <c r="B89" s="12" t="s">
        <v>134</v>
      </c>
      <c r="C89" s="4">
        <v>6</v>
      </c>
      <c r="D89" s="4">
        <v>2</v>
      </c>
      <c r="E89" s="4">
        <v>2</v>
      </c>
      <c r="F89" s="4">
        <v>0</v>
      </c>
      <c r="G89" s="4">
        <v>0</v>
      </c>
      <c r="H89" s="4">
        <v>6</v>
      </c>
      <c r="I89" s="4">
        <v>5</v>
      </c>
      <c r="J89" s="4">
        <v>11</v>
      </c>
      <c r="K89" s="4"/>
      <c r="L89" s="4" t="s">
        <v>75</v>
      </c>
      <c r="M89" s="4"/>
      <c r="N89" s="12" t="s">
        <v>86</v>
      </c>
    </row>
    <row r="90" spans="1:14" ht="13.5" thickBot="1">
      <c r="A90" s="18" t="s">
        <v>135</v>
      </c>
      <c r="B90" s="12" t="s">
        <v>136</v>
      </c>
      <c r="C90" s="4">
        <v>6</v>
      </c>
      <c r="D90" s="4">
        <v>2</v>
      </c>
      <c r="E90" s="4">
        <v>2</v>
      </c>
      <c r="F90" s="4">
        <v>0</v>
      </c>
      <c r="G90" s="4">
        <v>0</v>
      </c>
      <c r="H90" s="4">
        <v>6</v>
      </c>
      <c r="I90" s="4">
        <v>5</v>
      </c>
      <c r="J90" s="4">
        <v>11</v>
      </c>
      <c r="K90" s="4" t="s">
        <v>81</v>
      </c>
      <c r="L90" s="4"/>
      <c r="M90" s="4"/>
      <c r="N90" s="12" t="s">
        <v>86</v>
      </c>
    </row>
    <row r="91" spans="1:14" ht="13.5" thickBot="1">
      <c r="A91" s="18" t="s">
        <v>137</v>
      </c>
      <c r="B91" s="12" t="s">
        <v>138</v>
      </c>
      <c r="C91" s="4">
        <v>6</v>
      </c>
      <c r="D91" s="4">
        <v>2</v>
      </c>
      <c r="E91" s="4">
        <v>2</v>
      </c>
      <c r="F91" s="4">
        <v>1</v>
      </c>
      <c r="G91" s="4">
        <v>0</v>
      </c>
      <c r="H91" s="4">
        <v>6</v>
      </c>
      <c r="I91" s="4">
        <v>5</v>
      </c>
      <c r="J91" s="4">
        <v>11</v>
      </c>
      <c r="K91" s="4" t="s">
        <v>81</v>
      </c>
      <c r="L91" s="4"/>
      <c r="M91" s="4"/>
      <c r="N91" s="12" t="s">
        <v>86</v>
      </c>
    </row>
    <row r="92" spans="1:14" ht="13.5" thickBot="1">
      <c r="A92" s="18" t="s">
        <v>139</v>
      </c>
      <c r="B92" s="12" t="s">
        <v>140</v>
      </c>
      <c r="C92" s="4">
        <v>5</v>
      </c>
      <c r="D92" s="4">
        <v>2</v>
      </c>
      <c r="E92" s="4">
        <v>1</v>
      </c>
      <c r="F92" s="4">
        <v>0</v>
      </c>
      <c r="G92" s="4">
        <v>0</v>
      </c>
      <c r="H92" s="4">
        <v>5</v>
      </c>
      <c r="I92" s="4">
        <v>4</v>
      </c>
      <c r="J92" s="4">
        <v>9</v>
      </c>
      <c r="K92" s="4"/>
      <c r="L92" s="4"/>
      <c r="M92" s="4" t="s">
        <v>571</v>
      </c>
      <c r="N92" s="12" t="s">
        <v>86</v>
      </c>
    </row>
    <row r="93" spans="1:14" ht="26.25" thickBot="1">
      <c r="A93" s="18" t="s">
        <v>117</v>
      </c>
      <c r="B93" s="12" t="s">
        <v>118</v>
      </c>
      <c r="C93" s="4">
        <v>3</v>
      </c>
      <c r="D93" s="4">
        <v>0</v>
      </c>
      <c r="E93" s="4">
        <v>2</v>
      </c>
      <c r="F93" s="4">
        <v>0</v>
      </c>
      <c r="G93" s="4">
        <v>0</v>
      </c>
      <c r="H93" s="4">
        <v>2</v>
      </c>
      <c r="I93" s="4">
        <v>3</v>
      </c>
      <c r="J93" s="4">
        <v>5</v>
      </c>
      <c r="K93" s="4"/>
      <c r="L93" s="4" t="s">
        <v>75</v>
      </c>
      <c r="M93" s="4"/>
      <c r="N93" s="12" t="s">
        <v>98</v>
      </c>
    </row>
    <row r="94" spans="1:14" ht="13.5" thickBot="1">
      <c r="A94" s="22" t="s">
        <v>101</v>
      </c>
      <c r="B94" s="10"/>
      <c r="C94" s="10">
        <v>33</v>
      </c>
      <c r="D94" s="10">
        <v>10</v>
      </c>
      <c r="E94" s="10">
        <v>10</v>
      </c>
      <c r="F94" s="10">
        <v>3</v>
      </c>
      <c r="G94" s="10">
        <v>0</v>
      </c>
      <c r="H94" s="10">
        <v>30</v>
      </c>
      <c r="I94" s="10">
        <v>24</v>
      </c>
      <c r="J94" s="10">
        <v>54</v>
      </c>
      <c r="K94" s="10"/>
      <c r="L94" s="10"/>
      <c r="M94" s="10"/>
      <c r="N94" s="10"/>
    </row>
    <row r="95" ht="12.75">
      <c r="A95" s="16"/>
    </row>
    <row r="96" ht="16.5" thickBot="1">
      <c r="G96" s="13" t="s">
        <v>141</v>
      </c>
    </row>
    <row r="97" spans="1:14" ht="13.5" thickBot="1">
      <c r="A97" s="21" t="s">
        <v>67</v>
      </c>
      <c r="B97" s="9" t="s">
        <v>68</v>
      </c>
      <c r="C97" s="9" t="s">
        <v>69</v>
      </c>
      <c r="D97" s="107" t="s">
        <v>70</v>
      </c>
      <c r="E97" s="108"/>
      <c r="F97" s="108"/>
      <c r="G97" s="109"/>
      <c r="H97" s="107" t="s">
        <v>71</v>
      </c>
      <c r="I97" s="108"/>
      <c r="J97" s="109"/>
      <c r="K97" s="107" t="s">
        <v>72</v>
      </c>
      <c r="L97" s="108"/>
      <c r="M97" s="109"/>
      <c r="N97" s="9" t="s">
        <v>73</v>
      </c>
    </row>
    <row r="98" spans="1:14" ht="13.5" thickBot="1">
      <c r="A98" s="22"/>
      <c r="B98" s="10"/>
      <c r="C98" s="10" t="s">
        <v>74</v>
      </c>
      <c r="D98" s="11" t="s">
        <v>75</v>
      </c>
      <c r="E98" s="11" t="s">
        <v>76</v>
      </c>
      <c r="F98" s="11" t="s">
        <v>77</v>
      </c>
      <c r="G98" s="11" t="s">
        <v>78</v>
      </c>
      <c r="H98" s="11" t="s">
        <v>79</v>
      </c>
      <c r="I98" s="11" t="s">
        <v>33</v>
      </c>
      <c r="J98" s="11" t="s">
        <v>80</v>
      </c>
      <c r="K98" s="11" t="s">
        <v>81</v>
      </c>
      <c r="L98" s="11" t="s">
        <v>75</v>
      </c>
      <c r="M98" s="11" t="s">
        <v>82</v>
      </c>
      <c r="N98" s="10" t="s">
        <v>83</v>
      </c>
    </row>
    <row r="99" spans="1:14" ht="13.5" thickBot="1">
      <c r="A99" s="18" t="s">
        <v>142</v>
      </c>
      <c r="B99" s="12" t="s">
        <v>143</v>
      </c>
      <c r="C99" s="4">
        <v>6</v>
      </c>
      <c r="D99" s="4">
        <v>2</v>
      </c>
      <c r="E99" s="4">
        <v>2</v>
      </c>
      <c r="F99" s="4">
        <v>0</v>
      </c>
      <c r="G99" s="4">
        <v>0</v>
      </c>
      <c r="H99" s="4">
        <v>6</v>
      </c>
      <c r="I99" s="4">
        <v>5</v>
      </c>
      <c r="J99" s="4">
        <v>11</v>
      </c>
      <c r="K99" s="4" t="s">
        <v>81</v>
      </c>
      <c r="L99" s="4"/>
      <c r="M99" s="4"/>
      <c r="N99" s="12" t="s">
        <v>89</v>
      </c>
    </row>
    <row r="100" spans="1:14" ht="13.5" thickBot="1">
      <c r="A100" s="18" t="s">
        <v>144</v>
      </c>
      <c r="B100" s="12" t="s">
        <v>145</v>
      </c>
      <c r="C100" s="4">
        <v>7</v>
      </c>
      <c r="D100" s="4">
        <v>2</v>
      </c>
      <c r="E100" s="4">
        <v>2</v>
      </c>
      <c r="F100" s="4">
        <v>1</v>
      </c>
      <c r="G100" s="4">
        <v>0</v>
      </c>
      <c r="H100" s="4">
        <v>7</v>
      </c>
      <c r="I100" s="4">
        <v>5</v>
      </c>
      <c r="J100" s="4">
        <v>12</v>
      </c>
      <c r="K100" s="4" t="s">
        <v>81</v>
      </c>
      <c r="L100" s="4"/>
      <c r="M100" s="4"/>
      <c r="N100" s="12" t="s">
        <v>89</v>
      </c>
    </row>
    <row r="101" spans="1:14" ht="13.5" thickBot="1">
      <c r="A101" s="18" t="s">
        <v>146</v>
      </c>
      <c r="B101" s="12" t="s">
        <v>147</v>
      </c>
      <c r="C101" s="4">
        <v>6</v>
      </c>
      <c r="D101" s="4">
        <v>2</v>
      </c>
      <c r="E101" s="4">
        <v>2</v>
      </c>
      <c r="F101" s="4">
        <v>0</v>
      </c>
      <c r="G101" s="4">
        <v>0</v>
      </c>
      <c r="H101" s="4">
        <v>6</v>
      </c>
      <c r="I101" s="4">
        <v>5</v>
      </c>
      <c r="J101" s="4">
        <v>11</v>
      </c>
      <c r="K101" s="4" t="s">
        <v>81</v>
      </c>
      <c r="L101" s="4"/>
      <c r="M101" s="4"/>
      <c r="N101" s="12" t="s">
        <v>89</v>
      </c>
    </row>
    <row r="102" spans="1:14" ht="13.5" thickBot="1">
      <c r="A102" s="18" t="s">
        <v>148</v>
      </c>
      <c r="B102" s="12" t="s">
        <v>149</v>
      </c>
      <c r="C102" s="4">
        <v>6</v>
      </c>
      <c r="D102" s="4">
        <v>2</v>
      </c>
      <c r="E102" s="4">
        <v>2</v>
      </c>
      <c r="F102" s="4">
        <v>1</v>
      </c>
      <c r="G102" s="4">
        <v>0</v>
      </c>
      <c r="H102" s="4">
        <v>6</v>
      </c>
      <c r="I102" s="4">
        <v>5</v>
      </c>
      <c r="J102" s="4">
        <v>11</v>
      </c>
      <c r="K102" s="4"/>
      <c r="L102" s="4" t="s">
        <v>75</v>
      </c>
      <c r="M102" s="4"/>
      <c r="N102" s="12" t="s">
        <v>89</v>
      </c>
    </row>
    <row r="103" spans="1:14" ht="13.5" thickBot="1">
      <c r="A103" s="18" t="s">
        <v>150</v>
      </c>
      <c r="B103" s="12" t="s">
        <v>151</v>
      </c>
      <c r="C103" s="4">
        <v>5</v>
      </c>
      <c r="D103" s="4">
        <v>2</v>
      </c>
      <c r="E103" s="4">
        <v>1</v>
      </c>
      <c r="F103" s="4">
        <v>0</v>
      </c>
      <c r="G103" s="4">
        <v>2</v>
      </c>
      <c r="H103" s="4">
        <v>5</v>
      </c>
      <c r="I103" s="4">
        <v>4</v>
      </c>
      <c r="J103" s="4">
        <v>9</v>
      </c>
      <c r="K103" s="4"/>
      <c r="L103" s="4"/>
      <c r="M103" s="4" t="s">
        <v>571</v>
      </c>
      <c r="N103" s="12" t="s">
        <v>86</v>
      </c>
    </row>
    <row r="104" spans="1:14" ht="13.5" thickBot="1">
      <c r="A104" s="22" t="s">
        <v>101</v>
      </c>
      <c r="B104" s="10"/>
      <c r="C104" s="10">
        <v>30</v>
      </c>
      <c r="D104" s="10">
        <v>10</v>
      </c>
      <c r="E104" s="10">
        <v>9</v>
      </c>
      <c r="F104" s="10">
        <v>2</v>
      </c>
      <c r="G104" s="10">
        <v>2</v>
      </c>
      <c r="H104" s="10">
        <v>30</v>
      </c>
      <c r="I104" s="10">
        <v>24</v>
      </c>
      <c r="J104" s="10">
        <v>54</v>
      </c>
      <c r="K104" s="10"/>
      <c r="L104" s="10"/>
      <c r="M104" s="10"/>
      <c r="N104" s="10"/>
    </row>
    <row r="105" ht="12.75">
      <c r="A105" s="16"/>
    </row>
    <row r="106" ht="16.5" thickBot="1">
      <c r="G106" s="13" t="s">
        <v>152</v>
      </c>
    </row>
    <row r="107" spans="1:14" ht="13.5" thickBot="1">
      <c r="A107" s="21" t="s">
        <v>67</v>
      </c>
      <c r="B107" s="9" t="s">
        <v>68</v>
      </c>
      <c r="C107" s="9" t="s">
        <v>69</v>
      </c>
      <c r="D107" s="107" t="s">
        <v>70</v>
      </c>
      <c r="E107" s="108"/>
      <c r="F107" s="108"/>
      <c r="G107" s="109"/>
      <c r="H107" s="107" t="s">
        <v>71</v>
      </c>
      <c r="I107" s="108"/>
      <c r="J107" s="109"/>
      <c r="K107" s="107" t="s">
        <v>72</v>
      </c>
      <c r="L107" s="108"/>
      <c r="M107" s="109"/>
      <c r="N107" s="9" t="s">
        <v>73</v>
      </c>
    </row>
    <row r="108" spans="1:14" ht="13.5" thickBot="1">
      <c r="A108" s="22"/>
      <c r="B108" s="10"/>
      <c r="C108" s="10" t="s">
        <v>74</v>
      </c>
      <c r="D108" s="11" t="s">
        <v>75</v>
      </c>
      <c r="E108" s="11" t="s">
        <v>76</v>
      </c>
      <c r="F108" s="11" t="s">
        <v>77</v>
      </c>
      <c r="G108" s="11" t="s">
        <v>78</v>
      </c>
      <c r="H108" s="11" t="s">
        <v>79</v>
      </c>
      <c r="I108" s="11" t="s">
        <v>33</v>
      </c>
      <c r="J108" s="11" t="s">
        <v>80</v>
      </c>
      <c r="K108" s="11" t="s">
        <v>81</v>
      </c>
      <c r="L108" s="11" t="s">
        <v>75</v>
      </c>
      <c r="M108" s="11" t="s">
        <v>82</v>
      </c>
      <c r="N108" s="10" t="s">
        <v>83</v>
      </c>
    </row>
    <row r="109" spans="1:14" ht="13.5" thickBot="1">
      <c r="A109" s="18" t="s">
        <v>153</v>
      </c>
      <c r="B109" s="12" t="s">
        <v>154</v>
      </c>
      <c r="C109" s="4">
        <v>6</v>
      </c>
      <c r="D109" s="4">
        <v>2</v>
      </c>
      <c r="E109" s="4">
        <v>1</v>
      </c>
      <c r="F109" s="4">
        <v>0</v>
      </c>
      <c r="G109" s="4">
        <v>2</v>
      </c>
      <c r="H109" s="4">
        <v>5</v>
      </c>
      <c r="I109" s="4">
        <v>6</v>
      </c>
      <c r="J109" s="4">
        <v>11</v>
      </c>
      <c r="K109" s="4" t="s">
        <v>81</v>
      </c>
      <c r="L109" s="4"/>
      <c r="M109" s="4"/>
      <c r="N109" s="12" t="s">
        <v>86</v>
      </c>
    </row>
    <row r="110" spans="1:14" ht="13.5" thickBot="1">
      <c r="A110" s="18" t="s">
        <v>155</v>
      </c>
      <c r="B110" s="12" t="s">
        <v>156</v>
      </c>
      <c r="C110" s="4">
        <v>5</v>
      </c>
      <c r="D110" s="4">
        <v>0</v>
      </c>
      <c r="E110" s="4">
        <v>0</v>
      </c>
      <c r="F110" s="4">
        <v>0</v>
      </c>
      <c r="G110" s="4">
        <v>2</v>
      </c>
      <c r="H110" s="4">
        <v>0</v>
      </c>
      <c r="I110" s="4">
        <v>9</v>
      </c>
      <c r="J110" s="4">
        <v>9</v>
      </c>
      <c r="K110" s="4"/>
      <c r="L110" s="4" t="s">
        <v>75</v>
      </c>
      <c r="M110" s="4"/>
      <c r="N110" s="12" t="s">
        <v>89</v>
      </c>
    </row>
    <row r="111" spans="1:14" ht="13.5" thickBot="1">
      <c r="A111" s="18" t="s">
        <v>157</v>
      </c>
      <c r="B111" s="12" t="s">
        <v>158</v>
      </c>
      <c r="C111" s="4">
        <v>7</v>
      </c>
      <c r="D111" s="4">
        <v>2</v>
      </c>
      <c r="E111" s="4">
        <v>1</v>
      </c>
      <c r="F111" s="4">
        <v>0</v>
      </c>
      <c r="G111" s="4">
        <v>2</v>
      </c>
      <c r="H111" s="4">
        <v>5</v>
      </c>
      <c r="I111" s="4">
        <v>7</v>
      </c>
      <c r="J111" s="4">
        <v>12</v>
      </c>
      <c r="K111" s="4" t="s">
        <v>81</v>
      </c>
      <c r="L111" s="4"/>
      <c r="M111" s="4"/>
      <c r="N111" s="12" t="s">
        <v>89</v>
      </c>
    </row>
    <row r="112" spans="1:14" ht="13.5" thickBot="1">
      <c r="A112" s="18" t="s">
        <v>159</v>
      </c>
      <c r="B112" s="12" t="s">
        <v>160</v>
      </c>
      <c r="C112" s="4">
        <v>7</v>
      </c>
      <c r="D112" s="4">
        <v>2</v>
      </c>
      <c r="E112" s="4">
        <v>1</v>
      </c>
      <c r="F112" s="4">
        <v>0</v>
      </c>
      <c r="G112" s="4">
        <v>2</v>
      </c>
      <c r="H112" s="4">
        <v>5</v>
      </c>
      <c r="I112" s="4">
        <v>7</v>
      </c>
      <c r="J112" s="4">
        <v>12</v>
      </c>
      <c r="K112" s="4"/>
      <c r="L112" s="4"/>
      <c r="M112" s="4" t="s">
        <v>571</v>
      </c>
      <c r="N112" s="12" t="s">
        <v>89</v>
      </c>
    </row>
    <row r="113" spans="1:14" ht="13.5" thickBot="1">
      <c r="A113" s="18" t="s">
        <v>161</v>
      </c>
      <c r="B113" s="12" t="s">
        <v>162</v>
      </c>
      <c r="C113" s="4">
        <v>7</v>
      </c>
      <c r="D113" s="4">
        <v>2</v>
      </c>
      <c r="E113" s="4">
        <v>1</v>
      </c>
      <c r="F113" s="4">
        <v>0</v>
      </c>
      <c r="G113" s="4">
        <v>2</v>
      </c>
      <c r="H113" s="4">
        <v>5</v>
      </c>
      <c r="I113" s="4">
        <v>7</v>
      </c>
      <c r="J113" s="4">
        <v>12</v>
      </c>
      <c r="K113" s="4" t="s">
        <v>81</v>
      </c>
      <c r="L113" s="4"/>
      <c r="M113" s="4"/>
      <c r="N113" s="12" t="s">
        <v>89</v>
      </c>
    </row>
    <row r="114" spans="1:14" ht="13.5" thickBot="1">
      <c r="A114" s="18" t="s">
        <v>163</v>
      </c>
      <c r="B114" s="12" t="s">
        <v>164</v>
      </c>
      <c r="C114" s="4">
        <v>3</v>
      </c>
      <c r="D114" s="4">
        <v>2</v>
      </c>
      <c r="E114" s="4">
        <v>0</v>
      </c>
      <c r="F114" s="4">
        <v>0</v>
      </c>
      <c r="G114" s="4">
        <v>0</v>
      </c>
      <c r="H114" s="4">
        <v>4</v>
      </c>
      <c r="I114" s="4">
        <v>1</v>
      </c>
      <c r="J114" s="4">
        <v>5</v>
      </c>
      <c r="K114" s="4"/>
      <c r="L114" s="4" t="s">
        <v>75</v>
      </c>
      <c r="M114" s="4"/>
      <c r="N114" s="12" t="s">
        <v>86</v>
      </c>
    </row>
    <row r="115" spans="1:14" ht="13.5" thickBot="1">
      <c r="A115" s="22" t="s">
        <v>101</v>
      </c>
      <c r="B115" s="10"/>
      <c r="C115" s="10">
        <v>35</v>
      </c>
      <c r="D115" s="10">
        <v>10</v>
      </c>
      <c r="E115" s="10">
        <v>4</v>
      </c>
      <c r="F115" s="10">
        <v>1</v>
      </c>
      <c r="G115" s="10">
        <v>10</v>
      </c>
      <c r="H115" s="10">
        <v>24</v>
      </c>
      <c r="I115" s="10">
        <v>37</v>
      </c>
      <c r="J115" s="10">
        <v>61</v>
      </c>
      <c r="K115" s="10"/>
      <c r="L115" s="10"/>
      <c r="M115" s="10"/>
      <c r="N115" s="10"/>
    </row>
    <row r="116" spans="1:5" ht="15.75">
      <c r="A116" s="14"/>
      <c r="E116" s="13" t="s">
        <v>561</v>
      </c>
    </row>
    <row r="118" ht="13.5" thickBot="1">
      <c r="A118" s="16"/>
    </row>
    <row r="119" spans="1:14" ht="13.5" thickBot="1">
      <c r="A119" s="21" t="s">
        <v>67</v>
      </c>
      <c r="B119" s="9" t="s">
        <v>68</v>
      </c>
      <c r="C119" s="9" t="s">
        <v>69</v>
      </c>
      <c r="D119" s="107" t="s">
        <v>70</v>
      </c>
      <c r="E119" s="108"/>
      <c r="F119" s="108"/>
      <c r="G119" s="109"/>
      <c r="H119" s="107" t="s">
        <v>71</v>
      </c>
      <c r="I119" s="108"/>
      <c r="J119" s="109"/>
      <c r="K119" s="107" t="s">
        <v>72</v>
      </c>
      <c r="L119" s="108"/>
      <c r="M119" s="109"/>
      <c r="N119" s="9" t="s">
        <v>73</v>
      </c>
    </row>
    <row r="120" spans="1:14" ht="13.5" thickBot="1">
      <c r="A120" s="22"/>
      <c r="B120" s="10"/>
      <c r="C120" s="10" t="s">
        <v>74</v>
      </c>
      <c r="D120" s="11" t="s">
        <v>75</v>
      </c>
      <c r="E120" s="11" t="s">
        <v>76</v>
      </c>
      <c r="F120" s="11" t="s">
        <v>77</v>
      </c>
      <c r="G120" s="11" t="s">
        <v>78</v>
      </c>
      <c r="H120" s="11" t="s">
        <v>79</v>
      </c>
      <c r="I120" s="11" t="s">
        <v>33</v>
      </c>
      <c r="J120" s="11" t="s">
        <v>80</v>
      </c>
      <c r="K120" s="11" t="s">
        <v>81</v>
      </c>
      <c r="L120" s="11" t="s">
        <v>75</v>
      </c>
      <c r="M120" s="11" t="s">
        <v>82</v>
      </c>
      <c r="N120" s="10" t="s">
        <v>83</v>
      </c>
    </row>
    <row r="121" spans="1:14" ht="12.75">
      <c r="A121" s="120" t="s">
        <v>574</v>
      </c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2"/>
    </row>
    <row r="122" spans="1:14" ht="26.25" thickBot="1">
      <c r="A122" s="18" t="s">
        <v>167</v>
      </c>
      <c r="B122" s="12" t="s">
        <v>168</v>
      </c>
      <c r="C122" s="4">
        <v>3</v>
      </c>
      <c r="D122" s="4">
        <v>0</v>
      </c>
      <c r="E122" s="4">
        <v>2</v>
      </c>
      <c r="F122" s="4">
        <v>0</v>
      </c>
      <c r="G122" s="4">
        <v>0</v>
      </c>
      <c r="H122" s="4">
        <v>2</v>
      </c>
      <c r="I122" s="4">
        <v>3</v>
      </c>
      <c r="J122" s="4">
        <v>5</v>
      </c>
      <c r="K122" s="4"/>
      <c r="L122" s="4" t="s">
        <v>75</v>
      </c>
      <c r="M122" s="4"/>
      <c r="N122" s="12" t="s">
        <v>98</v>
      </c>
    </row>
    <row r="123" spans="1:14" ht="26.25" thickBot="1">
      <c r="A123" s="18" t="s">
        <v>169</v>
      </c>
      <c r="B123" s="12" t="s">
        <v>170</v>
      </c>
      <c r="C123" s="4">
        <v>3</v>
      </c>
      <c r="D123" s="4">
        <v>0</v>
      </c>
      <c r="E123" s="4">
        <v>2</v>
      </c>
      <c r="F123" s="4">
        <v>0</v>
      </c>
      <c r="G123" s="4">
        <v>0</v>
      </c>
      <c r="H123" s="4">
        <v>2</v>
      </c>
      <c r="I123" s="4">
        <v>3</v>
      </c>
      <c r="J123" s="4">
        <v>5</v>
      </c>
      <c r="K123" s="4"/>
      <c r="L123" s="4" t="s">
        <v>75</v>
      </c>
      <c r="M123" s="4"/>
      <c r="N123" s="12" t="s">
        <v>98</v>
      </c>
    </row>
    <row r="124" spans="1:14" ht="26.25" thickBot="1">
      <c r="A124" s="18" t="s">
        <v>171</v>
      </c>
      <c r="B124" s="12" t="s">
        <v>172</v>
      </c>
      <c r="C124" s="4">
        <v>3</v>
      </c>
      <c r="D124" s="4">
        <v>0</v>
      </c>
      <c r="E124" s="4">
        <v>2</v>
      </c>
      <c r="F124" s="4">
        <v>0</v>
      </c>
      <c r="G124" s="4">
        <v>0</v>
      </c>
      <c r="H124" s="4">
        <v>2</v>
      </c>
      <c r="I124" s="4">
        <v>3</v>
      </c>
      <c r="J124" s="4">
        <v>5</v>
      </c>
      <c r="K124" s="4"/>
      <c r="L124" s="4" t="s">
        <v>75</v>
      </c>
      <c r="M124" s="4"/>
      <c r="N124" s="12" t="s">
        <v>98</v>
      </c>
    </row>
    <row r="125" spans="1:14" ht="12.75">
      <c r="A125" s="70"/>
      <c r="B125" s="42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5"/>
    </row>
    <row r="126" spans="1:14" ht="12.75">
      <c r="A126" s="70"/>
      <c r="B126" s="42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5"/>
    </row>
    <row r="127" spans="1:14" ht="12.75">
      <c r="A127" s="70"/>
      <c r="B127" s="42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5"/>
    </row>
    <row r="128" spans="1:14" ht="12.75">
      <c r="A128" s="70"/>
      <c r="B128" s="42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5"/>
    </row>
    <row r="129" spans="1:14" ht="13.5" thickBot="1">
      <c r="A129" s="70"/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5"/>
    </row>
    <row r="130" spans="1:14" ht="12.75">
      <c r="A130" s="120" t="s">
        <v>575</v>
      </c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2"/>
    </row>
    <row r="131" spans="1:14" ht="25.5">
      <c r="A131" s="47" t="s">
        <v>174</v>
      </c>
      <c r="B131" s="48" t="s">
        <v>175</v>
      </c>
      <c r="C131" s="49">
        <v>3</v>
      </c>
      <c r="D131" s="49">
        <v>0</v>
      </c>
      <c r="E131" s="49">
        <v>2</v>
      </c>
      <c r="F131" s="49">
        <v>0</v>
      </c>
      <c r="G131" s="49">
        <v>0</v>
      </c>
      <c r="H131" s="49">
        <v>2</v>
      </c>
      <c r="I131" s="49">
        <v>3</v>
      </c>
      <c r="J131" s="49">
        <v>5</v>
      </c>
      <c r="K131" s="49"/>
      <c r="L131" s="49" t="s">
        <v>75</v>
      </c>
      <c r="M131" s="49"/>
      <c r="N131" s="48" t="s">
        <v>98</v>
      </c>
    </row>
    <row r="132" spans="1:14" ht="26.25" thickBot="1">
      <c r="A132" s="18" t="s">
        <v>176</v>
      </c>
      <c r="B132" s="12" t="s">
        <v>177</v>
      </c>
      <c r="C132" s="4">
        <v>3</v>
      </c>
      <c r="D132" s="4">
        <v>0</v>
      </c>
      <c r="E132" s="4">
        <v>2</v>
      </c>
      <c r="F132" s="4">
        <v>0</v>
      </c>
      <c r="G132" s="4">
        <v>0</v>
      </c>
      <c r="H132" s="4">
        <v>2</v>
      </c>
      <c r="I132" s="4">
        <v>3</v>
      </c>
      <c r="J132" s="4">
        <v>5</v>
      </c>
      <c r="K132" s="4"/>
      <c r="L132" s="4" t="s">
        <v>75</v>
      </c>
      <c r="M132" s="4"/>
      <c r="N132" s="12" t="s">
        <v>98</v>
      </c>
    </row>
    <row r="133" spans="1:14" ht="26.25" thickBot="1">
      <c r="A133" s="18" t="s">
        <v>178</v>
      </c>
      <c r="B133" s="12" t="s">
        <v>179</v>
      </c>
      <c r="C133" s="4">
        <v>3</v>
      </c>
      <c r="D133" s="4">
        <v>0</v>
      </c>
      <c r="E133" s="4">
        <v>2</v>
      </c>
      <c r="F133" s="4">
        <v>0</v>
      </c>
      <c r="G133" s="4">
        <v>0</v>
      </c>
      <c r="H133" s="4">
        <v>2</v>
      </c>
      <c r="I133" s="4">
        <v>3</v>
      </c>
      <c r="J133" s="4">
        <v>5</v>
      </c>
      <c r="K133" s="4"/>
      <c r="L133" s="4" t="s">
        <v>75</v>
      </c>
      <c r="M133" s="4"/>
      <c r="N133" s="12" t="s">
        <v>98</v>
      </c>
    </row>
    <row r="134" spans="1:14" ht="13.5" thickBot="1">
      <c r="A134" s="55"/>
      <c r="B134" s="56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12"/>
    </row>
    <row r="135" spans="1:14" ht="16.5" thickBot="1">
      <c r="A135" s="55"/>
      <c r="B135" s="56"/>
      <c r="C135" s="5"/>
      <c r="D135" s="5"/>
      <c r="E135" s="5"/>
      <c r="F135" s="13" t="s">
        <v>165</v>
      </c>
      <c r="J135" s="5"/>
      <c r="K135" s="5"/>
      <c r="L135" s="5"/>
      <c r="M135" s="5"/>
      <c r="N135" s="12"/>
    </row>
    <row r="136" spans="1:14" ht="13.5" thickBot="1">
      <c r="A136" s="114" t="s">
        <v>180</v>
      </c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6"/>
    </row>
    <row r="137" spans="1:14" ht="13.5" thickBot="1">
      <c r="A137" s="23"/>
      <c r="B137" s="117" t="s">
        <v>181</v>
      </c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9"/>
    </row>
    <row r="138" spans="1:14" ht="26.25" thickBot="1">
      <c r="A138" s="18" t="s">
        <v>199</v>
      </c>
      <c r="B138" s="12" t="s">
        <v>200</v>
      </c>
      <c r="C138" s="4">
        <v>5</v>
      </c>
      <c r="D138" s="4">
        <v>2</v>
      </c>
      <c r="E138" s="4">
        <v>1</v>
      </c>
      <c r="F138" s="4">
        <v>0</v>
      </c>
      <c r="G138" s="4">
        <v>0</v>
      </c>
      <c r="H138" s="4">
        <v>5</v>
      </c>
      <c r="I138" s="4">
        <v>4</v>
      </c>
      <c r="J138" s="4">
        <v>9</v>
      </c>
      <c r="K138" s="4"/>
      <c r="L138" s="4" t="s">
        <v>75</v>
      </c>
      <c r="M138" s="4"/>
      <c r="N138" s="12" t="s">
        <v>86</v>
      </c>
    </row>
    <row r="139" spans="1:14" ht="13.5" thickBot="1">
      <c r="A139" s="19" t="s">
        <v>220</v>
      </c>
      <c r="B139" s="71" t="s">
        <v>214</v>
      </c>
      <c r="C139" s="6">
        <v>5</v>
      </c>
      <c r="D139" s="6">
        <v>2</v>
      </c>
      <c r="E139" s="6">
        <v>1</v>
      </c>
      <c r="F139" s="6">
        <v>0</v>
      </c>
      <c r="G139" s="6">
        <v>2</v>
      </c>
      <c r="H139" s="6">
        <v>5</v>
      </c>
      <c r="I139" s="6">
        <v>7</v>
      </c>
      <c r="J139" s="6">
        <v>12</v>
      </c>
      <c r="K139" s="6" t="s">
        <v>81</v>
      </c>
      <c r="L139" s="6"/>
      <c r="M139" s="6"/>
      <c r="N139" s="71" t="s">
        <v>89</v>
      </c>
    </row>
    <row r="140" spans="1:14" ht="13.5" thickBot="1">
      <c r="A140" s="24"/>
      <c r="B140" s="117" t="s">
        <v>190</v>
      </c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9"/>
    </row>
    <row r="141" spans="1:14" ht="13.5" thickBot="1">
      <c r="A141" s="18" t="s">
        <v>191</v>
      </c>
      <c r="B141" s="12" t="s">
        <v>192</v>
      </c>
      <c r="C141" s="4">
        <v>5</v>
      </c>
      <c r="D141" s="4">
        <v>2</v>
      </c>
      <c r="E141" s="4">
        <v>1</v>
      </c>
      <c r="F141" s="4">
        <v>0</v>
      </c>
      <c r="G141" s="4">
        <v>0</v>
      </c>
      <c r="H141" s="4">
        <v>5</v>
      </c>
      <c r="I141" s="4">
        <v>4</v>
      </c>
      <c r="J141" s="4">
        <v>9</v>
      </c>
      <c r="K141" s="4"/>
      <c r="L141" s="4" t="s">
        <v>75</v>
      </c>
      <c r="M141" s="4"/>
      <c r="N141" s="12" t="s">
        <v>86</v>
      </c>
    </row>
    <row r="142" spans="1:14" ht="13.5" thickBot="1">
      <c r="A142" s="18" t="s">
        <v>193</v>
      </c>
      <c r="B142" s="12" t="s">
        <v>194</v>
      </c>
      <c r="C142" s="4">
        <v>5</v>
      </c>
      <c r="D142" s="4">
        <v>2</v>
      </c>
      <c r="E142" s="4">
        <v>1</v>
      </c>
      <c r="F142" s="4">
        <v>0</v>
      </c>
      <c r="G142" s="4">
        <v>0</v>
      </c>
      <c r="H142" s="4">
        <v>5</v>
      </c>
      <c r="I142" s="4">
        <v>4</v>
      </c>
      <c r="J142" s="4">
        <v>9</v>
      </c>
      <c r="K142" s="4"/>
      <c r="L142" s="4" t="s">
        <v>75</v>
      </c>
      <c r="M142" s="4"/>
      <c r="N142" s="12" t="s">
        <v>86</v>
      </c>
    </row>
    <row r="143" spans="1:14" ht="26.25" thickBot="1">
      <c r="A143" s="18" t="s">
        <v>195</v>
      </c>
      <c r="B143" s="12" t="s">
        <v>196</v>
      </c>
      <c r="C143" s="4">
        <v>5</v>
      </c>
      <c r="D143" s="4">
        <v>2</v>
      </c>
      <c r="E143" s="4">
        <v>1</v>
      </c>
      <c r="F143" s="4">
        <v>0</v>
      </c>
      <c r="G143" s="4">
        <v>0</v>
      </c>
      <c r="H143" s="4">
        <v>5</v>
      </c>
      <c r="I143" s="4">
        <v>4</v>
      </c>
      <c r="J143" s="4">
        <v>9</v>
      </c>
      <c r="K143" s="4"/>
      <c r="L143" s="4" t="s">
        <v>75</v>
      </c>
      <c r="M143" s="4"/>
      <c r="N143" s="12" t="s">
        <v>86</v>
      </c>
    </row>
    <row r="144" spans="1:14" ht="13.5" thickBot="1">
      <c r="A144" s="18" t="s">
        <v>197</v>
      </c>
      <c r="B144" s="12" t="s">
        <v>189</v>
      </c>
      <c r="C144" s="4">
        <v>5</v>
      </c>
      <c r="D144" s="4">
        <v>2</v>
      </c>
      <c r="E144" s="4">
        <v>1</v>
      </c>
      <c r="F144" s="4">
        <v>0</v>
      </c>
      <c r="G144" s="4">
        <v>0</v>
      </c>
      <c r="H144" s="4">
        <v>5</v>
      </c>
      <c r="I144" s="4">
        <v>4</v>
      </c>
      <c r="J144" s="4">
        <v>9</v>
      </c>
      <c r="K144" s="4"/>
      <c r="L144" s="4" t="s">
        <v>75</v>
      </c>
      <c r="M144" s="4"/>
      <c r="N144" s="12" t="s">
        <v>86</v>
      </c>
    </row>
    <row r="145" spans="1:14" ht="13.5" thickBot="1">
      <c r="A145" s="114" t="s">
        <v>198</v>
      </c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6"/>
    </row>
    <row r="146" spans="1:14" ht="13.5" thickBot="1">
      <c r="A146" s="23"/>
      <c r="B146" s="117" t="s">
        <v>181</v>
      </c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9"/>
    </row>
    <row r="147" spans="1:14" ht="13.5" thickBot="1">
      <c r="A147" s="18" t="s">
        <v>182</v>
      </c>
      <c r="B147" s="12" t="s">
        <v>183</v>
      </c>
      <c r="C147" s="4">
        <v>5</v>
      </c>
      <c r="D147" s="4">
        <v>2</v>
      </c>
      <c r="E147" s="4">
        <v>1</v>
      </c>
      <c r="F147" s="4">
        <v>0</v>
      </c>
      <c r="G147" s="4">
        <v>0</v>
      </c>
      <c r="H147" s="4">
        <v>5</v>
      </c>
      <c r="I147" s="4">
        <v>4</v>
      </c>
      <c r="J147" s="4">
        <v>9</v>
      </c>
      <c r="K147" s="4"/>
      <c r="L147" s="4" t="s">
        <v>75</v>
      </c>
      <c r="M147" s="4"/>
      <c r="N147" s="12" t="s">
        <v>86</v>
      </c>
    </row>
    <row r="148" spans="1:14" ht="26.25" thickBot="1">
      <c r="A148" s="18" t="s">
        <v>216</v>
      </c>
      <c r="B148" s="12" t="s">
        <v>217</v>
      </c>
      <c r="C148" s="4">
        <v>5</v>
      </c>
      <c r="D148" s="4">
        <v>2</v>
      </c>
      <c r="E148" s="4">
        <v>1</v>
      </c>
      <c r="F148" s="4">
        <v>0</v>
      </c>
      <c r="G148" s="4">
        <v>2</v>
      </c>
      <c r="H148" s="4">
        <v>5</v>
      </c>
      <c r="I148" s="4">
        <v>7</v>
      </c>
      <c r="J148" s="4">
        <v>12</v>
      </c>
      <c r="K148" s="4"/>
      <c r="L148" s="4" t="s">
        <v>75</v>
      </c>
      <c r="M148" s="4"/>
      <c r="N148" s="12" t="s">
        <v>89</v>
      </c>
    </row>
    <row r="149" spans="1:14" ht="13.5" thickBot="1">
      <c r="A149" s="24"/>
      <c r="B149" s="117" t="s">
        <v>190</v>
      </c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9"/>
    </row>
    <row r="150" spans="1:14" ht="13.5" thickBot="1">
      <c r="A150" s="18" t="s">
        <v>203</v>
      </c>
      <c r="B150" s="12" t="s">
        <v>204</v>
      </c>
      <c r="C150" s="4">
        <v>5</v>
      </c>
      <c r="D150" s="4">
        <v>2</v>
      </c>
      <c r="E150" s="4">
        <v>1</v>
      </c>
      <c r="F150" s="4">
        <v>0</v>
      </c>
      <c r="G150" s="4">
        <v>0</v>
      </c>
      <c r="H150" s="4">
        <v>5</v>
      </c>
      <c r="I150" s="4">
        <v>4</v>
      </c>
      <c r="J150" s="4">
        <v>9</v>
      </c>
      <c r="K150" s="4"/>
      <c r="L150" s="4" t="s">
        <v>75</v>
      </c>
      <c r="M150" s="4"/>
      <c r="N150" s="12" t="s">
        <v>86</v>
      </c>
    </row>
    <row r="151" spans="1:14" ht="13.5" thickBot="1">
      <c r="A151" s="18" t="s">
        <v>205</v>
      </c>
      <c r="B151" s="12" t="s">
        <v>206</v>
      </c>
      <c r="C151" s="4">
        <v>5</v>
      </c>
      <c r="D151" s="4">
        <v>2</v>
      </c>
      <c r="E151" s="4">
        <v>1</v>
      </c>
      <c r="F151" s="4">
        <v>0</v>
      </c>
      <c r="G151" s="4">
        <v>0</v>
      </c>
      <c r="H151" s="4">
        <v>5</v>
      </c>
      <c r="I151" s="4">
        <v>4</v>
      </c>
      <c r="J151" s="4">
        <v>9</v>
      </c>
      <c r="K151" s="4"/>
      <c r="L151" s="4" t="s">
        <v>75</v>
      </c>
      <c r="M151" s="4"/>
      <c r="N151" s="12" t="s">
        <v>86</v>
      </c>
    </row>
    <row r="152" spans="1:14" ht="13.5" thickBot="1">
      <c r="A152" s="114" t="s">
        <v>207</v>
      </c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6"/>
    </row>
    <row r="153" spans="1:14" ht="13.5" thickBot="1">
      <c r="A153" s="23"/>
      <c r="B153" s="117" t="s">
        <v>181</v>
      </c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9"/>
    </row>
    <row r="154" spans="1:14" ht="13.5" thickBot="1">
      <c r="A154" s="18" t="s">
        <v>227</v>
      </c>
      <c r="B154" s="12" t="s">
        <v>228</v>
      </c>
      <c r="C154" s="4">
        <v>7</v>
      </c>
      <c r="D154" s="4">
        <v>2</v>
      </c>
      <c r="E154" s="4">
        <v>1</v>
      </c>
      <c r="F154" s="4">
        <v>0</v>
      </c>
      <c r="G154" s="4">
        <v>2</v>
      </c>
      <c r="H154" s="4">
        <v>5</v>
      </c>
      <c r="I154" s="4">
        <v>7</v>
      </c>
      <c r="J154" s="4">
        <v>12</v>
      </c>
      <c r="K154" s="4"/>
      <c r="L154" s="4" t="s">
        <v>75</v>
      </c>
      <c r="M154" s="4"/>
      <c r="N154" s="12" t="s">
        <v>89</v>
      </c>
    </row>
    <row r="155" spans="1:14" ht="26.25" thickBot="1">
      <c r="A155" s="18" t="s">
        <v>184</v>
      </c>
      <c r="B155" s="12" t="s">
        <v>185</v>
      </c>
      <c r="C155" s="4">
        <v>5</v>
      </c>
      <c r="D155" s="4">
        <v>2</v>
      </c>
      <c r="E155" s="4">
        <v>1</v>
      </c>
      <c r="F155" s="4">
        <v>0</v>
      </c>
      <c r="G155" s="4">
        <v>0</v>
      </c>
      <c r="H155" s="4">
        <v>5</v>
      </c>
      <c r="I155" s="4">
        <v>4</v>
      </c>
      <c r="J155" s="4">
        <v>9</v>
      </c>
      <c r="K155" s="4"/>
      <c r="L155" s="4" t="s">
        <v>75</v>
      </c>
      <c r="M155" s="4"/>
      <c r="N155" s="12" t="s">
        <v>86</v>
      </c>
    </row>
    <row r="156" spans="1:14" ht="13.5" thickBot="1">
      <c r="A156" s="24"/>
      <c r="B156" s="117" t="s">
        <v>190</v>
      </c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9"/>
    </row>
    <row r="157" spans="1:14" ht="13.5" thickBot="1">
      <c r="A157" s="18" t="s">
        <v>211</v>
      </c>
      <c r="B157" s="12" t="s">
        <v>212</v>
      </c>
      <c r="C157" s="4">
        <v>7</v>
      </c>
      <c r="D157" s="4">
        <v>2</v>
      </c>
      <c r="E157" s="4">
        <v>1</v>
      </c>
      <c r="F157" s="4">
        <v>0</v>
      </c>
      <c r="G157" s="4">
        <v>2</v>
      </c>
      <c r="H157" s="4">
        <v>5</v>
      </c>
      <c r="I157" s="4">
        <v>7</v>
      </c>
      <c r="J157" s="4">
        <v>12</v>
      </c>
      <c r="K157" s="4" t="s">
        <v>81</v>
      </c>
      <c r="L157" s="4"/>
      <c r="M157" s="4"/>
      <c r="N157" s="12" t="s">
        <v>89</v>
      </c>
    </row>
    <row r="158" spans="1:14" ht="13.5" thickBot="1">
      <c r="A158" s="19" t="s">
        <v>213</v>
      </c>
      <c r="B158" s="71" t="s">
        <v>214</v>
      </c>
      <c r="C158" s="6">
        <v>7</v>
      </c>
      <c r="D158" s="6">
        <v>2</v>
      </c>
      <c r="E158" s="6">
        <v>1</v>
      </c>
      <c r="F158" s="6">
        <v>0</v>
      </c>
      <c r="G158" s="6">
        <v>2</v>
      </c>
      <c r="H158" s="6">
        <v>5</v>
      </c>
      <c r="I158" s="6">
        <v>7</v>
      </c>
      <c r="J158" s="6">
        <v>12</v>
      </c>
      <c r="K158" s="6" t="s">
        <v>81</v>
      </c>
      <c r="L158" s="6"/>
      <c r="M158" s="6"/>
      <c r="N158" s="71" t="s">
        <v>89</v>
      </c>
    </row>
    <row r="159" spans="1:14" ht="12.75">
      <c r="A159" s="41"/>
      <c r="B159" s="42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2"/>
    </row>
    <row r="160" spans="1:14" ht="12.75">
      <c r="A160" s="41"/>
      <c r="B160" s="42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2"/>
    </row>
    <row r="161" spans="1:14" ht="12.75">
      <c r="A161" s="41"/>
      <c r="B161" s="42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2"/>
    </row>
    <row r="162" spans="1:14" ht="12.75">
      <c r="A162" s="41"/>
      <c r="B162" s="42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2"/>
    </row>
    <row r="163" spans="1:14" ht="12.75">
      <c r="A163" s="41"/>
      <c r="B163" s="42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2"/>
    </row>
    <row r="164" spans="1:14" ht="12.75">
      <c r="A164" s="41"/>
      <c r="B164" s="42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2"/>
    </row>
    <row r="165" spans="1:14" ht="12.75">
      <c r="A165" s="41"/>
      <c r="B165" s="42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2"/>
    </row>
    <row r="166" spans="1:14" ht="12.75">
      <c r="A166" s="41"/>
      <c r="B166" s="42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2"/>
    </row>
    <row r="167" spans="1:14" ht="12.75">
      <c r="A167" s="41"/>
      <c r="B167" s="42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2"/>
    </row>
    <row r="168" spans="1:14" ht="12.75">
      <c r="A168" s="41"/>
      <c r="B168" s="42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2"/>
    </row>
    <row r="169" spans="1:14" ht="12.75">
      <c r="A169" s="41"/>
      <c r="B169" s="42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2"/>
    </row>
    <row r="170" spans="1:14" ht="13.5" thickBot="1">
      <c r="A170" s="55"/>
      <c r="B170" s="56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12"/>
    </row>
    <row r="171" spans="1:14" ht="13.5" thickBot="1">
      <c r="A171" s="55"/>
      <c r="B171" s="56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12"/>
    </row>
    <row r="172" spans="1:14" ht="13.5" thickBot="1">
      <c r="A172" s="114" t="s">
        <v>215</v>
      </c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6"/>
    </row>
    <row r="173" spans="1:14" ht="13.5" thickBot="1">
      <c r="A173" s="23"/>
      <c r="B173" s="117" t="s">
        <v>181</v>
      </c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9"/>
    </row>
    <row r="174" spans="1:14" ht="13.5" customHeight="1" thickBot="1">
      <c r="A174" s="18" t="s">
        <v>573</v>
      </c>
      <c r="B174" s="12" t="s">
        <v>572</v>
      </c>
      <c r="C174" s="4">
        <v>7</v>
      </c>
      <c r="D174" s="4">
        <v>2</v>
      </c>
      <c r="E174" s="4">
        <v>1</v>
      </c>
      <c r="F174" s="4">
        <v>0</v>
      </c>
      <c r="G174" s="4">
        <v>2</v>
      </c>
      <c r="H174" s="4">
        <v>5</v>
      </c>
      <c r="I174" s="4">
        <v>7</v>
      </c>
      <c r="J174" s="4">
        <v>12</v>
      </c>
      <c r="K174" s="4"/>
      <c r="L174" s="4" t="s">
        <v>75</v>
      </c>
      <c r="M174" s="4"/>
      <c r="N174" s="12" t="s">
        <v>89</v>
      </c>
    </row>
    <row r="175" spans="1:14" ht="13.5" thickBot="1">
      <c r="A175" s="18" t="s">
        <v>218</v>
      </c>
      <c r="B175" s="12" t="s">
        <v>219</v>
      </c>
      <c r="C175" s="4">
        <v>7</v>
      </c>
      <c r="D175" s="4">
        <v>2</v>
      </c>
      <c r="E175" s="4">
        <v>1</v>
      </c>
      <c r="F175" s="4">
        <v>0</v>
      </c>
      <c r="G175" s="4">
        <v>2</v>
      </c>
      <c r="H175" s="4">
        <v>5</v>
      </c>
      <c r="I175" s="4">
        <v>7</v>
      </c>
      <c r="J175" s="4">
        <v>12</v>
      </c>
      <c r="K175" s="4"/>
      <c r="L175" s="4" t="s">
        <v>75</v>
      </c>
      <c r="M175" s="4"/>
      <c r="N175" s="12" t="s">
        <v>89</v>
      </c>
    </row>
    <row r="176" spans="1:14" ht="13.5" thickBot="1">
      <c r="A176" s="24"/>
      <c r="B176" s="117" t="s">
        <v>190</v>
      </c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9"/>
    </row>
    <row r="177" spans="1:14" ht="26.25" thickBot="1">
      <c r="A177" s="18" t="s">
        <v>221</v>
      </c>
      <c r="B177" s="12" t="s">
        <v>222</v>
      </c>
      <c r="C177" s="4">
        <v>7</v>
      </c>
      <c r="D177" s="4">
        <v>2</v>
      </c>
      <c r="E177" s="4">
        <v>1</v>
      </c>
      <c r="F177" s="4">
        <v>0</v>
      </c>
      <c r="G177" s="4">
        <v>2</v>
      </c>
      <c r="H177" s="4">
        <v>5</v>
      </c>
      <c r="I177" s="4">
        <v>7</v>
      </c>
      <c r="J177" s="4">
        <v>12</v>
      </c>
      <c r="K177" s="4"/>
      <c r="L177" s="4" t="s">
        <v>75</v>
      </c>
      <c r="M177" s="4"/>
      <c r="N177" s="12" t="s">
        <v>89</v>
      </c>
    </row>
    <row r="178" spans="1:14" ht="13.5" thickBot="1">
      <c r="A178" s="18" t="s">
        <v>223</v>
      </c>
      <c r="B178" s="12" t="s">
        <v>224</v>
      </c>
      <c r="C178" s="4">
        <v>7</v>
      </c>
      <c r="D178" s="4">
        <v>2</v>
      </c>
      <c r="E178" s="4">
        <v>1</v>
      </c>
      <c r="F178" s="4">
        <v>0</v>
      </c>
      <c r="G178" s="4">
        <v>2</v>
      </c>
      <c r="H178" s="4">
        <v>5</v>
      </c>
      <c r="I178" s="4">
        <v>7</v>
      </c>
      <c r="J178" s="4">
        <v>12</v>
      </c>
      <c r="K178" s="4"/>
      <c r="L178" s="4" t="s">
        <v>75</v>
      </c>
      <c r="M178" s="4"/>
      <c r="N178" s="12" t="s">
        <v>89</v>
      </c>
    </row>
    <row r="179" spans="1:14" ht="13.5" thickBot="1">
      <c r="A179" s="123" t="s">
        <v>225</v>
      </c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5"/>
    </row>
    <row r="180" spans="1:14" ht="13.5" thickBot="1">
      <c r="A180" s="23"/>
      <c r="B180" s="117" t="s">
        <v>181</v>
      </c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9"/>
    </row>
    <row r="181" spans="1:14" ht="13.5" thickBot="1">
      <c r="A181" s="18" t="s">
        <v>208</v>
      </c>
      <c r="B181" s="12" t="s">
        <v>209</v>
      </c>
      <c r="C181" s="4">
        <v>7</v>
      </c>
      <c r="D181" s="4">
        <v>2</v>
      </c>
      <c r="E181" s="4">
        <v>1</v>
      </c>
      <c r="F181" s="4">
        <v>0</v>
      </c>
      <c r="G181" s="4">
        <v>2</v>
      </c>
      <c r="H181" s="4">
        <v>5</v>
      </c>
      <c r="I181" s="4">
        <v>7</v>
      </c>
      <c r="J181" s="4">
        <v>12</v>
      </c>
      <c r="K181" s="4" t="s">
        <v>81</v>
      </c>
      <c r="L181" s="4"/>
      <c r="M181" s="4"/>
      <c r="N181" s="12" t="s">
        <v>89</v>
      </c>
    </row>
    <row r="182" spans="1:14" ht="13.5" thickBot="1">
      <c r="A182" s="18" t="s">
        <v>188</v>
      </c>
      <c r="B182" s="12" t="s">
        <v>189</v>
      </c>
      <c r="C182" s="4">
        <v>7</v>
      </c>
      <c r="D182" s="4">
        <v>2</v>
      </c>
      <c r="E182" s="4">
        <v>1</v>
      </c>
      <c r="F182" s="4">
        <v>0</v>
      </c>
      <c r="G182" s="4">
        <v>0</v>
      </c>
      <c r="H182" s="4">
        <v>5</v>
      </c>
      <c r="I182" s="4">
        <v>4</v>
      </c>
      <c r="J182" s="4">
        <v>9</v>
      </c>
      <c r="K182" s="4"/>
      <c r="L182" s="4" t="s">
        <v>75</v>
      </c>
      <c r="M182" s="4"/>
      <c r="N182" s="12" t="s">
        <v>86</v>
      </c>
    </row>
    <row r="183" spans="1:14" ht="13.5" thickBot="1">
      <c r="A183" s="18"/>
      <c r="B183" s="56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12"/>
    </row>
    <row r="184" spans="1:14" ht="13.5" thickBot="1">
      <c r="A184" s="18"/>
      <c r="B184" s="56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12"/>
    </row>
    <row r="185" spans="1:14" ht="13.5" thickBot="1">
      <c r="A185" s="24"/>
      <c r="B185" s="117" t="s">
        <v>190</v>
      </c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9"/>
    </row>
    <row r="186" spans="1:14" ht="12.75">
      <c r="A186" s="44" t="s">
        <v>229</v>
      </c>
      <c r="B186" s="45" t="s">
        <v>230</v>
      </c>
      <c r="C186" s="46">
        <v>7</v>
      </c>
      <c r="D186" s="46">
        <v>2</v>
      </c>
      <c r="E186" s="46">
        <v>1</v>
      </c>
      <c r="F186" s="46">
        <v>0</v>
      </c>
      <c r="G186" s="46">
        <v>2</v>
      </c>
      <c r="H186" s="46">
        <v>5</v>
      </c>
      <c r="I186" s="46">
        <v>7</v>
      </c>
      <c r="J186" s="46">
        <v>12</v>
      </c>
      <c r="K186" s="46"/>
      <c r="L186" s="46" t="s">
        <v>75</v>
      </c>
      <c r="M186" s="46"/>
      <c r="N186" s="45" t="s">
        <v>89</v>
      </c>
    </row>
    <row r="187" spans="1:14" ht="25.5">
      <c r="A187" s="47" t="s">
        <v>231</v>
      </c>
      <c r="B187" s="48" t="s">
        <v>232</v>
      </c>
      <c r="C187" s="49">
        <v>7</v>
      </c>
      <c r="D187" s="49">
        <v>2</v>
      </c>
      <c r="E187" s="49">
        <v>1</v>
      </c>
      <c r="F187" s="49">
        <v>0</v>
      </c>
      <c r="G187" s="49">
        <v>2</v>
      </c>
      <c r="H187" s="49">
        <v>5</v>
      </c>
      <c r="I187" s="49">
        <v>7</v>
      </c>
      <c r="J187" s="49">
        <v>12</v>
      </c>
      <c r="K187" s="49"/>
      <c r="L187" s="49" t="s">
        <v>75</v>
      </c>
      <c r="M187" s="49"/>
      <c r="N187" s="48" t="s">
        <v>89</v>
      </c>
    </row>
    <row r="188" spans="1:14" ht="26.25" thickBot="1">
      <c r="A188" s="18" t="s">
        <v>233</v>
      </c>
      <c r="B188" s="12" t="s">
        <v>234</v>
      </c>
      <c r="C188" s="4">
        <v>7</v>
      </c>
      <c r="D188" s="4">
        <v>2</v>
      </c>
      <c r="E188" s="4">
        <v>1</v>
      </c>
      <c r="F188" s="4">
        <v>0</v>
      </c>
      <c r="G188" s="4">
        <v>2</v>
      </c>
      <c r="H188" s="4">
        <v>5</v>
      </c>
      <c r="I188" s="4">
        <v>7</v>
      </c>
      <c r="J188" s="4">
        <v>12</v>
      </c>
      <c r="K188" s="4"/>
      <c r="L188" s="4" t="s">
        <v>75</v>
      </c>
      <c r="M188" s="4"/>
      <c r="N188" s="12" t="s">
        <v>89</v>
      </c>
    </row>
    <row r="189" spans="1:14" ht="13.5" thickBot="1">
      <c r="A189" s="114" t="s">
        <v>235</v>
      </c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6"/>
    </row>
    <row r="190" spans="1:14" ht="13.5" thickBot="1">
      <c r="A190" s="23"/>
      <c r="B190" s="117" t="s">
        <v>181</v>
      </c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9"/>
    </row>
    <row r="191" spans="1:14" ht="13.5" thickBot="1">
      <c r="A191" s="18" t="s">
        <v>236</v>
      </c>
      <c r="B191" s="12" t="s">
        <v>237</v>
      </c>
      <c r="C191" s="4">
        <v>3</v>
      </c>
      <c r="D191" s="4">
        <v>2</v>
      </c>
      <c r="E191" s="4">
        <v>0</v>
      </c>
      <c r="F191" s="4">
        <v>0</v>
      </c>
      <c r="G191" s="4">
        <v>0</v>
      </c>
      <c r="H191" s="4">
        <v>4</v>
      </c>
      <c r="I191" s="4">
        <v>1</v>
      </c>
      <c r="J191" s="4">
        <v>5</v>
      </c>
      <c r="K191" s="4"/>
      <c r="L191" s="4" t="s">
        <v>75</v>
      </c>
      <c r="M191" s="4"/>
      <c r="N191" s="12" t="s">
        <v>86</v>
      </c>
    </row>
    <row r="192" spans="1:14" ht="13.5" thickBot="1">
      <c r="A192" s="18" t="s">
        <v>238</v>
      </c>
      <c r="B192" s="12" t="s">
        <v>239</v>
      </c>
      <c r="C192" s="4">
        <v>3</v>
      </c>
      <c r="D192" s="4">
        <v>2</v>
      </c>
      <c r="E192" s="4">
        <v>0</v>
      </c>
      <c r="F192" s="4">
        <v>0</v>
      </c>
      <c r="G192" s="4">
        <v>0</v>
      </c>
      <c r="H192" s="4">
        <v>4</v>
      </c>
      <c r="I192" s="4">
        <v>1</v>
      </c>
      <c r="J192" s="4">
        <v>5</v>
      </c>
      <c r="K192" s="4"/>
      <c r="L192" s="4" t="s">
        <v>75</v>
      </c>
      <c r="M192" s="4"/>
      <c r="N192" s="12" t="s">
        <v>86</v>
      </c>
    </row>
    <row r="193" spans="1:14" ht="26.25" thickBot="1">
      <c r="A193" s="18" t="s">
        <v>240</v>
      </c>
      <c r="B193" s="12" t="s">
        <v>241</v>
      </c>
      <c r="C193" s="4">
        <v>3</v>
      </c>
      <c r="D193" s="4">
        <v>2</v>
      </c>
      <c r="E193" s="4">
        <v>0</v>
      </c>
      <c r="F193" s="4">
        <v>0</v>
      </c>
      <c r="G193" s="4">
        <v>0</v>
      </c>
      <c r="H193" s="4">
        <v>4</v>
      </c>
      <c r="I193" s="4">
        <v>1</v>
      </c>
      <c r="J193" s="4">
        <v>5</v>
      </c>
      <c r="K193" s="4"/>
      <c r="L193" s="4" t="s">
        <v>75</v>
      </c>
      <c r="M193" s="4"/>
      <c r="N193" s="12" t="s">
        <v>86</v>
      </c>
    </row>
    <row r="194" spans="1:14" ht="13.5" thickBot="1">
      <c r="A194" s="24"/>
      <c r="B194" s="117" t="s">
        <v>190</v>
      </c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9"/>
    </row>
    <row r="195" spans="1:14" ht="13.5" thickBot="1">
      <c r="A195" s="18" t="s">
        <v>242</v>
      </c>
      <c r="B195" s="12" t="s">
        <v>237</v>
      </c>
      <c r="C195" s="4">
        <v>3</v>
      </c>
      <c r="D195" s="4">
        <v>2</v>
      </c>
      <c r="E195" s="4">
        <v>0</v>
      </c>
      <c r="F195" s="4">
        <v>0</v>
      </c>
      <c r="G195" s="4">
        <v>0</v>
      </c>
      <c r="H195" s="4">
        <v>4</v>
      </c>
      <c r="I195" s="4">
        <v>1</v>
      </c>
      <c r="J195" s="4">
        <v>5</v>
      </c>
      <c r="K195" s="4"/>
      <c r="L195" s="4" t="s">
        <v>75</v>
      </c>
      <c r="M195" s="4"/>
      <c r="N195" s="12" t="s">
        <v>86</v>
      </c>
    </row>
    <row r="196" spans="1:14" ht="13.5" thickBot="1">
      <c r="A196" s="18" t="s">
        <v>243</v>
      </c>
      <c r="B196" s="12" t="s">
        <v>239</v>
      </c>
      <c r="C196" s="4">
        <v>3</v>
      </c>
      <c r="D196" s="4">
        <v>2</v>
      </c>
      <c r="E196" s="4">
        <v>0</v>
      </c>
      <c r="F196" s="4">
        <v>0</v>
      </c>
      <c r="G196" s="4">
        <v>0</v>
      </c>
      <c r="H196" s="4">
        <v>4</v>
      </c>
      <c r="I196" s="4">
        <v>1</v>
      </c>
      <c r="J196" s="4">
        <v>5</v>
      </c>
      <c r="K196" s="4"/>
      <c r="L196" s="4" t="s">
        <v>75</v>
      </c>
      <c r="M196" s="4"/>
      <c r="N196" s="12" t="s">
        <v>86</v>
      </c>
    </row>
    <row r="197" spans="1:14" ht="26.25" thickBot="1">
      <c r="A197" s="44" t="s">
        <v>244</v>
      </c>
      <c r="B197" s="45" t="s">
        <v>241</v>
      </c>
      <c r="C197" s="46">
        <v>3</v>
      </c>
      <c r="D197" s="46">
        <v>2</v>
      </c>
      <c r="E197" s="46">
        <v>0</v>
      </c>
      <c r="F197" s="46">
        <v>0</v>
      </c>
      <c r="G197" s="46">
        <v>0</v>
      </c>
      <c r="H197" s="46">
        <v>4</v>
      </c>
      <c r="I197" s="46">
        <v>1</v>
      </c>
      <c r="J197" s="46">
        <v>5</v>
      </c>
      <c r="K197" s="46"/>
      <c r="L197" s="46" t="s">
        <v>75</v>
      </c>
      <c r="M197" s="46"/>
      <c r="N197" s="45" t="s">
        <v>86</v>
      </c>
    </row>
    <row r="198" spans="1:14" s="53" customFormat="1" ht="13.5" thickBot="1">
      <c r="A198" s="50" t="s">
        <v>101</v>
      </c>
      <c r="B198" s="51"/>
      <c r="C198" s="52" t="e">
        <f>C191+C181+C174+#REF!+C147+#REF!</f>
        <v>#REF!</v>
      </c>
      <c r="D198" s="52" t="e">
        <f>D191+D181+D174+#REF!+D147+#REF!</f>
        <v>#REF!</v>
      </c>
      <c r="E198" s="52" t="e">
        <f>E191+E181+E174+#REF!+E147+#REF!</f>
        <v>#REF!</v>
      </c>
      <c r="F198" s="52" t="e">
        <f>F191+F181+F174+#REF!+F147+#REF!</f>
        <v>#REF!</v>
      </c>
      <c r="G198" s="52" t="e">
        <f>G191+G181+G174+#REF!+G147+#REF!</f>
        <v>#REF!</v>
      </c>
      <c r="H198" s="52" t="e">
        <f>H191+H181+H174+#REF!+H147+#REF!</f>
        <v>#REF!</v>
      </c>
      <c r="I198" s="52" t="e">
        <f>I191+I181+I174+#REF!+I147+#REF!</f>
        <v>#REF!</v>
      </c>
      <c r="J198" s="52" t="e">
        <f>J191+J181+J174+#REF!+J147+#REF!</f>
        <v>#REF!</v>
      </c>
      <c r="K198" s="52"/>
      <c r="L198" s="52"/>
      <c r="M198" s="52"/>
      <c r="N198" s="51"/>
    </row>
    <row r="199" spans="1:14" s="53" customFormat="1" ht="12.75">
      <c r="A199" s="57"/>
      <c r="B199" s="72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72"/>
    </row>
    <row r="200" spans="1:14" s="53" customFormat="1" ht="12.75">
      <c r="A200" s="57"/>
      <c r="B200" s="72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72"/>
    </row>
    <row r="201" spans="1:14" s="53" customFormat="1" ht="12.75">
      <c r="A201" s="57"/>
      <c r="B201" s="72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72"/>
    </row>
    <row r="202" spans="1:14" s="53" customFormat="1" ht="12.75">
      <c r="A202" s="57"/>
      <c r="B202" s="72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72"/>
    </row>
    <row r="203" spans="1:14" s="53" customFormat="1" ht="12.75">
      <c r="A203" s="57"/>
      <c r="B203" s="72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72"/>
    </row>
    <row r="204" spans="1:14" s="53" customFormat="1" ht="12.75">
      <c r="A204" s="57"/>
      <c r="B204" s="72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72"/>
    </row>
    <row r="205" spans="1:14" s="53" customFormat="1" ht="12.75">
      <c r="A205" s="57"/>
      <c r="B205" s="72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72"/>
    </row>
    <row r="206" spans="1:14" s="53" customFormat="1" ht="12.75">
      <c r="A206" s="57"/>
      <c r="B206" s="72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72"/>
    </row>
    <row r="207" spans="1:14" s="53" customFormat="1" ht="12.75">
      <c r="A207" s="57"/>
      <c r="B207" s="72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72"/>
    </row>
    <row r="208" ht="15.75">
      <c r="A208" s="14"/>
    </row>
    <row r="209" ht="15.75">
      <c r="C209" s="13" t="s">
        <v>245</v>
      </c>
    </row>
    <row r="210" ht="13.5" thickBot="1">
      <c r="A210" s="16"/>
    </row>
    <row r="211" spans="1:14" ht="13.5" thickBot="1">
      <c r="A211" s="21" t="s">
        <v>67</v>
      </c>
      <c r="B211" s="9" t="s">
        <v>68</v>
      </c>
      <c r="C211" s="9" t="s">
        <v>69</v>
      </c>
      <c r="D211" s="107" t="s">
        <v>70</v>
      </c>
      <c r="E211" s="108"/>
      <c r="F211" s="108"/>
      <c r="G211" s="109"/>
      <c r="H211" s="107" t="s">
        <v>71</v>
      </c>
      <c r="I211" s="108"/>
      <c r="J211" s="109"/>
      <c r="K211" s="107" t="s">
        <v>72</v>
      </c>
      <c r="L211" s="108"/>
      <c r="M211" s="109"/>
      <c r="N211" s="9" t="s">
        <v>73</v>
      </c>
    </row>
    <row r="212" spans="1:14" ht="13.5" thickBot="1">
      <c r="A212" s="22"/>
      <c r="B212" s="10"/>
      <c r="C212" s="10" t="s">
        <v>74</v>
      </c>
      <c r="D212" s="11" t="s">
        <v>75</v>
      </c>
      <c r="E212" s="11" t="s">
        <v>76</v>
      </c>
      <c r="F212" s="11" t="s">
        <v>77</v>
      </c>
      <c r="G212" s="11" t="s">
        <v>78</v>
      </c>
      <c r="H212" s="11" t="s">
        <v>79</v>
      </c>
      <c r="I212" s="11" t="s">
        <v>33</v>
      </c>
      <c r="J212" s="11" t="s">
        <v>80</v>
      </c>
      <c r="K212" s="11" t="s">
        <v>81</v>
      </c>
      <c r="L212" s="11" t="s">
        <v>75</v>
      </c>
      <c r="M212" s="11" t="s">
        <v>82</v>
      </c>
      <c r="N212" s="10" t="s">
        <v>83</v>
      </c>
    </row>
    <row r="213" spans="1:14" ht="13.5" thickBot="1">
      <c r="A213" s="114" t="s">
        <v>246</v>
      </c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6"/>
    </row>
    <row r="214" spans="1:14" ht="26.25" thickBot="1">
      <c r="A214" s="18" t="s">
        <v>247</v>
      </c>
      <c r="B214" s="12" t="s">
        <v>248</v>
      </c>
      <c r="C214" s="4">
        <v>4</v>
      </c>
      <c r="D214" s="4">
        <v>0</v>
      </c>
      <c r="E214" s="4">
        <v>0</v>
      </c>
      <c r="F214" s="4">
        <v>1</v>
      </c>
      <c r="G214" s="4">
        <v>0</v>
      </c>
      <c r="H214" s="4">
        <v>1</v>
      </c>
      <c r="I214" s="4">
        <v>6</v>
      </c>
      <c r="J214" s="4">
        <v>7</v>
      </c>
      <c r="K214" s="4"/>
      <c r="L214" s="4" t="s">
        <v>75</v>
      </c>
      <c r="M214" s="4"/>
      <c r="N214" s="12" t="s">
        <v>98</v>
      </c>
    </row>
    <row r="215" ht="15.75">
      <c r="G215" s="13" t="s">
        <v>249</v>
      </c>
    </row>
    <row r="216" ht="13.5" thickBot="1">
      <c r="A216" s="16"/>
    </row>
    <row r="217" spans="1:14" ht="13.5" thickBot="1">
      <c r="A217" s="21" t="s">
        <v>67</v>
      </c>
      <c r="B217" s="9" t="s">
        <v>68</v>
      </c>
      <c r="C217" s="9" t="s">
        <v>69</v>
      </c>
      <c r="D217" s="107" t="s">
        <v>70</v>
      </c>
      <c r="E217" s="108"/>
      <c r="F217" s="108"/>
      <c r="G217" s="109"/>
      <c r="H217" s="107" t="s">
        <v>71</v>
      </c>
      <c r="I217" s="108"/>
      <c r="J217" s="109"/>
      <c r="K217" s="107" t="s">
        <v>72</v>
      </c>
      <c r="L217" s="108"/>
      <c r="M217" s="109"/>
      <c r="N217" s="9" t="s">
        <v>73</v>
      </c>
    </row>
    <row r="218" spans="1:14" ht="13.5" thickBot="1">
      <c r="A218" s="22"/>
      <c r="B218" s="10"/>
      <c r="C218" s="10" t="s">
        <v>74</v>
      </c>
      <c r="D218" s="11" t="s">
        <v>75</v>
      </c>
      <c r="E218" s="11" t="s">
        <v>76</v>
      </c>
      <c r="F218" s="11" t="s">
        <v>77</v>
      </c>
      <c r="G218" s="11" t="s">
        <v>78</v>
      </c>
      <c r="H218" s="11" t="s">
        <v>79</v>
      </c>
      <c r="I218" s="11" t="s">
        <v>33</v>
      </c>
      <c r="J218" s="11" t="s">
        <v>80</v>
      </c>
      <c r="K218" s="11" t="s">
        <v>81</v>
      </c>
      <c r="L218" s="11" t="s">
        <v>75</v>
      </c>
      <c r="M218" s="11" t="s">
        <v>82</v>
      </c>
      <c r="N218" s="10" t="s">
        <v>83</v>
      </c>
    </row>
    <row r="219" spans="1:14" ht="13.5" thickBot="1">
      <c r="A219" s="114" t="s">
        <v>250</v>
      </c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6"/>
    </row>
    <row r="220" spans="1:14" ht="13.5" thickBot="1">
      <c r="A220" s="18" t="s">
        <v>251</v>
      </c>
      <c r="B220" s="12" t="s">
        <v>252</v>
      </c>
      <c r="C220" s="4">
        <v>3</v>
      </c>
      <c r="D220" s="4">
        <v>2</v>
      </c>
      <c r="E220" s="4">
        <v>1</v>
      </c>
      <c r="F220" s="4">
        <v>0</v>
      </c>
      <c r="G220" s="4">
        <v>0</v>
      </c>
      <c r="H220" s="4">
        <v>5</v>
      </c>
      <c r="I220" s="4">
        <v>0</v>
      </c>
      <c r="J220" s="4">
        <v>5</v>
      </c>
      <c r="K220" s="4"/>
      <c r="L220" s="4" t="s">
        <v>75</v>
      </c>
      <c r="M220" s="4"/>
      <c r="N220" s="12" t="s">
        <v>86</v>
      </c>
    </row>
    <row r="221" spans="1:14" ht="26.25" thickBot="1">
      <c r="A221" s="18" t="s">
        <v>253</v>
      </c>
      <c r="B221" s="12" t="s">
        <v>254</v>
      </c>
      <c r="C221" s="4">
        <v>4</v>
      </c>
      <c r="D221" s="4">
        <v>2</v>
      </c>
      <c r="E221" s="4">
        <v>0</v>
      </c>
      <c r="F221" s="4">
        <v>2</v>
      </c>
      <c r="G221" s="4">
        <v>0</v>
      </c>
      <c r="H221" s="4">
        <v>6</v>
      </c>
      <c r="I221" s="4">
        <v>1</v>
      </c>
      <c r="J221" s="4">
        <v>7</v>
      </c>
      <c r="K221" s="4"/>
      <c r="L221" s="4" t="s">
        <v>75</v>
      </c>
      <c r="M221" s="4"/>
      <c r="N221" s="12" t="s">
        <v>98</v>
      </c>
    </row>
    <row r="222" spans="1:14" ht="13.5" thickBot="1">
      <c r="A222" s="114" t="s">
        <v>255</v>
      </c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6"/>
    </row>
    <row r="223" spans="1:14" ht="39" thickBot="1">
      <c r="A223" s="18" t="s">
        <v>256</v>
      </c>
      <c r="B223" s="12" t="s">
        <v>257</v>
      </c>
      <c r="C223" s="4">
        <v>3</v>
      </c>
      <c r="D223" s="4">
        <v>2</v>
      </c>
      <c r="E223" s="4">
        <v>0</v>
      </c>
      <c r="F223" s="4">
        <v>0</v>
      </c>
      <c r="G223" s="4">
        <v>0</v>
      </c>
      <c r="H223" s="4">
        <v>4</v>
      </c>
      <c r="I223" s="4">
        <v>1</v>
      </c>
      <c r="J223" s="4">
        <v>5</v>
      </c>
      <c r="K223" s="4"/>
      <c r="L223" s="4" t="s">
        <v>75</v>
      </c>
      <c r="M223" s="4"/>
      <c r="N223" s="12" t="s">
        <v>86</v>
      </c>
    </row>
    <row r="224" ht="16.5" thickBot="1">
      <c r="A224" s="14"/>
    </row>
    <row r="225" spans="1:14" ht="13.5" thickBot="1">
      <c r="A225" s="114" t="s">
        <v>258</v>
      </c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6"/>
    </row>
    <row r="226" spans="1:14" ht="26.25" thickBot="1">
      <c r="A226" s="18" t="s">
        <v>259</v>
      </c>
      <c r="B226" s="12" t="s">
        <v>260</v>
      </c>
      <c r="C226" s="4">
        <v>3</v>
      </c>
      <c r="D226" s="4">
        <v>1</v>
      </c>
      <c r="E226" s="4">
        <v>0</v>
      </c>
      <c r="F226" s="4">
        <v>1</v>
      </c>
      <c r="G226" s="4">
        <v>0</v>
      </c>
      <c r="H226" s="4">
        <v>3</v>
      </c>
      <c r="I226" s="4">
        <v>2</v>
      </c>
      <c r="J226" s="4">
        <v>5</v>
      </c>
      <c r="K226" s="4"/>
      <c r="L226" s="4" t="s">
        <v>75</v>
      </c>
      <c r="M226" s="4"/>
      <c r="N226" s="12" t="s">
        <v>98</v>
      </c>
    </row>
    <row r="227" spans="1:14" ht="12.75">
      <c r="A227" s="41"/>
      <c r="B227" s="42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2"/>
    </row>
    <row r="228" spans="1:14" ht="12.75">
      <c r="A228" s="41"/>
      <c r="B228" s="42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2"/>
    </row>
    <row r="229" spans="1:14" ht="12.75">
      <c r="A229" s="41"/>
      <c r="B229" s="42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2"/>
    </row>
    <row r="230" spans="1:14" ht="12.75">
      <c r="A230" s="41"/>
      <c r="B230" s="42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2"/>
    </row>
    <row r="231" spans="1:14" ht="12.75">
      <c r="A231" s="41"/>
      <c r="B231" s="42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2"/>
    </row>
    <row r="232" spans="1:14" ht="12.75">
      <c r="A232" s="41"/>
      <c r="B232" s="42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2"/>
    </row>
    <row r="233" spans="1:14" ht="12.75">
      <c r="A233" s="41"/>
      <c r="B233" s="42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2"/>
    </row>
    <row r="234" spans="1:14" ht="12.75">
      <c r="A234" s="41"/>
      <c r="B234" s="42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2"/>
    </row>
    <row r="235" spans="1:14" ht="12.75">
      <c r="A235" s="41"/>
      <c r="B235" s="42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2"/>
    </row>
    <row r="236" spans="1:14" ht="12.75">
      <c r="A236" s="41"/>
      <c r="B236" s="42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2"/>
    </row>
    <row r="237" spans="1:14" ht="12.75">
      <c r="A237" s="41"/>
      <c r="B237" s="42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2"/>
    </row>
    <row r="238" spans="1:14" ht="12.75">
      <c r="A238" s="41"/>
      <c r="B238" s="42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2"/>
    </row>
    <row r="239" spans="1:14" ht="12.75">
      <c r="A239" s="41"/>
      <c r="B239" s="42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2"/>
    </row>
    <row r="240" spans="1:14" ht="12.75">
      <c r="A240" s="41"/>
      <c r="B240" s="42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2"/>
    </row>
    <row r="241" spans="1:14" ht="12.75">
      <c r="A241" s="41"/>
      <c r="B241" s="42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2"/>
    </row>
    <row r="242" spans="1:14" ht="12.75">
      <c r="A242" s="41"/>
      <c r="B242" s="42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2"/>
    </row>
    <row r="243" spans="6:9" ht="15.75">
      <c r="F243" s="39" t="s">
        <v>261</v>
      </c>
      <c r="G243" s="40"/>
      <c r="H243" s="40"/>
      <c r="I243" s="40"/>
    </row>
    <row r="244" spans="6:9" ht="15.75">
      <c r="F244" s="39" t="s">
        <v>262</v>
      </c>
      <c r="G244" s="40"/>
      <c r="H244" s="40"/>
      <c r="I244" s="40"/>
    </row>
    <row r="245" ht="13.5" thickBot="1">
      <c r="A245" s="16"/>
    </row>
    <row r="246" spans="1:14" ht="13.5" thickBot="1">
      <c r="A246" s="21" t="s">
        <v>67</v>
      </c>
      <c r="B246" s="9" t="s">
        <v>68</v>
      </c>
      <c r="C246" s="9" t="s">
        <v>69</v>
      </c>
      <c r="D246" s="107" t="s">
        <v>70</v>
      </c>
      <c r="E246" s="108"/>
      <c r="F246" s="108"/>
      <c r="G246" s="109"/>
      <c r="H246" s="107" t="s">
        <v>71</v>
      </c>
      <c r="I246" s="108"/>
      <c r="J246" s="109"/>
      <c r="K246" s="107" t="s">
        <v>72</v>
      </c>
      <c r="L246" s="108"/>
      <c r="M246" s="109"/>
      <c r="N246" s="9" t="s">
        <v>73</v>
      </c>
    </row>
    <row r="247" spans="1:14" ht="13.5" thickBot="1">
      <c r="A247" s="22"/>
      <c r="B247" s="10"/>
      <c r="C247" s="10" t="s">
        <v>74</v>
      </c>
      <c r="D247" s="11" t="s">
        <v>75</v>
      </c>
      <c r="E247" s="11" t="s">
        <v>76</v>
      </c>
      <c r="F247" s="11" t="s">
        <v>77</v>
      </c>
      <c r="G247" s="11" t="s">
        <v>78</v>
      </c>
      <c r="H247" s="11" t="s">
        <v>79</v>
      </c>
      <c r="I247" s="11" t="s">
        <v>33</v>
      </c>
      <c r="J247" s="11" t="s">
        <v>80</v>
      </c>
      <c r="K247" s="11" t="s">
        <v>81</v>
      </c>
      <c r="L247" s="11" t="s">
        <v>75</v>
      </c>
      <c r="M247" s="11" t="s">
        <v>82</v>
      </c>
      <c r="N247" s="10" t="s">
        <v>83</v>
      </c>
    </row>
    <row r="248" spans="1:14" ht="13.5" thickBot="1">
      <c r="A248" s="18" t="s">
        <v>84</v>
      </c>
      <c r="B248" s="12" t="s">
        <v>85</v>
      </c>
      <c r="C248" s="4">
        <v>6</v>
      </c>
      <c r="D248" s="4">
        <v>2</v>
      </c>
      <c r="E248" s="4">
        <v>2</v>
      </c>
      <c r="F248" s="4">
        <v>0</v>
      </c>
      <c r="G248" s="4">
        <v>0</v>
      </c>
      <c r="H248" s="4">
        <v>6</v>
      </c>
      <c r="I248" s="4">
        <v>5</v>
      </c>
      <c r="J248" s="4">
        <v>11</v>
      </c>
      <c r="K248" s="4" t="s">
        <v>81</v>
      </c>
      <c r="L248" s="4"/>
      <c r="M248" s="4"/>
      <c r="N248" s="12" t="s">
        <v>263</v>
      </c>
    </row>
    <row r="249" spans="1:14" ht="26.25" thickBot="1">
      <c r="A249" s="18" t="s">
        <v>90</v>
      </c>
      <c r="B249" s="12" t="s">
        <v>91</v>
      </c>
      <c r="C249" s="4">
        <v>6</v>
      </c>
      <c r="D249" s="4">
        <v>2</v>
      </c>
      <c r="E249" s="4">
        <v>2</v>
      </c>
      <c r="F249" s="4">
        <v>0</v>
      </c>
      <c r="G249" s="4">
        <v>0</v>
      </c>
      <c r="H249" s="4">
        <v>6</v>
      </c>
      <c r="I249" s="4">
        <v>5</v>
      </c>
      <c r="J249" s="4">
        <v>11</v>
      </c>
      <c r="K249" s="4" t="s">
        <v>81</v>
      </c>
      <c r="L249" s="4"/>
      <c r="M249" s="4"/>
      <c r="N249" s="12" t="s">
        <v>263</v>
      </c>
    </row>
    <row r="250" spans="1:14" ht="13.5" thickBot="1">
      <c r="A250" s="18" t="s">
        <v>92</v>
      </c>
      <c r="B250" s="12" t="s">
        <v>93</v>
      </c>
      <c r="C250" s="4">
        <v>6</v>
      </c>
      <c r="D250" s="4">
        <v>2</v>
      </c>
      <c r="E250" s="4">
        <v>2</v>
      </c>
      <c r="F250" s="4">
        <v>0</v>
      </c>
      <c r="G250" s="4">
        <v>0</v>
      </c>
      <c r="H250" s="4">
        <v>6</v>
      </c>
      <c r="I250" s="4">
        <v>5</v>
      </c>
      <c r="J250" s="4">
        <v>11</v>
      </c>
      <c r="K250" s="4" t="s">
        <v>81</v>
      </c>
      <c r="L250" s="4"/>
      <c r="M250" s="4"/>
      <c r="N250" s="12" t="s">
        <v>263</v>
      </c>
    </row>
    <row r="251" spans="1:14" ht="13.5" thickBot="1">
      <c r="A251" s="18" t="s">
        <v>94</v>
      </c>
      <c r="B251" s="12" t="s">
        <v>95</v>
      </c>
      <c r="C251" s="4">
        <v>6</v>
      </c>
      <c r="D251" s="4">
        <v>2</v>
      </c>
      <c r="E251" s="4">
        <v>2</v>
      </c>
      <c r="F251" s="4">
        <v>2</v>
      </c>
      <c r="G251" s="4">
        <v>0</v>
      </c>
      <c r="H251" s="4">
        <v>8</v>
      </c>
      <c r="I251" s="4">
        <v>3</v>
      </c>
      <c r="J251" s="4">
        <v>11</v>
      </c>
      <c r="K251" s="4"/>
      <c r="L251" s="4" t="s">
        <v>75</v>
      </c>
      <c r="M251" s="4"/>
      <c r="N251" s="12" t="s">
        <v>263</v>
      </c>
    </row>
    <row r="252" spans="1:14" ht="13.5" thickBot="1">
      <c r="A252" s="18" t="s">
        <v>251</v>
      </c>
      <c r="B252" s="12" t="s">
        <v>252</v>
      </c>
      <c r="C252" s="4">
        <v>3</v>
      </c>
      <c r="D252" s="4">
        <v>2</v>
      </c>
      <c r="E252" s="4">
        <v>1</v>
      </c>
      <c r="F252" s="4">
        <v>0</v>
      </c>
      <c r="G252" s="4">
        <v>0</v>
      </c>
      <c r="H252" s="4">
        <v>5</v>
      </c>
      <c r="I252" s="4">
        <v>0</v>
      </c>
      <c r="J252" s="4">
        <v>5</v>
      </c>
      <c r="K252" s="4"/>
      <c r="L252" s="4" t="s">
        <v>75</v>
      </c>
      <c r="M252" s="4"/>
      <c r="N252" s="12" t="s">
        <v>264</v>
      </c>
    </row>
    <row r="253" spans="1:14" ht="26.25" thickBot="1">
      <c r="A253" s="19" t="s">
        <v>103</v>
      </c>
      <c r="B253" s="71" t="s">
        <v>104</v>
      </c>
      <c r="C253" s="6">
        <v>5</v>
      </c>
      <c r="D253" s="6">
        <v>2</v>
      </c>
      <c r="E253" s="6">
        <v>2</v>
      </c>
      <c r="F253" s="6">
        <v>0</v>
      </c>
      <c r="G253" s="6">
        <v>0</v>
      </c>
      <c r="H253" s="6">
        <v>6</v>
      </c>
      <c r="I253" s="6">
        <v>3</v>
      </c>
      <c r="J253" s="6">
        <v>9</v>
      </c>
      <c r="K253" s="6" t="s">
        <v>81</v>
      </c>
      <c r="L253" s="6"/>
      <c r="M253" s="6"/>
      <c r="N253" s="71" t="s">
        <v>263</v>
      </c>
    </row>
    <row r="254" spans="1:14" ht="25.5">
      <c r="A254" s="73" t="s">
        <v>105</v>
      </c>
      <c r="B254" s="74" t="s">
        <v>106</v>
      </c>
      <c r="C254" s="75">
        <v>5</v>
      </c>
      <c r="D254" s="75">
        <v>2</v>
      </c>
      <c r="E254" s="75">
        <v>2</v>
      </c>
      <c r="F254" s="75">
        <v>0</v>
      </c>
      <c r="G254" s="75">
        <v>0</v>
      </c>
      <c r="H254" s="75">
        <v>6</v>
      </c>
      <c r="I254" s="75">
        <v>3</v>
      </c>
      <c r="J254" s="75">
        <v>9</v>
      </c>
      <c r="K254" s="75" t="s">
        <v>81</v>
      </c>
      <c r="L254" s="75"/>
      <c r="M254" s="75"/>
      <c r="N254" s="74" t="s">
        <v>263</v>
      </c>
    </row>
    <row r="255" spans="1:14" ht="13.5" thickBot="1">
      <c r="A255" s="18" t="s">
        <v>107</v>
      </c>
      <c r="B255" s="12" t="s">
        <v>108</v>
      </c>
      <c r="C255" s="4">
        <v>5</v>
      </c>
      <c r="D255" s="4">
        <v>2</v>
      </c>
      <c r="E255" s="4">
        <v>2</v>
      </c>
      <c r="F255" s="4">
        <v>0</v>
      </c>
      <c r="G255" s="4">
        <v>0</v>
      </c>
      <c r="H255" s="4">
        <v>6</v>
      </c>
      <c r="I255" s="4">
        <v>3</v>
      </c>
      <c r="J255" s="4">
        <v>9</v>
      </c>
      <c r="K255" s="4"/>
      <c r="L255" s="4" t="s">
        <v>75</v>
      </c>
      <c r="M255" s="4"/>
      <c r="N255" s="12" t="s">
        <v>263</v>
      </c>
    </row>
    <row r="256" spans="1:14" ht="13.5" thickBot="1">
      <c r="A256" s="18" t="s">
        <v>109</v>
      </c>
      <c r="B256" s="12" t="s">
        <v>110</v>
      </c>
      <c r="C256" s="4">
        <v>6</v>
      </c>
      <c r="D256" s="4">
        <v>2</v>
      </c>
      <c r="E256" s="4">
        <v>2</v>
      </c>
      <c r="F256" s="4">
        <v>1</v>
      </c>
      <c r="G256" s="4">
        <v>0</v>
      </c>
      <c r="H256" s="4">
        <v>6</v>
      </c>
      <c r="I256" s="4">
        <v>3</v>
      </c>
      <c r="J256" s="4">
        <v>9</v>
      </c>
      <c r="K256" s="4" t="s">
        <v>81</v>
      </c>
      <c r="L256" s="4"/>
      <c r="M256" s="4"/>
      <c r="N256" s="12" t="s">
        <v>263</v>
      </c>
    </row>
    <row r="257" spans="1:14" ht="12.75">
      <c r="A257" s="44" t="s">
        <v>111</v>
      </c>
      <c r="B257" s="45" t="s">
        <v>112</v>
      </c>
      <c r="C257" s="46">
        <v>6</v>
      </c>
      <c r="D257" s="46">
        <v>2</v>
      </c>
      <c r="E257" s="46">
        <v>1</v>
      </c>
      <c r="F257" s="46">
        <v>1</v>
      </c>
      <c r="G257" s="46">
        <v>0</v>
      </c>
      <c r="H257" s="46">
        <v>6</v>
      </c>
      <c r="I257" s="46">
        <v>5</v>
      </c>
      <c r="J257" s="46">
        <v>11</v>
      </c>
      <c r="K257" s="46" t="s">
        <v>81</v>
      </c>
      <c r="L257" s="46"/>
      <c r="M257" s="46"/>
      <c r="N257" s="45" t="s">
        <v>263</v>
      </c>
    </row>
    <row r="258" spans="1:14" ht="12.75">
      <c r="A258" s="47" t="s">
        <v>113</v>
      </c>
      <c r="B258" s="48" t="s">
        <v>114</v>
      </c>
      <c r="C258" s="49">
        <v>4</v>
      </c>
      <c r="D258" s="49">
        <v>2</v>
      </c>
      <c r="E258" s="49">
        <v>1</v>
      </c>
      <c r="F258" s="49">
        <v>0</v>
      </c>
      <c r="G258" s="49">
        <v>0</v>
      </c>
      <c r="H258" s="49">
        <v>5</v>
      </c>
      <c r="I258" s="49">
        <v>2</v>
      </c>
      <c r="J258" s="49">
        <v>7</v>
      </c>
      <c r="K258" s="49"/>
      <c r="L258" s="49" t="s">
        <v>75</v>
      </c>
      <c r="M258" s="49"/>
      <c r="N258" s="48" t="s">
        <v>263</v>
      </c>
    </row>
    <row r="259" spans="1:14" ht="38.25">
      <c r="A259" s="47" t="s">
        <v>256</v>
      </c>
      <c r="B259" s="48" t="s">
        <v>257</v>
      </c>
      <c r="C259" s="49">
        <v>3</v>
      </c>
      <c r="D259" s="49">
        <v>2</v>
      </c>
      <c r="E259" s="49">
        <v>0</v>
      </c>
      <c r="F259" s="49">
        <v>0</v>
      </c>
      <c r="G259" s="49">
        <v>0</v>
      </c>
      <c r="H259" s="49">
        <v>4</v>
      </c>
      <c r="I259" s="49">
        <v>1</v>
      </c>
      <c r="J259" s="49">
        <v>5</v>
      </c>
      <c r="K259" s="49"/>
      <c r="L259" s="49" t="s">
        <v>75</v>
      </c>
      <c r="M259" s="49"/>
      <c r="N259" s="48" t="s">
        <v>264</v>
      </c>
    </row>
    <row r="260" spans="1:14" ht="13.5" thickBot="1">
      <c r="A260" s="18" t="s">
        <v>120</v>
      </c>
      <c r="B260" s="12" t="s">
        <v>121</v>
      </c>
      <c r="C260" s="4">
        <v>5</v>
      </c>
      <c r="D260" s="4">
        <v>2</v>
      </c>
      <c r="E260" s="4">
        <v>2</v>
      </c>
      <c r="F260" s="4">
        <v>0</v>
      </c>
      <c r="G260" s="4">
        <v>0</v>
      </c>
      <c r="H260" s="4">
        <v>6</v>
      </c>
      <c r="I260" s="4">
        <v>5</v>
      </c>
      <c r="J260" s="4">
        <v>11</v>
      </c>
      <c r="K260" s="4" t="s">
        <v>81</v>
      </c>
      <c r="L260" s="4"/>
      <c r="M260" s="4"/>
      <c r="N260" s="12" t="s">
        <v>263</v>
      </c>
    </row>
    <row r="261" spans="1:14" ht="26.25" thickBot="1">
      <c r="A261" s="18" t="s">
        <v>122</v>
      </c>
      <c r="B261" s="12" t="s">
        <v>123</v>
      </c>
      <c r="C261" s="4">
        <v>6</v>
      </c>
      <c r="D261" s="4">
        <v>2</v>
      </c>
      <c r="E261" s="4">
        <v>2</v>
      </c>
      <c r="F261" s="4">
        <v>0</v>
      </c>
      <c r="G261" s="4">
        <v>0</v>
      </c>
      <c r="H261" s="4">
        <v>6</v>
      </c>
      <c r="I261" s="4">
        <v>5</v>
      </c>
      <c r="J261" s="4">
        <v>11</v>
      </c>
      <c r="K261" s="4"/>
      <c r="L261" s="4" t="s">
        <v>75</v>
      </c>
      <c r="M261" s="4"/>
      <c r="N261" s="12" t="s">
        <v>263</v>
      </c>
    </row>
    <row r="262" spans="1:14" ht="13.5" thickBot="1">
      <c r="A262" s="18" t="s">
        <v>126</v>
      </c>
      <c r="B262" s="12" t="s">
        <v>127</v>
      </c>
      <c r="C262" s="4">
        <v>6</v>
      </c>
      <c r="D262" s="4">
        <v>2</v>
      </c>
      <c r="E262" s="4">
        <v>2</v>
      </c>
      <c r="F262" s="4">
        <v>0</v>
      </c>
      <c r="G262" s="4">
        <v>0</v>
      </c>
      <c r="H262" s="4">
        <v>6</v>
      </c>
      <c r="I262" s="4">
        <v>5</v>
      </c>
      <c r="J262" s="4">
        <v>11</v>
      </c>
      <c r="K262" s="4" t="s">
        <v>81</v>
      </c>
      <c r="L262" s="4"/>
      <c r="M262" s="4"/>
      <c r="N262" s="12" t="s">
        <v>263</v>
      </c>
    </row>
    <row r="263" spans="1:14" ht="13.5" thickBot="1">
      <c r="A263" s="18" t="s">
        <v>133</v>
      </c>
      <c r="B263" s="12" t="s">
        <v>134</v>
      </c>
      <c r="C263" s="4">
        <v>6</v>
      </c>
      <c r="D263" s="4">
        <v>2</v>
      </c>
      <c r="E263" s="4">
        <v>2</v>
      </c>
      <c r="F263" s="4">
        <v>0</v>
      </c>
      <c r="G263" s="4">
        <v>0</v>
      </c>
      <c r="H263" s="4">
        <v>6</v>
      </c>
      <c r="I263" s="4">
        <v>5</v>
      </c>
      <c r="J263" s="4">
        <v>11</v>
      </c>
      <c r="K263" s="4"/>
      <c r="L263" s="4" t="s">
        <v>75</v>
      </c>
      <c r="M263" s="4"/>
      <c r="N263" s="12" t="s">
        <v>263</v>
      </c>
    </row>
    <row r="264" spans="1:14" ht="13.5" thickBot="1">
      <c r="A264" s="18" t="s">
        <v>135</v>
      </c>
      <c r="B264" s="12" t="s">
        <v>136</v>
      </c>
      <c r="C264" s="4">
        <v>6</v>
      </c>
      <c r="D264" s="4">
        <v>2</v>
      </c>
      <c r="E264" s="4">
        <v>2</v>
      </c>
      <c r="F264" s="4">
        <v>0</v>
      </c>
      <c r="G264" s="4">
        <v>0</v>
      </c>
      <c r="H264" s="4">
        <v>6</v>
      </c>
      <c r="I264" s="4">
        <v>5</v>
      </c>
      <c r="J264" s="4">
        <v>11</v>
      </c>
      <c r="K264" s="4" t="s">
        <v>81</v>
      </c>
      <c r="L264" s="4"/>
      <c r="M264" s="4"/>
      <c r="N264" s="12" t="s">
        <v>263</v>
      </c>
    </row>
    <row r="265" spans="1:14" ht="13.5" thickBot="1">
      <c r="A265" s="18" t="s">
        <v>137</v>
      </c>
      <c r="B265" s="12" t="s">
        <v>138</v>
      </c>
      <c r="C265" s="4">
        <v>6</v>
      </c>
      <c r="D265" s="4">
        <v>2</v>
      </c>
      <c r="E265" s="4">
        <v>2</v>
      </c>
      <c r="F265" s="4">
        <v>1</v>
      </c>
      <c r="G265" s="4">
        <v>0</v>
      </c>
      <c r="H265" s="4">
        <v>6</v>
      </c>
      <c r="I265" s="4">
        <v>5</v>
      </c>
      <c r="J265" s="4">
        <v>11</v>
      </c>
      <c r="K265" s="4" t="s">
        <v>81</v>
      </c>
      <c r="L265" s="4"/>
      <c r="M265" s="4"/>
      <c r="N265" s="12" t="s">
        <v>263</v>
      </c>
    </row>
    <row r="266" spans="1:14" ht="13.5" thickBot="1">
      <c r="A266" s="18" t="s">
        <v>139</v>
      </c>
      <c r="B266" s="12" t="s">
        <v>140</v>
      </c>
      <c r="C266" s="4">
        <v>5</v>
      </c>
      <c r="D266" s="4">
        <v>2</v>
      </c>
      <c r="E266" s="4">
        <v>1</v>
      </c>
      <c r="F266" s="4">
        <v>0</v>
      </c>
      <c r="G266" s="4">
        <v>0</v>
      </c>
      <c r="H266" s="4">
        <v>5</v>
      </c>
      <c r="I266" s="4">
        <v>4</v>
      </c>
      <c r="J266" s="4">
        <v>9</v>
      </c>
      <c r="K266" s="4"/>
      <c r="L266" s="4" t="s">
        <v>75</v>
      </c>
      <c r="M266" s="4"/>
      <c r="N266" s="12" t="s">
        <v>265</v>
      </c>
    </row>
    <row r="267" spans="1:14" ht="13.5" thickBot="1">
      <c r="A267" s="18" t="s">
        <v>150</v>
      </c>
      <c r="B267" s="12" t="s">
        <v>151</v>
      </c>
      <c r="C267" s="4">
        <v>5</v>
      </c>
      <c r="D267" s="4">
        <v>2</v>
      </c>
      <c r="E267" s="4">
        <v>1</v>
      </c>
      <c r="F267" s="4">
        <v>0</v>
      </c>
      <c r="G267" s="4">
        <v>2</v>
      </c>
      <c r="H267" s="4">
        <v>5</v>
      </c>
      <c r="I267" s="4">
        <v>4</v>
      </c>
      <c r="J267" s="4">
        <v>9</v>
      </c>
      <c r="K267" s="4"/>
      <c r="L267" s="4" t="s">
        <v>75</v>
      </c>
      <c r="M267" s="4"/>
      <c r="N267" s="12" t="s">
        <v>265</v>
      </c>
    </row>
    <row r="268" spans="1:14" ht="13.5" thickBot="1">
      <c r="A268" s="18" t="s">
        <v>153</v>
      </c>
      <c r="B268" s="12" t="s">
        <v>154</v>
      </c>
      <c r="C268" s="4">
        <v>6</v>
      </c>
      <c r="D268" s="4">
        <v>2</v>
      </c>
      <c r="E268" s="4">
        <v>1</v>
      </c>
      <c r="F268" s="4">
        <v>0</v>
      </c>
      <c r="G268" s="4">
        <v>1</v>
      </c>
      <c r="H268" s="4">
        <v>5</v>
      </c>
      <c r="I268" s="4">
        <v>6</v>
      </c>
      <c r="J268" s="4">
        <v>11</v>
      </c>
      <c r="K268" s="4" t="s">
        <v>81</v>
      </c>
      <c r="L268" s="4"/>
      <c r="M268" s="4"/>
      <c r="N268" s="12" t="s">
        <v>263</v>
      </c>
    </row>
    <row r="269" spans="1:14" ht="13.5" thickBot="1">
      <c r="A269" s="18" t="s">
        <v>163</v>
      </c>
      <c r="B269" s="12" t="s">
        <v>164</v>
      </c>
      <c r="C269" s="4">
        <v>3</v>
      </c>
      <c r="D269" s="4">
        <v>2</v>
      </c>
      <c r="E269" s="4">
        <v>0</v>
      </c>
      <c r="F269" s="4">
        <v>0</v>
      </c>
      <c r="G269" s="4">
        <v>0</v>
      </c>
      <c r="H269" s="4">
        <v>4</v>
      </c>
      <c r="I269" s="4">
        <v>1</v>
      </c>
      <c r="J269" s="4">
        <v>5</v>
      </c>
      <c r="K269" s="4"/>
      <c r="L269" s="4" t="s">
        <v>75</v>
      </c>
      <c r="M269" s="4"/>
      <c r="N269" s="12" t="s">
        <v>265</v>
      </c>
    </row>
    <row r="270" spans="1:14" ht="13.5" thickBot="1">
      <c r="A270" s="112" t="s">
        <v>548</v>
      </c>
      <c r="B270" s="109"/>
      <c r="C270" s="10">
        <v>115</v>
      </c>
      <c r="D270" s="10">
        <v>44</v>
      </c>
      <c r="E270" s="10">
        <v>34</v>
      </c>
      <c r="F270" s="10">
        <v>4</v>
      </c>
      <c r="G270" s="10">
        <v>3</v>
      </c>
      <c r="H270" s="10">
        <v>125</v>
      </c>
      <c r="I270" s="10">
        <v>83</v>
      </c>
      <c r="J270" s="10">
        <v>208</v>
      </c>
      <c r="K270" s="10">
        <v>12</v>
      </c>
      <c r="L270" s="10">
        <v>10</v>
      </c>
      <c r="M270" s="10">
        <v>0</v>
      </c>
      <c r="N270" s="10"/>
    </row>
    <row r="271" spans="1:14" ht="13.5" thickBot="1">
      <c r="A271" s="113" t="s">
        <v>549</v>
      </c>
      <c r="B271" s="109"/>
      <c r="C271" s="54">
        <f>SUM(D271:G271)</f>
        <v>1190</v>
      </c>
      <c r="D271" s="11">
        <f aca="true" t="shared" si="0" ref="D271:J271">D270*14</f>
        <v>616</v>
      </c>
      <c r="E271" s="11">
        <f t="shared" si="0"/>
        <v>476</v>
      </c>
      <c r="F271" s="11">
        <f t="shared" si="0"/>
        <v>56</v>
      </c>
      <c r="G271" s="11">
        <f t="shared" si="0"/>
        <v>42</v>
      </c>
      <c r="H271" s="11">
        <f t="shared" si="0"/>
        <v>1750</v>
      </c>
      <c r="I271" s="11">
        <f t="shared" si="0"/>
        <v>1162</v>
      </c>
      <c r="J271" s="11">
        <f t="shared" si="0"/>
        <v>2912</v>
      </c>
      <c r="K271" s="11"/>
      <c r="L271" s="11"/>
      <c r="M271" s="11"/>
      <c r="N271" s="11"/>
    </row>
    <row r="272" spans="1:14" ht="13.5" thickBot="1">
      <c r="A272" s="107" t="s">
        <v>550</v>
      </c>
      <c r="B272" s="109"/>
      <c r="C272" s="10">
        <v>55.29</v>
      </c>
      <c r="D272" s="10">
        <v>70.97</v>
      </c>
      <c r="E272" s="10">
        <v>59.26</v>
      </c>
      <c r="F272" s="10">
        <v>45.45</v>
      </c>
      <c r="G272" s="10">
        <v>27.27</v>
      </c>
      <c r="H272" s="10">
        <v>52.3</v>
      </c>
      <c r="I272" s="10">
        <v>48.54</v>
      </c>
      <c r="J272" s="10">
        <v>50.73</v>
      </c>
      <c r="K272" s="10" t="s">
        <v>266</v>
      </c>
      <c r="L272" s="10" t="s">
        <v>266</v>
      </c>
      <c r="M272" s="10" t="s">
        <v>266</v>
      </c>
      <c r="N272" s="10"/>
    </row>
    <row r="273" spans="1:14" ht="12.7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</row>
    <row r="274" spans="1:14" ht="12.7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</row>
    <row r="275" spans="1:14" ht="12.7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</row>
    <row r="276" spans="1:14" ht="12.7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</row>
    <row r="277" spans="1:14" ht="12.7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</row>
    <row r="278" spans="1:14" ht="12.7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</row>
    <row r="279" ht="12.75">
      <c r="A279" s="20"/>
    </row>
    <row r="280" ht="12.75">
      <c r="A280" s="20"/>
    </row>
    <row r="281" ht="12.75">
      <c r="A281" s="20"/>
    </row>
    <row r="282" ht="12.75">
      <c r="A282" s="20"/>
    </row>
    <row r="283" ht="16.5" thickBot="1">
      <c r="D283" s="13" t="s">
        <v>267</v>
      </c>
    </row>
    <row r="284" spans="1:14" ht="13.5" thickBot="1">
      <c r="A284" s="21" t="s">
        <v>67</v>
      </c>
      <c r="B284" s="9" t="s">
        <v>68</v>
      </c>
      <c r="C284" s="9" t="s">
        <v>69</v>
      </c>
      <c r="D284" s="107" t="s">
        <v>70</v>
      </c>
      <c r="E284" s="108"/>
      <c r="F284" s="108"/>
      <c r="G284" s="109"/>
      <c r="H284" s="107" t="s">
        <v>71</v>
      </c>
      <c r="I284" s="108"/>
      <c r="J284" s="109"/>
      <c r="K284" s="107" t="s">
        <v>72</v>
      </c>
      <c r="L284" s="108"/>
      <c r="M284" s="109"/>
      <c r="N284" s="9" t="s">
        <v>73</v>
      </c>
    </row>
    <row r="285" spans="1:14" ht="13.5" thickBot="1">
      <c r="A285" s="22"/>
      <c r="B285" s="10"/>
      <c r="C285" s="10" t="s">
        <v>74</v>
      </c>
      <c r="D285" s="11" t="s">
        <v>75</v>
      </c>
      <c r="E285" s="11" t="s">
        <v>76</v>
      </c>
      <c r="F285" s="11" t="s">
        <v>77</v>
      </c>
      <c r="G285" s="11" t="s">
        <v>78</v>
      </c>
      <c r="H285" s="11" t="s">
        <v>79</v>
      </c>
      <c r="I285" s="11" t="s">
        <v>33</v>
      </c>
      <c r="J285" s="11" t="s">
        <v>80</v>
      </c>
      <c r="K285" s="11" t="s">
        <v>81</v>
      </c>
      <c r="L285" s="11" t="s">
        <v>75</v>
      </c>
      <c r="M285" s="11" t="s">
        <v>82</v>
      </c>
      <c r="N285" s="10" t="s">
        <v>83</v>
      </c>
    </row>
    <row r="286" spans="1:14" ht="13.5" thickBot="1">
      <c r="A286" s="18" t="s">
        <v>87</v>
      </c>
      <c r="B286" s="12" t="s">
        <v>88</v>
      </c>
      <c r="C286" s="4">
        <v>6</v>
      </c>
      <c r="D286" s="4">
        <v>2</v>
      </c>
      <c r="E286" s="4">
        <v>2</v>
      </c>
      <c r="F286" s="4">
        <v>0</v>
      </c>
      <c r="G286" s="4">
        <v>0</v>
      </c>
      <c r="H286" s="4">
        <v>6</v>
      </c>
      <c r="I286" s="4">
        <v>5</v>
      </c>
      <c r="J286" s="4">
        <v>11</v>
      </c>
      <c r="K286" s="4"/>
      <c r="L286" s="4"/>
      <c r="M286" s="4" t="s">
        <v>571</v>
      </c>
      <c r="N286" s="12" t="s">
        <v>263</v>
      </c>
    </row>
    <row r="287" spans="1:14" ht="26.25" thickBot="1">
      <c r="A287" s="18" t="s">
        <v>124</v>
      </c>
      <c r="B287" s="12" t="s">
        <v>125</v>
      </c>
      <c r="C287" s="4">
        <v>6</v>
      </c>
      <c r="D287" s="4">
        <v>2</v>
      </c>
      <c r="E287" s="4">
        <v>2</v>
      </c>
      <c r="F287" s="4">
        <v>0</v>
      </c>
      <c r="G287" s="4">
        <v>0</v>
      </c>
      <c r="H287" s="4">
        <v>6</v>
      </c>
      <c r="I287" s="4">
        <v>5</v>
      </c>
      <c r="J287" s="4">
        <v>11</v>
      </c>
      <c r="K287" s="4" t="s">
        <v>81</v>
      </c>
      <c r="L287" s="4"/>
      <c r="M287" s="4"/>
      <c r="N287" s="12" t="s">
        <v>263</v>
      </c>
    </row>
    <row r="288" spans="1:14" ht="13.5" thickBot="1">
      <c r="A288" s="18" t="s">
        <v>131</v>
      </c>
      <c r="B288" s="12" t="s">
        <v>132</v>
      </c>
      <c r="C288" s="4">
        <v>7</v>
      </c>
      <c r="D288" s="4">
        <v>2</v>
      </c>
      <c r="E288" s="4">
        <v>1</v>
      </c>
      <c r="F288" s="4">
        <v>2</v>
      </c>
      <c r="G288" s="4">
        <v>0</v>
      </c>
      <c r="H288" s="4">
        <v>7</v>
      </c>
      <c r="I288" s="4">
        <v>5</v>
      </c>
      <c r="J288" s="4">
        <v>12</v>
      </c>
      <c r="K288" s="4" t="s">
        <v>81</v>
      </c>
      <c r="L288" s="4"/>
      <c r="M288" s="4"/>
      <c r="N288" s="12" t="s">
        <v>263</v>
      </c>
    </row>
    <row r="289" spans="1:14" ht="13.5" thickBot="1">
      <c r="A289" s="18" t="s">
        <v>142</v>
      </c>
      <c r="B289" s="12" t="s">
        <v>143</v>
      </c>
      <c r="C289" s="4">
        <v>6</v>
      </c>
      <c r="D289" s="4">
        <v>2</v>
      </c>
      <c r="E289" s="4">
        <v>2</v>
      </c>
      <c r="F289" s="4">
        <v>0</v>
      </c>
      <c r="G289" s="4">
        <v>0</v>
      </c>
      <c r="H289" s="4">
        <v>6</v>
      </c>
      <c r="I289" s="4">
        <v>5</v>
      </c>
      <c r="J289" s="4">
        <v>11</v>
      </c>
      <c r="K289" s="4"/>
      <c r="L289" s="4" t="s">
        <v>75</v>
      </c>
      <c r="M289" s="4"/>
      <c r="N289" s="12" t="s">
        <v>263</v>
      </c>
    </row>
    <row r="290" spans="1:14" ht="13.5" thickBot="1">
      <c r="A290" s="18" t="s">
        <v>144</v>
      </c>
      <c r="B290" s="12" t="s">
        <v>145</v>
      </c>
      <c r="C290" s="4">
        <v>7</v>
      </c>
      <c r="D290" s="4">
        <v>2</v>
      </c>
      <c r="E290" s="4">
        <v>2</v>
      </c>
      <c r="F290" s="4">
        <v>1</v>
      </c>
      <c r="G290" s="4">
        <v>0</v>
      </c>
      <c r="H290" s="4">
        <v>7</v>
      </c>
      <c r="I290" s="4">
        <v>5</v>
      </c>
      <c r="J290" s="4">
        <v>12</v>
      </c>
      <c r="K290" s="4" t="s">
        <v>81</v>
      </c>
      <c r="L290" s="4"/>
      <c r="M290" s="4"/>
      <c r="N290" s="12" t="s">
        <v>263</v>
      </c>
    </row>
    <row r="291" spans="1:14" ht="13.5" thickBot="1">
      <c r="A291" s="18" t="s">
        <v>146</v>
      </c>
      <c r="B291" s="12" t="s">
        <v>147</v>
      </c>
      <c r="C291" s="4">
        <v>6</v>
      </c>
      <c r="D291" s="4">
        <v>2</v>
      </c>
      <c r="E291" s="4">
        <v>2</v>
      </c>
      <c r="F291" s="4">
        <v>0</v>
      </c>
      <c r="G291" s="4">
        <v>0</v>
      </c>
      <c r="H291" s="4">
        <v>6</v>
      </c>
      <c r="I291" s="4">
        <v>5</v>
      </c>
      <c r="J291" s="4">
        <v>11</v>
      </c>
      <c r="K291" s="4" t="s">
        <v>81</v>
      </c>
      <c r="L291" s="4"/>
      <c r="M291" s="4"/>
      <c r="N291" s="12" t="s">
        <v>263</v>
      </c>
    </row>
    <row r="292" spans="1:14" ht="13.5" thickBot="1">
      <c r="A292" s="18" t="s">
        <v>148</v>
      </c>
      <c r="B292" s="12" t="s">
        <v>149</v>
      </c>
      <c r="C292" s="4">
        <v>6</v>
      </c>
      <c r="D292" s="4">
        <v>2</v>
      </c>
      <c r="E292" s="4">
        <v>2</v>
      </c>
      <c r="F292" s="4">
        <v>1</v>
      </c>
      <c r="G292" s="4">
        <v>0</v>
      </c>
      <c r="H292" s="4">
        <v>6</v>
      </c>
      <c r="I292" s="4">
        <v>5</v>
      </c>
      <c r="J292" s="4">
        <v>11</v>
      </c>
      <c r="K292" s="4" t="s">
        <v>81</v>
      </c>
      <c r="L292" s="4"/>
      <c r="M292" s="4"/>
      <c r="N292" s="12" t="s">
        <v>263</v>
      </c>
    </row>
    <row r="293" spans="1:14" ht="13.5" thickBot="1">
      <c r="A293" s="18" t="s">
        <v>155</v>
      </c>
      <c r="B293" s="12" t="s">
        <v>156</v>
      </c>
      <c r="C293" s="4">
        <v>5</v>
      </c>
      <c r="D293" s="4">
        <v>0</v>
      </c>
      <c r="E293" s="4">
        <v>0</v>
      </c>
      <c r="F293" s="4">
        <v>0</v>
      </c>
      <c r="G293" s="4">
        <v>2</v>
      </c>
      <c r="H293" s="4">
        <v>0</v>
      </c>
      <c r="I293" s="4">
        <v>9</v>
      </c>
      <c r="J293" s="4">
        <v>9</v>
      </c>
      <c r="K293" s="4"/>
      <c r="L293" s="4" t="s">
        <v>75</v>
      </c>
      <c r="M293" s="4"/>
      <c r="N293" s="12" t="s">
        <v>263</v>
      </c>
    </row>
    <row r="294" spans="1:14" ht="13.5" thickBot="1">
      <c r="A294" s="18" t="s">
        <v>157</v>
      </c>
      <c r="B294" s="12" t="s">
        <v>158</v>
      </c>
      <c r="C294" s="4">
        <v>7</v>
      </c>
      <c r="D294" s="4">
        <v>2</v>
      </c>
      <c r="E294" s="4">
        <v>1</v>
      </c>
      <c r="F294" s="4">
        <v>0</v>
      </c>
      <c r="G294" s="4">
        <v>2</v>
      </c>
      <c r="H294" s="4">
        <v>5</v>
      </c>
      <c r="I294" s="4">
        <v>7</v>
      </c>
      <c r="J294" s="4">
        <v>12</v>
      </c>
      <c r="K294" s="4" t="s">
        <v>81</v>
      </c>
      <c r="L294" s="4"/>
      <c r="M294" s="4"/>
      <c r="N294" s="12" t="s">
        <v>265</v>
      </c>
    </row>
    <row r="295" spans="1:14" ht="13.5" thickBot="1">
      <c r="A295" s="18" t="s">
        <v>159</v>
      </c>
      <c r="B295" s="12" t="s">
        <v>160</v>
      </c>
      <c r="C295" s="4">
        <v>7</v>
      </c>
      <c r="D295" s="4">
        <v>2</v>
      </c>
      <c r="E295" s="4">
        <v>1</v>
      </c>
      <c r="F295" s="4">
        <v>0</v>
      </c>
      <c r="G295" s="4">
        <v>2</v>
      </c>
      <c r="H295" s="4">
        <v>5</v>
      </c>
      <c r="I295" s="4">
        <v>7</v>
      </c>
      <c r="J295" s="4">
        <v>12</v>
      </c>
      <c r="K295" s="4"/>
      <c r="L295" s="4" t="s">
        <v>75</v>
      </c>
      <c r="M295" s="4"/>
      <c r="N295" s="12" t="s">
        <v>265</v>
      </c>
    </row>
    <row r="296" spans="1:14" ht="13.5" thickBot="1">
      <c r="A296" s="18" t="s">
        <v>161</v>
      </c>
      <c r="B296" s="12" t="s">
        <v>162</v>
      </c>
      <c r="C296" s="4">
        <v>7</v>
      </c>
      <c r="D296" s="4">
        <v>2</v>
      </c>
      <c r="E296" s="4">
        <v>1</v>
      </c>
      <c r="F296" s="4">
        <v>0</v>
      </c>
      <c r="G296" s="4">
        <v>2</v>
      </c>
      <c r="H296" s="4">
        <v>5</v>
      </c>
      <c r="I296" s="4">
        <v>7</v>
      </c>
      <c r="J296" s="4">
        <v>12</v>
      </c>
      <c r="K296" s="4"/>
      <c r="L296" s="4" t="s">
        <v>75</v>
      </c>
      <c r="M296" s="4"/>
      <c r="N296" s="12" t="s">
        <v>265</v>
      </c>
    </row>
    <row r="297" spans="1:14" ht="13.5" thickBot="1">
      <c r="A297" s="112" t="s">
        <v>548</v>
      </c>
      <c r="B297" s="109"/>
      <c r="C297" s="10">
        <v>70</v>
      </c>
      <c r="D297" s="10">
        <v>20</v>
      </c>
      <c r="E297" s="10">
        <v>16</v>
      </c>
      <c r="F297" s="10">
        <v>5</v>
      </c>
      <c r="G297" s="10">
        <v>8</v>
      </c>
      <c r="H297" s="10">
        <v>59</v>
      </c>
      <c r="I297" s="10">
        <v>65</v>
      </c>
      <c r="J297" s="10">
        <v>124</v>
      </c>
      <c r="K297" s="10">
        <v>6</v>
      </c>
      <c r="L297" s="10">
        <v>5</v>
      </c>
      <c r="M297" s="10">
        <v>0</v>
      </c>
      <c r="N297" s="10"/>
    </row>
    <row r="298" spans="1:14" ht="13.5" thickBot="1">
      <c r="A298" s="107" t="s">
        <v>549</v>
      </c>
      <c r="B298" s="109"/>
      <c r="C298" s="54">
        <f>SUM(D298:G298)</f>
        <v>686</v>
      </c>
      <c r="D298" s="10">
        <f aca="true" t="shared" si="1" ref="D298:J298">D297*14</f>
        <v>280</v>
      </c>
      <c r="E298" s="10">
        <f t="shared" si="1"/>
        <v>224</v>
      </c>
      <c r="F298" s="10">
        <f t="shared" si="1"/>
        <v>70</v>
      </c>
      <c r="G298" s="10">
        <f t="shared" si="1"/>
        <v>112</v>
      </c>
      <c r="H298" s="10">
        <f t="shared" si="1"/>
        <v>826</v>
      </c>
      <c r="I298" s="10">
        <f t="shared" si="1"/>
        <v>910</v>
      </c>
      <c r="J298" s="10">
        <f t="shared" si="1"/>
        <v>1736</v>
      </c>
      <c r="K298" s="10"/>
      <c r="L298" s="10"/>
      <c r="M298" s="10"/>
      <c r="N298" s="10"/>
    </row>
    <row r="299" spans="1:14" ht="13.5" thickBot="1">
      <c r="A299" s="107" t="s">
        <v>550</v>
      </c>
      <c r="B299" s="109"/>
      <c r="C299" s="10">
        <v>33.65</v>
      </c>
      <c r="D299" s="10">
        <v>32.26</v>
      </c>
      <c r="E299" s="10">
        <v>27.78</v>
      </c>
      <c r="F299" s="10">
        <v>36.36</v>
      </c>
      <c r="G299" s="10">
        <v>72.73</v>
      </c>
      <c r="H299" s="10">
        <v>24.69</v>
      </c>
      <c r="I299" s="10">
        <v>38.01</v>
      </c>
      <c r="J299" s="10">
        <v>30.24</v>
      </c>
      <c r="K299" s="10" t="s">
        <v>266</v>
      </c>
      <c r="L299" s="10" t="s">
        <v>266</v>
      </c>
      <c r="M299" s="10" t="s">
        <v>266</v>
      </c>
      <c r="N299" s="10"/>
    </row>
    <row r="300" spans="1:14" ht="12.7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</row>
    <row r="301" ht="12.75">
      <c r="A301" s="16"/>
    </row>
    <row r="302" ht="12.75">
      <c r="A302" s="16"/>
    </row>
    <row r="303" ht="12.75">
      <c r="A303" s="16"/>
    </row>
    <row r="304" ht="16.5" thickBot="1">
      <c r="G304" s="13" t="s">
        <v>268</v>
      </c>
    </row>
    <row r="305" spans="1:14" ht="13.5" thickBot="1">
      <c r="A305" s="21" t="s">
        <v>67</v>
      </c>
      <c r="B305" s="9" t="s">
        <v>68</v>
      </c>
      <c r="C305" s="9" t="s">
        <v>69</v>
      </c>
      <c r="D305" s="107" t="s">
        <v>70</v>
      </c>
      <c r="E305" s="108"/>
      <c r="F305" s="108"/>
      <c r="G305" s="109"/>
      <c r="H305" s="107" t="s">
        <v>71</v>
      </c>
      <c r="I305" s="108"/>
      <c r="J305" s="109"/>
      <c r="K305" s="107" t="s">
        <v>72</v>
      </c>
      <c r="L305" s="108"/>
      <c r="M305" s="109"/>
      <c r="N305" s="9" t="s">
        <v>73</v>
      </c>
    </row>
    <row r="306" spans="1:14" ht="13.5" thickBot="1">
      <c r="A306" s="22"/>
      <c r="B306" s="10"/>
      <c r="C306" s="10" t="s">
        <v>74</v>
      </c>
      <c r="D306" s="11" t="s">
        <v>75</v>
      </c>
      <c r="E306" s="11" t="s">
        <v>76</v>
      </c>
      <c r="F306" s="11" t="s">
        <v>77</v>
      </c>
      <c r="G306" s="11" t="s">
        <v>78</v>
      </c>
      <c r="H306" s="11" t="s">
        <v>79</v>
      </c>
      <c r="I306" s="11" t="s">
        <v>33</v>
      </c>
      <c r="J306" s="11" t="s">
        <v>80</v>
      </c>
      <c r="K306" s="11" t="s">
        <v>81</v>
      </c>
      <c r="L306" s="11" t="s">
        <v>75</v>
      </c>
      <c r="M306" s="11" t="s">
        <v>82</v>
      </c>
      <c r="N306" s="10" t="s">
        <v>83</v>
      </c>
    </row>
    <row r="307" spans="1:14" ht="13.5" thickBot="1">
      <c r="A307" s="18" t="s">
        <v>96</v>
      </c>
      <c r="B307" s="12" t="s">
        <v>97</v>
      </c>
      <c r="C307" s="4">
        <v>0</v>
      </c>
      <c r="D307" s="4">
        <v>0</v>
      </c>
      <c r="E307" s="4">
        <v>2</v>
      </c>
      <c r="F307" s="4">
        <v>0</v>
      </c>
      <c r="G307" s="4">
        <v>0</v>
      </c>
      <c r="H307" s="4">
        <v>2</v>
      </c>
      <c r="I307" s="4">
        <v>0</v>
      </c>
      <c r="J307" s="4">
        <v>2</v>
      </c>
      <c r="K307" s="4"/>
      <c r="L307" s="4" t="s">
        <v>75</v>
      </c>
      <c r="M307" s="4"/>
      <c r="N307" s="12" t="s">
        <v>263</v>
      </c>
    </row>
    <row r="308" spans="1:14" ht="13.5" thickBot="1">
      <c r="A308" s="18" t="s">
        <v>99</v>
      </c>
      <c r="B308" s="12" t="s">
        <v>100</v>
      </c>
      <c r="C308" s="4">
        <v>3</v>
      </c>
      <c r="D308" s="4">
        <v>0</v>
      </c>
      <c r="E308" s="4">
        <v>2</v>
      </c>
      <c r="F308" s="4">
        <v>0</v>
      </c>
      <c r="G308" s="4">
        <v>0</v>
      </c>
      <c r="H308" s="4">
        <v>2</v>
      </c>
      <c r="I308" s="4">
        <v>3</v>
      </c>
      <c r="J308" s="4">
        <v>5</v>
      </c>
      <c r="K308" s="4"/>
      <c r="L308" s="4" t="s">
        <v>75</v>
      </c>
      <c r="M308" s="4"/>
      <c r="N308" s="12" t="s">
        <v>265</v>
      </c>
    </row>
    <row r="309" spans="1:14" ht="26.25" thickBot="1">
      <c r="A309" s="18" t="s">
        <v>253</v>
      </c>
      <c r="B309" s="12" t="s">
        <v>254</v>
      </c>
      <c r="C309" s="4">
        <v>4</v>
      </c>
      <c r="D309" s="4">
        <v>2</v>
      </c>
      <c r="E309" s="4">
        <v>0</v>
      </c>
      <c r="F309" s="4">
        <v>2</v>
      </c>
      <c r="G309" s="4">
        <v>0</v>
      </c>
      <c r="H309" s="4">
        <v>6</v>
      </c>
      <c r="I309" s="4">
        <v>1</v>
      </c>
      <c r="J309" s="4">
        <v>7</v>
      </c>
      <c r="K309" s="4"/>
      <c r="L309" s="4" t="s">
        <v>75</v>
      </c>
      <c r="M309" s="4"/>
      <c r="N309" s="12" t="s">
        <v>264</v>
      </c>
    </row>
    <row r="310" spans="1:14" ht="13.5" thickBot="1">
      <c r="A310" s="18" t="s">
        <v>115</v>
      </c>
      <c r="B310" s="12" t="s">
        <v>116</v>
      </c>
      <c r="C310" s="4">
        <v>0</v>
      </c>
      <c r="D310" s="4">
        <v>0</v>
      </c>
      <c r="E310" s="4">
        <v>2</v>
      </c>
      <c r="F310" s="4">
        <v>0</v>
      </c>
      <c r="G310" s="4">
        <v>0</v>
      </c>
      <c r="H310" s="4">
        <v>2</v>
      </c>
      <c r="I310" s="4">
        <v>0</v>
      </c>
      <c r="J310" s="4">
        <v>2</v>
      </c>
      <c r="K310" s="4"/>
      <c r="L310" s="4" t="s">
        <v>75</v>
      </c>
      <c r="M310" s="4"/>
      <c r="N310" s="12" t="s">
        <v>263</v>
      </c>
    </row>
    <row r="311" spans="1:14" ht="13.5" thickBot="1">
      <c r="A311" s="18" t="s">
        <v>117</v>
      </c>
      <c r="B311" s="12" t="s">
        <v>118</v>
      </c>
      <c r="C311" s="4">
        <v>3</v>
      </c>
      <c r="D311" s="4">
        <v>0</v>
      </c>
      <c r="E311" s="4">
        <v>2</v>
      </c>
      <c r="F311" s="4">
        <v>0</v>
      </c>
      <c r="G311" s="4">
        <v>0</v>
      </c>
      <c r="H311" s="4">
        <v>2</v>
      </c>
      <c r="I311" s="4">
        <v>3</v>
      </c>
      <c r="J311" s="4">
        <v>5</v>
      </c>
      <c r="K311" s="4"/>
      <c r="L311" s="4" t="s">
        <v>75</v>
      </c>
      <c r="M311" s="4"/>
      <c r="N311" s="12" t="s">
        <v>265</v>
      </c>
    </row>
    <row r="312" spans="1:14" ht="13.5" thickBot="1">
      <c r="A312" s="18" t="s">
        <v>128</v>
      </c>
      <c r="B312" s="12" t="s">
        <v>129</v>
      </c>
      <c r="C312" s="4">
        <v>6</v>
      </c>
      <c r="D312" s="4">
        <v>2</v>
      </c>
      <c r="E312" s="4">
        <v>0</v>
      </c>
      <c r="F312" s="4">
        <v>2</v>
      </c>
      <c r="G312" s="4">
        <v>0</v>
      </c>
      <c r="H312" s="4">
        <v>6</v>
      </c>
      <c r="I312" s="4">
        <v>5</v>
      </c>
      <c r="J312" s="4">
        <v>11</v>
      </c>
      <c r="K312" s="4"/>
      <c r="L312" s="4" t="s">
        <v>75</v>
      </c>
      <c r="M312" s="4"/>
      <c r="N312" s="12" t="s">
        <v>263</v>
      </c>
    </row>
    <row r="313" spans="1:14" ht="13.5" customHeight="1" thickBot="1">
      <c r="A313" s="18" t="s">
        <v>247</v>
      </c>
      <c r="B313" s="12" t="s">
        <v>248</v>
      </c>
      <c r="C313" s="4">
        <v>4</v>
      </c>
      <c r="D313" s="4">
        <v>0</v>
      </c>
      <c r="E313" s="4">
        <v>0</v>
      </c>
      <c r="F313" s="4">
        <v>1</v>
      </c>
      <c r="G313" s="4">
        <v>0</v>
      </c>
      <c r="H313" s="4">
        <v>1</v>
      </c>
      <c r="I313" s="4">
        <v>6</v>
      </c>
      <c r="J313" s="4">
        <v>7</v>
      </c>
      <c r="K313" s="4"/>
      <c r="L313" s="4" t="s">
        <v>75</v>
      </c>
      <c r="M313" s="4"/>
      <c r="N313" s="12" t="s">
        <v>269</v>
      </c>
    </row>
    <row r="314" spans="1:14" ht="26.25" thickBot="1">
      <c r="A314" s="18" t="s">
        <v>259</v>
      </c>
      <c r="B314" s="12" t="s">
        <v>260</v>
      </c>
      <c r="C314" s="4">
        <v>3</v>
      </c>
      <c r="D314" s="4">
        <v>1</v>
      </c>
      <c r="E314" s="4">
        <v>0</v>
      </c>
      <c r="F314" s="4">
        <v>1</v>
      </c>
      <c r="G314" s="4">
        <v>0</v>
      </c>
      <c r="H314" s="4">
        <v>3</v>
      </c>
      <c r="I314" s="4">
        <v>2</v>
      </c>
      <c r="J314" s="4">
        <v>5</v>
      </c>
      <c r="K314" s="4"/>
      <c r="L314" s="4" t="s">
        <v>75</v>
      </c>
      <c r="M314" s="4"/>
      <c r="N314" s="12" t="s">
        <v>264</v>
      </c>
    </row>
    <row r="315" spans="1:14" ht="13.5" thickBot="1">
      <c r="A315" s="112" t="s">
        <v>548</v>
      </c>
      <c r="B315" s="109"/>
      <c r="C315" s="10">
        <v>23</v>
      </c>
      <c r="D315" s="10">
        <v>5</v>
      </c>
      <c r="E315" s="10">
        <v>8</v>
      </c>
      <c r="F315" s="10">
        <v>6</v>
      </c>
      <c r="G315" s="10">
        <v>0</v>
      </c>
      <c r="H315" s="10">
        <v>24</v>
      </c>
      <c r="I315" s="10">
        <v>20</v>
      </c>
      <c r="J315" s="10">
        <v>44</v>
      </c>
      <c r="K315" s="10">
        <v>0</v>
      </c>
      <c r="L315" s="10">
        <v>8</v>
      </c>
      <c r="M315" s="10">
        <v>0</v>
      </c>
      <c r="N315" s="10"/>
    </row>
    <row r="316" spans="1:14" ht="13.5" thickBot="1">
      <c r="A316" s="107" t="s">
        <v>549</v>
      </c>
      <c r="B316" s="109"/>
      <c r="C316" s="54">
        <f>SUM(D316:G316)</f>
        <v>266</v>
      </c>
      <c r="D316" s="10">
        <f aca="true" t="shared" si="2" ref="D316:J316">D315*14</f>
        <v>70</v>
      </c>
      <c r="E316" s="10">
        <f t="shared" si="2"/>
        <v>112</v>
      </c>
      <c r="F316" s="10">
        <f t="shared" si="2"/>
        <v>84</v>
      </c>
      <c r="G316" s="10">
        <f t="shared" si="2"/>
        <v>0</v>
      </c>
      <c r="H316" s="10">
        <f t="shared" si="2"/>
        <v>336</v>
      </c>
      <c r="I316" s="10">
        <f t="shared" si="2"/>
        <v>280</v>
      </c>
      <c r="J316" s="10">
        <f t="shared" si="2"/>
        <v>616</v>
      </c>
      <c r="K316" s="10"/>
      <c r="L316" s="10"/>
      <c r="M316" s="10"/>
      <c r="N316" s="10"/>
    </row>
    <row r="317" spans="1:14" ht="13.5" thickBot="1">
      <c r="A317" s="107" t="s">
        <v>550</v>
      </c>
      <c r="B317" s="109"/>
      <c r="C317" s="10">
        <v>11.06</v>
      </c>
      <c r="D317" s="10">
        <v>8.06</v>
      </c>
      <c r="E317" s="10">
        <v>14.81</v>
      </c>
      <c r="F317" s="10">
        <v>54.55</v>
      </c>
      <c r="G317" s="10">
        <v>0</v>
      </c>
      <c r="H317" s="10">
        <v>10.04</v>
      </c>
      <c r="I317" s="10">
        <v>11.7</v>
      </c>
      <c r="J317" s="10">
        <v>10.73</v>
      </c>
      <c r="K317" s="10" t="s">
        <v>266</v>
      </c>
      <c r="L317" s="10" t="s">
        <v>266</v>
      </c>
      <c r="M317" s="10" t="s">
        <v>266</v>
      </c>
      <c r="N317" s="10"/>
    </row>
    <row r="318" spans="1:14" ht="12.7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</row>
    <row r="319" spans="1:14" ht="12.7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</row>
    <row r="320" spans="1:14" ht="12.7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</row>
    <row r="321" spans="1:14" ht="12.7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</row>
    <row r="322" spans="1:14" ht="12.7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</row>
    <row r="323" spans="1:14" ht="15.75">
      <c r="A323" s="25"/>
      <c r="B323" s="25"/>
      <c r="C323" s="25"/>
      <c r="D323" s="25"/>
      <c r="E323" s="25"/>
      <c r="F323" s="25"/>
      <c r="G323" s="13" t="s">
        <v>270</v>
      </c>
      <c r="I323" s="25"/>
      <c r="J323" s="25"/>
      <c r="K323" s="25"/>
      <c r="L323" s="25"/>
      <c r="M323" s="25"/>
      <c r="N323" s="25"/>
    </row>
    <row r="324" spans="1:14" ht="13.5" thickBo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</row>
    <row r="325" spans="1:10" ht="13.5" thickBot="1">
      <c r="A325" s="21" t="s">
        <v>533</v>
      </c>
      <c r="B325" s="9" t="s">
        <v>534</v>
      </c>
      <c r="C325" s="9" t="s">
        <v>535</v>
      </c>
      <c r="D325" s="107" t="s">
        <v>71</v>
      </c>
      <c r="E325" s="108"/>
      <c r="F325" s="109"/>
      <c r="G325" s="8" t="s">
        <v>537</v>
      </c>
      <c r="H325" s="107" t="s">
        <v>538</v>
      </c>
      <c r="I325" s="108"/>
      <c r="J325" s="109"/>
    </row>
    <row r="326" spans="1:10" ht="13.5" thickBot="1">
      <c r="A326" s="26"/>
      <c r="B326" s="27"/>
      <c r="C326" s="27" t="s">
        <v>536</v>
      </c>
      <c r="D326" s="9" t="s">
        <v>79</v>
      </c>
      <c r="E326" s="9" t="s">
        <v>33</v>
      </c>
      <c r="F326" s="9" t="s">
        <v>80</v>
      </c>
      <c r="G326" s="28"/>
      <c r="H326" s="9" t="s">
        <v>539</v>
      </c>
      <c r="I326" s="9" t="s">
        <v>540</v>
      </c>
      <c r="J326" s="9" t="s">
        <v>541</v>
      </c>
    </row>
    <row r="327" spans="1:14" ht="12.75">
      <c r="A327" s="30">
        <v>1</v>
      </c>
      <c r="B327" s="31" t="s">
        <v>542</v>
      </c>
      <c r="C327" s="31">
        <f>14*(SUMIF($N248:$N314,"Obligatorie",D248:D314)+SUMIF($N248:$N314,"Obligatorie",E248:E314)+SUMIF($N248:$N314,"Obligatorie",F248:F314))</f>
        <v>1526</v>
      </c>
      <c r="D327" s="31">
        <f>14*SUMIF($N248:$N314,"Obligatorie",H248:H314)</f>
        <v>2184</v>
      </c>
      <c r="E327" s="31">
        <f>14*SUMIF($N248:$N314,"Obligatorie",I248:I314)</f>
        <v>1708</v>
      </c>
      <c r="F327" s="31">
        <f>14*SUMIF($N248:$N314,"Obligatorie",J248:J314)</f>
        <v>3892</v>
      </c>
      <c r="G327" s="36">
        <f>C327/C$329</f>
        <v>0.8384615384615385</v>
      </c>
      <c r="H327" s="31">
        <f>H329-H328</f>
        <v>60</v>
      </c>
      <c r="I327" s="31">
        <f>I329-I328</f>
        <v>55</v>
      </c>
      <c r="J327" s="31">
        <f>J329-J328</f>
        <v>31</v>
      </c>
      <c r="K327" s="25"/>
      <c r="L327" s="25"/>
      <c r="M327" s="25"/>
      <c r="N327" s="25"/>
    </row>
    <row r="328" spans="1:14" ht="12.75">
      <c r="A328" s="32">
        <v>2</v>
      </c>
      <c r="B328" s="29" t="s">
        <v>543</v>
      </c>
      <c r="C328" s="29">
        <f>14*(SUMIF($N248:$N314,"Optionala",D248:D314)+SUMIF($N248:$N314,"Optionala",E248:E314)+SUMIF($N248:$N314,"Optionala",F248:F314))</f>
        <v>294</v>
      </c>
      <c r="D328" s="29">
        <f>14*SUMIF($N248:$N314,"Optionala",H248:H314)</f>
        <v>462</v>
      </c>
      <c r="E328" s="29">
        <f>14*SUMIF($N248:$N314,"Optionala",I248:I314)</f>
        <v>504</v>
      </c>
      <c r="F328" s="29">
        <f>14*SUMIF($N248:$N314,"Optionala",J248:J314)</f>
        <v>966</v>
      </c>
      <c r="G328" s="37">
        <f>C328/C$329</f>
        <v>0.16153846153846155</v>
      </c>
      <c r="H328" s="29">
        <v>0</v>
      </c>
      <c r="I328" s="29">
        <v>5</v>
      </c>
      <c r="J328" s="33">
        <f>5+7+7+7+3</f>
        <v>29</v>
      </c>
      <c r="K328" s="25"/>
      <c r="L328" s="25"/>
      <c r="M328" s="25"/>
      <c r="N328" s="25"/>
    </row>
    <row r="329" spans="1:14" ht="13.5" thickBot="1">
      <c r="A329" s="110" t="s">
        <v>101</v>
      </c>
      <c r="B329" s="111"/>
      <c r="C329" s="34">
        <f>SUM(C327:C328)</f>
        <v>1820</v>
      </c>
      <c r="D329" s="34">
        <f>SUM(D327:D328)</f>
        <v>2646</v>
      </c>
      <c r="E329" s="34">
        <f>SUM(E327:E328)</f>
        <v>2212</v>
      </c>
      <c r="F329" s="34">
        <f>SUM(F327:F328)</f>
        <v>4858</v>
      </c>
      <c r="G329" s="38">
        <f>SUM(G327:G328)</f>
        <v>1</v>
      </c>
      <c r="H329" s="34">
        <v>60</v>
      </c>
      <c r="I329" s="34">
        <v>60</v>
      </c>
      <c r="J329" s="35">
        <v>60</v>
      </c>
      <c r="K329" s="25"/>
      <c r="L329" s="25"/>
      <c r="M329" s="25"/>
      <c r="N329" s="25"/>
    </row>
    <row r="330" spans="1:14" ht="12.7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</row>
    <row r="331" ht="15.75">
      <c r="A331" s="13"/>
    </row>
    <row r="332" ht="12.75">
      <c r="A332" s="17"/>
    </row>
    <row r="333" spans="1:2" ht="12.75">
      <c r="A333" s="20"/>
      <c r="B333" s="1"/>
    </row>
    <row r="334" spans="1:3" ht="12.75">
      <c r="A334" s="20"/>
      <c r="C334" s="1"/>
    </row>
    <row r="335" spans="1:3" ht="12.75">
      <c r="A335" s="20"/>
      <c r="C335" s="1"/>
    </row>
    <row r="336" spans="1:3" ht="12.75">
      <c r="A336" s="20"/>
      <c r="C336" s="1"/>
    </row>
    <row r="337" spans="1:2" ht="12.75">
      <c r="A337" s="20"/>
      <c r="B337" s="1"/>
    </row>
    <row r="338" spans="1:3" ht="12.75">
      <c r="A338" s="20"/>
      <c r="C338" s="1"/>
    </row>
    <row r="339" spans="1:3" ht="12.75">
      <c r="A339" s="20"/>
      <c r="C339" s="1"/>
    </row>
    <row r="340" spans="1:3" ht="12.75">
      <c r="A340" s="20"/>
      <c r="C340" s="1"/>
    </row>
    <row r="341" ht="12.75">
      <c r="A341" s="17"/>
    </row>
    <row r="342" spans="1:2" ht="12.75">
      <c r="A342" s="20"/>
      <c r="B342" s="1"/>
    </row>
    <row r="343" spans="1:2" ht="12.75">
      <c r="A343" s="20"/>
      <c r="B343" s="1"/>
    </row>
    <row r="344" ht="12.75">
      <c r="A344" s="16"/>
    </row>
    <row r="345" ht="12.75">
      <c r="A345" s="20"/>
    </row>
  </sheetData>
  <sheetProtection/>
  <mergeCells count="78">
    <mergeCell ref="I37:K38"/>
    <mergeCell ref="A37:A38"/>
    <mergeCell ref="B37:C37"/>
    <mergeCell ref="B38:C38"/>
    <mergeCell ref="D37:F37"/>
    <mergeCell ref="D38:F38"/>
    <mergeCell ref="D48:G48"/>
    <mergeCell ref="H48:J48"/>
    <mergeCell ref="K48:M48"/>
    <mergeCell ref="D59:G59"/>
    <mergeCell ref="H59:J59"/>
    <mergeCell ref="K59:M59"/>
    <mergeCell ref="D71:G71"/>
    <mergeCell ref="H71:J71"/>
    <mergeCell ref="K71:M71"/>
    <mergeCell ref="D86:G86"/>
    <mergeCell ref="H86:J86"/>
    <mergeCell ref="K86:M86"/>
    <mergeCell ref="A130:N130"/>
    <mergeCell ref="A136:N136"/>
    <mergeCell ref="D97:G97"/>
    <mergeCell ref="H97:J97"/>
    <mergeCell ref="K97:M97"/>
    <mergeCell ref="D107:G107"/>
    <mergeCell ref="H107:J107"/>
    <mergeCell ref="K107:M107"/>
    <mergeCell ref="D119:G119"/>
    <mergeCell ref="H119:J119"/>
    <mergeCell ref="K119:M119"/>
    <mergeCell ref="A121:N121"/>
    <mergeCell ref="B176:N176"/>
    <mergeCell ref="A179:N179"/>
    <mergeCell ref="B137:N137"/>
    <mergeCell ref="B140:N140"/>
    <mergeCell ref="A145:N145"/>
    <mergeCell ref="B146:N146"/>
    <mergeCell ref="B149:N149"/>
    <mergeCell ref="A152:N152"/>
    <mergeCell ref="K211:M211"/>
    <mergeCell ref="B153:N153"/>
    <mergeCell ref="B156:N156"/>
    <mergeCell ref="A172:N172"/>
    <mergeCell ref="B173:N173"/>
    <mergeCell ref="D246:G246"/>
    <mergeCell ref="H246:J246"/>
    <mergeCell ref="K246:M246"/>
    <mergeCell ref="B180:N180"/>
    <mergeCell ref="B185:N185"/>
    <mergeCell ref="A189:N189"/>
    <mergeCell ref="B190:N190"/>
    <mergeCell ref="B194:N194"/>
    <mergeCell ref="D211:G211"/>
    <mergeCell ref="H211:J211"/>
    <mergeCell ref="K284:M284"/>
    <mergeCell ref="D284:G284"/>
    <mergeCell ref="H284:J284"/>
    <mergeCell ref="A213:N213"/>
    <mergeCell ref="D217:G217"/>
    <mergeCell ref="H217:J217"/>
    <mergeCell ref="K217:M217"/>
    <mergeCell ref="A219:N219"/>
    <mergeCell ref="A222:N222"/>
    <mergeCell ref="A225:N225"/>
    <mergeCell ref="A270:B270"/>
    <mergeCell ref="A272:B272"/>
    <mergeCell ref="A297:B297"/>
    <mergeCell ref="A299:B299"/>
    <mergeCell ref="A271:B271"/>
    <mergeCell ref="K305:M305"/>
    <mergeCell ref="A298:B298"/>
    <mergeCell ref="A329:B329"/>
    <mergeCell ref="A315:B315"/>
    <mergeCell ref="A317:B317"/>
    <mergeCell ref="A316:B316"/>
    <mergeCell ref="D325:F325"/>
    <mergeCell ref="H325:J325"/>
    <mergeCell ref="D305:G305"/>
    <mergeCell ref="H305:J305"/>
  </mergeCells>
  <printOptions/>
  <pageMargins left="0.75" right="0.17" top="0" bottom="0.96" header="0.5" footer="0.6"/>
  <pageSetup horizontalDpi="600" verticalDpi="600" orientation="landscape" paperSize="9" scale="90" r:id="rId1"/>
  <headerFooter alignWithMargins="0">
    <oddFooter>&amp;L           RECTOR,
Acad.prof.univ.dr. Ioan Aurel POP&amp;RDECAN,                   .
Prof.univ.dr. Adrian Olimpiu PETRUSEL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18"/>
  <sheetViews>
    <sheetView zoomScalePageLayoutView="0" workbookViewId="0" topLeftCell="A1">
      <selection activeCell="K304" sqref="K304"/>
    </sheetView>
  </sheetViews>
  <sheetFormatPr defaultColWidth="9.140625" defaultRowHeight="12.75"/>
  <cols>
    <col min="2" max="2" width="28.00390625" style="0" bestFit="1" customWidth="1"/>
    <col min="3" max="3" width="10.8515625" style="0" customWidth="1"/>
    <col min="13" max="13" width="7.57421875" style="0" customWidth="1"/>
    <col min="14" max="14" width="12.7109375" style="0" customWidth="1"/>
  </cols>
  <sheetData>
    <row r="1" spans="1:8" ht="16.5" thickBot="1">
      <c r="A1" s="13" t="s">
        <v>0</v>
      </c>
      <c r="H1" s="17" t="s">
        <v>42</v>
      </c>
    </row>
    <row r="2" spans="1:10" ht="16.5" thickBot="1">
      <c r="A2" s="14"/>
      <c r="H2" s="19" t="s">
        <v>21</v>
      </c>
      <c r="I2" s="6" t="s">
        <v>31</v>
      </c>
      <c r="J2" s="6" t="s">
        <v>32</v>
      </c>
    </row>
    <row r="3" spans="1:10" ht="16.5" thickBot="1">
      <c r="A3" s="15" t="s">
        <v>1</v>
      </c>
      <c r="H3" s="18" t="s">
        <v>39</v>
      </c>
      <c r="I3" s="4">
        <v>26</v>
      </c>
      <c r="J3" s="4">
        <v>27</v>
      </c>
    </row>
    <row r="4" spans="1:10" ht="16.5" thickBot="1">
      <c r="A4" s="15" t="s">
        <v>2</v>
      </c>
      <c r="H4" s="18" t="s">
        <v>40</v>
      </c>
      <c r="I4" s="4">
        <v>20</v>
      </c>
      <c r="J4" s="4">
        <v>20</v>
      </c>
    </row>
    <row r="5" spans="1:10" ht="16.5" thickBot="1">
      <c r="A5" s="14" t="s">
        <v>3</v>
      </c>
      <c r="H5" s="18" t="s">
        <v>41</v>
      </c>
      <c r="I5" s="4">
        <v>22</v>
      </c>
      <c r="J5" s="4">
        <v>23</v>
      </c>
    </row>
    <row r="6" ht="15.75">
      <c r="A6" s="14" t="s">
        <v>271</v>
      </c>
    </row>
    <row r="7" spans="1:7" ht="15.75">
      <c r="A7" s="14" t="s">
        <v>5</v>
      </c>
      <c r="G7" s="17" t="s">
        <v>273</v>
      </c>
    </row>
    <row r="8" spans="1:7" ht="15.75">
      <c r="A8" s="14" t="s">
        <v>6</v>
      </c>
      <c r="G8" s="16" t="s">
        <v>44</v>
      </c>
    </row>
    <row r="9" spans="1:7" ht="15.75">
      <c r="A9" s="14" t="s">
        <v>7</v>
      </c>
      <c r="G9" s="16" t="s">
        <v>45</v>
      </c>
    </row>
    <row r="10" ht="12.75">
      <c r="A10" s="16"/>
    </row>
    <row r="11" spans="1:7" ht="12.75">
      <c r="A11" s="17" t="s">
        <v>8</v>
      </c>
      <c r="G11" s="17" t="s">
        <v>46</v>
      </c>
    </row>
    <row r="12" spans="1:7" ht="12.75">
      <c r="A12" s="17" t="s">
        <v>9</v>
      </c>
      <c r="G12" s="7" t="s">
        <v>47</v>
      </c>
    </row>
    <row r="13" spans="1:7" ht="12.75">
      <c r="A13" s="16" t="s">
        <v>10</v>
      </c>
      <c r="G13" s="2" t="s">
        <v>48</v>
      </c>
    </row>
    <row r="14" spans="1:7" ht="12.75">
      <c r="A14" s="16" t="s">
        <v>11</v>
      </c>
      <c r="G14" s="7" t="s">
        <v>49</v>
      </c>
    </row>
    <row r="15" spans="1:7" ht="12.75">
      <c r="A15" s="17" t="s">
        <v>12</v>
      </c>
      <c r="G15" s="2" t="s">
        <v>50</v>
      </c>
    </row>
    <row r="16" spans="1:7" ht="12.75">
      <c r="A16" s="16" t="s">
        <v>13</v>
      </c>
      <c r="G16" s="7" t="s">
        <v>51</v>
      </c>
    </row>
    <row r="17" spans="1:7" ht="12.75">
      <c r="A17" s="16" t="s">
        <v>14</v>
      </c>
      <c r="G17" s="2" t="s">
        <v>52</v>
      </c>
    </row>
    <row r="18" spans="1:7" ht="12.75">
      <c r="A18" s="16" t="s">
        <v>272</v>
      </c>
      <c r="G18" s="7" t="s">
        <v>53</v>
      </c>
    </row>
    <row r="19" spans="1:7" ht="12.75">
      <c r="A19" s="2" t="s">
        <v>16</v>
      </c>
      <c r="G19" s="2" t="s">
        <v>54</v>
      </c>
    </row>
    <row r="20" spans="1:7" ht="12.75">
      <c r="A20" s="2" t="s">
        <v>17</v>
      </c>
      <c r="G20" s="7" t="s">
        <v>55</v>
      </c>
    </row>
    <row r="21" spans="1:7" ht="12.75">
      <c r="A21" s="2" t="s">
        <v>18</v>
      </c>
      <c r="G21" s="2" t="s">
        <v>56</v>
      </c>
    </row>
    <row r="22" spans="1:7" ht="12.75">
      <c r="A22" s="16"/>
      <c r="G22" s="7" t="s">
        <v>57</v>
      </c>
    </row>
    <row r="23" spans="1:7" ht="12.75">
      <c r="A23" s="16" t="s">
        <v>19</v>
      </c>
      <c r="G23" s="2" t="s">
        <v>58</v>
      </c>
    </row>
    <row r="24" spans="1:7" ht="12.75">
      <c r="A24" s="16"/>
      <c r="G24" s="7" t="s">
        <v>59</v>
      </c>
    </row>
    <row r="25" spans="1:7" ht="12.75">
      <c r="A25" s="16"/>
      <c r="G25" s="2" t="s">
        <v>60</v>
      </c>
    </row>
    <row r="26" spans="1:7" ht="12.75">
      <c r="A26" s="16"/>
      <c r="G26" s="7" t="s">
        <v>61</v>
      </c>
    </row>
    <row r="27" spans="1:7" ht="12.75">
      <c r="A27" s="16"/>
      <c r="G27" s="2" t="s">
        <v>62</v>
      </c>
    </row>
    <row r="28" spans="1:7" ht="12.75">
      <c r="A28" s="16"/>
      <c r="G28" s="16" t="s">
        <v>552</v>
      </c>
    </row>
    <row r="29" spans="1:7" ht="12.75">
      <c r="A29" s="16"/>
      <c r="G29" s="16" t="s">
        <v>553</v>
      </c>
    </row>
    <row r="30" ht="12.75">
      <c r="A30" s="16"/>
    </row>
    <row r="31" spans="1:7" ht="12.75">
      <c r="A31" s="16"/>
      <c r="G31" s="17" t="s">
        <v>64</v>
      </c>
    </row>
    <row r="32" spans="1:7" ht="12.75">
      <c r="A32" s="16"/>
      <c r="G32" s="16" t="s">
        <v>555</v>
      </c>
    </row>
    <row r="33" spans="1:7" ht="13.5" thickBot="1">
      <c r="A33" s="17" t="s">
        <v>20</v>
      </c>
      <c r="G33" t="s">
        <v>554</v>
      </c>
    </row>
    <row r="34" spans="1:11" ht="12.75">
      <c r="A34" s="106" t="s">
        <v>21</v>
      </c>
      <c r="B34" s="126" t="s">
        <v>22</v>
      </c>
      <c r="C34" s="128"/>
      <c r="D34" s="126" t="s">
        <v>24</v>
      </c>
      <c r="E34" s="127"/>
      <c r="F34" s="128"/>
      <c r="G34" s="3" t="s">
        <v>26</v>
      </c>
      <c r="H34" s="3" t="s">
        <v>28</v>
      </c>
      <c r="I34" s="126" t="s">
        <v>30</v>
      </c>
      <c r="J34" s="127"/>
      <c r="K34" s="128"/>
    </row>
    <row r="35" spans="1:11" ht="13.5" thickBot="1">
      <c r="A35" s="129"/>
      <c r="B35" s="103" t="s">
        <v>23</v>
      </c>
      <c r="C35" s="105"/>
      <c r="D35" s="103" t="s">
        <v>25</v>
      </c>
      <c r="E35" s="104"/>
      <c r="F35" s="105"/>
      <c r="G35" s="4" t="s">
        <v>27</v>
      </c>
      <c r="H35" s="4" t="s">
        <v>29</v>
      </c>
      <c r="I35" s="103"/>
      <c r="J35" s="104"/>
      <c r="K35" s="105"/>
    </row>
    <row r="36" spans="1:11" ht="13.5" thickBot="1">
      <c r="A36" s="18" t="s">
        <v>21</v>
      </c>
      <c r="B36" s="4" t="s">
        <v>31</v>
      </c>
      <c r="C36" s="4" t="s">
        <v>32</v>
      </c>
      <c r="D36" s="4" t="s">
        <v>33</v>
      </c>
      <c r="E36" s="4" t="s">
        <v>34</v>
      </c>
      <c r="F36" s="4" t="s">
        <v>35</v>
      </c>
      <c r="G36" s="4"/>
      <c r="H36" s="4"/>
      <c r="I36" s="4" t="s">
        <v>36</v>
      </c>
      <c r="J36" s="4" t="s">
        <v>37</v>
      </c>
      <c r="K36" s="4" t="s">
        <v>38</v>
      </c>
    </row>
    <row r="37" spans="1:11" ht="13.5" thickBot="1">
      <c r="A37" s="18" t="s">
        <v>39</v>
      </c>
      <c r="B37" s="4">
        <v>14</v>
      </c>
      <c r="C37" s="4">
        <v>14</v>
      </c>
      <c r="D37" s="4">
        <v>3</v>
      </c>
      <c r="E37" s="4">
        <v>3</v>
      </c>
      <c r="F37" s="4">
        <v>2</v>
      </c>
      <c r="G37" s="4"/>
      <c r="H37" s="4">
        <v>0</v>
      </c>
      <c r="I37" s="4">
        <v>2</v>
      </c>
      <c r="J37" s="4">
        <v>1</v>
      </c>
      <c r="K37" s="4">
        <v>1</v>
      </c>
    </row>
    <row r="38" spans="1:11" ht="13.5" thickBot="1">
      <c r="A38" s="18" t="s">
        <v>40</v>
      </c>
      <c r="B38" s="4">
        <v>14</v>
      </c>
      <c r="C38" s="4">
        <v>14</v>
      </c>
      <c r="D38" s="4">
        <v>3</v>
      </c>
      <c r="E38" s="4">
        <v>3</v>
      </c>
      <c r="F38" s="4">
        <v>2</v>
      </c>
      <c r="G38" s="4"/>
      <c r="H38" s="4">
        <v>3</v>
      </c>
      <c r="I38" s="4">
        <v>2</v>
      </c>
      <c r="J38" s="4">
        <v>1</v>
      </c>
      <c r="K38" s="4">
        <v>1</v>
      </c>
    </row>
    <row r="39" spans="1:11" ht="13.5" thickBot="1">
      <c r="A39" s="18" t="s">
        <v>41</v>
      </c>
      <c r="B39" s="4">
        <v>14</v>
      </c>
      <c r="C39" s="4">
        <v>14</v>
      </c>
      <c r="D39" s="4">
        <v>3</v>
      </c>
      <c r="E39" s="4">
        <v>3</v>
      </c>
      <c r="F39" s="4">
        <v>2</v>
      </c>
      <c r="G39" s="4"/>
      <c r="H39" s="4">
        <v>0</v>
      </c>
      <c r="I39" s="4">
        <v>2</v>
      </c>
      <c r="J39" s="4">
        <v>1</v>
      </c>
      <c r="K39" s="4">
        <v>1</v>
      </c>
    </row>
    <row r="40" spans="1:11" ht="12.75">
      <c r="A40" s="41"/>
      <c r="B40" s="43"/>
      <c r="C40" s="43"/>
      <c r="D40" s="43"/>
      <c r="E40" s="43"/>
      <c r="F40" s="43"/>
      <c r="G40" s="43"/>
      <c r="H40" s="43"/>
      <c r="I40" s="43"/>
      <c r="J40" s="43"/>
      <c r="K40" s="43"/>
    </row>
    <row r="41" spans="1:11" ht="12.75">
      <c r="A41" s="41"/>
      <c r="B41" s="43"/>
      <c r="C41" s="43"/>
      <c r="D41" s="43"/>
      <c r="E41" s="43"/>
      <c r="F41" s="43"/>
      <c r="G41" s="43"/>
      <c r="H41" s="43"/>
      <c r="I41" s="43"/>
      <c r="J41" s="43"/>
      <c r="K41" s="43"/>
    </row>
    <row r="42" spans="1:11" ht="12.75">
      <c r="A42" s="41"/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3" ht="12.75">
      <c r="A43" s="16"/>
    </row>
    <row r="44" ht="15.75">
      <c r="F44" s="13" t="s">
        <v>65</v>
      </c>
    </row>
    <row r="45" ht="12.75">
      <c r="A45" s="16"/>
    </row>
    <row r="46" ht="16.5" thickBot="1">
      <c r="G46" s="13" t="s">
        <v>66</v>
      </c>
    </row>
    <row r="47" spans="1:14" ht="13.5" thickBot="1">
      <c r="A47" s="21" t="s">
        <v>67</v>
      </c>
      <c r="B47" s="9" t="s">
        <v>68</v>
      </c>
      <c r="C47" s="9" t="s">
        <v>69</v>
      </c>
      <c r="D47" s="107" t="s">
        <v>70</v>
      </c>
      <c r="E47" s="108"/>
      <c r="F47" s="108"/>
      <c r="G47" s="109"/>
      <c r="H47" s="107" t="s">
        <v>71</v>
      </c>
      <c r="I47" s="108"/>
      <c r="J47" s="109"/>
      <c r="K47" s="107" t="s">
        <v>72</v>
      </c>
      <c r="L47" s="108"/>
      <c r="M47" s="109"/>
      <c r="N47" s="9" t="s">
        <v>73</v>
      </c>
    </row>
    <row r="48" spans="1:14" ht="13.5" thickBot="1">
      <c r="A48" s="22"/>
      <c r="B48" s="10"/>
      <c r="C48" s="10" t="s">
        <v>74</v>
      </c>
      <c r="D48" s="11" t="s">
        <v>75</v>
      </c>
      <c r="E48" s="11" t="s">
        <v>76</v>
      </c>
      <c r="F48" s="11" t="s">
        <v>77</v>
      </c>
      <c r="G48" s="11" t="s">
        <v>78</v>
      </c>
      <c r="H48" s="11" t="s">
        <v>79</v>
      </c>
      <c r="I48" s="11" t="s">
        <v>33</v>
      </c>
      <c r="J48" s="11" t="s">
        <v>80</v>
      </c>
      <c r="K48" s="11" t="s">
        <v>81</v>
      </c>
      <c r="L48" s="11" t="s">
        <v>75</v>
      </c>
      <c r="M48" s="11" t="s">
        <v>82</v>
      </c>
      <c r="N48" s="10" t="s">
        <v>83</v>
      </c>
    </row>
    <row r="49" spans="1:14" ht="13.5" thickBot="1">
      <c r="A49" s="18" t="s">
        <v>274</v>
      </c>
      <c r="B49" s="12" t="s">
        <v>85</v>
      </c>
      <c r="C49" s="4">
        <v>6</v>
      </c>
      <c r="D49" s="4">
        <v>2</v>
      </c>
      <c r="E49" s="4">
        <v>2</v>
      </c>
      <c r="F49" s="4">
        <v>0</v>
      </c>
      <c r="G49" s="4">
        <v>0</v>
      </c>
      <c r="H49" s="4">
        <v>6</v>
      </c>
      <c r="I49" s="4">
        <v>5</v>
      </c>
      <c r="J49" s="4">
        <v>11</v>
      </c>
      <c r="K49" s="4" t="s">
        <v>81</v>
      </c>
      <c r="L49" s="4"/>
      <c r="M49" s="4"/>
      <c r="N49" s="12" t="s">
        <v>86</v>
      </c>
    </row>
    <row r="50" spans="1:14" ht="13.5" thickBot="1">
      <c r="A50" s="18" t="s">
        <v>275</v>
      </c>
      <c r="B50" s="12" t="s">
        <v>88</v>
      </c>
      <c r="C50" s="4">
        <v>6</v>
      </c>
      <c r="D50" s="4">
        <v>2</v>
      </c>
      <c r="E50" s="4">
        <v>2</v>
      </c>
      <c r="F50" s="4">
        <v>0</v>
      </c>
      <c r="G50" s="4">
        <v>0</v>
      </c>
      <c r="H50" s="4">
        <v>6</v>
      </c>
      <c r="I50" s="4">
        <v>5</v>
      </c>
      <c r="J50" s="4">
        <v>11</v>
      </c>
      <c r="K50" s="4"/>
      <c r="L50" s="4" t="s">
        <v>75</v>
      </c>
      <c r="M50" s="4"/>
      <c r="N50" s="12" t="s">
        <v>89</v>
      </c>
    </row>
    <row r="51" spans="1:14" ht="26.25" thickBot="1">
      <c r="A51" s="18" t="s">
        <v>276</v>
      </c>
      <c r="B51" s="12" t="s">
        <v>91</v>
      </c>
      <c r="C51" s="4">
        <v>6</v>
      </c>
      <c r="D51" s="4">
        <v>2</v>
      </c>
      <c r="E51" s="4">
        <v>2</v>
      </c>
      <c r="F51" s="4">
        <v>0</v>
      </c>
      <c r="G51" s="4">
        <v>0</v>
      </c>
      <c r="H51" s="4">
        <v>6</v>
      </c>
      <c r="I51" s="4">
        <v>5</v>
      </c>
      <c r="J51" s="4">
        <v>11</v>
      </c>
      <c r="K51" s="4" t="s">
        <v>81</v>
      </c>
      <c r="L51" s="4"/>
      <c r="M51" s="4"/>
      <c r="N51" s="12" t="s">
        <v>86</v>
      </c>
    </row>
    <row r="52" spans="1:14" ht="13.5" thickBot="1">
      <c r="A52" s="18" t="s">
        <v>277</v>
      </c>
      <c r="B52" s="12" t="s">
        <v>93</v>
      </c>
      <c r="C52" s="4">
        <v>6</v>
      </c>
      <c r="D52" s="4">
        <v>2</v>
      </c>
      <c r="E52" s="4">
        <v>2</v>
      </c>
      <c r="F52" s="4">
        <v>0</v>
      </c>
      <c r="G52" s="4">
        <v>0</v>
      </c>
      <c r="H52" s="4">
        <v>6</v>
      </c>
      <c r="I52" s="4">
        <v>5</v>
      </c>
      <c r="J52" s="4">
        <v>11</v>
      </c>
      <c r="K52" s="4" t="s">
        <v>81</v>
      </c>
      <c r="L52" s="4"/>
      <c r="M52" s="4"/>
      <c r="N52" s="12" t="s">
        <v>86</v>
      </c>
    </row>
    <row r="53" spans="1:14" ht="13.5" thickBot="1">
      <c r="A53" s="18" t="s">
        <v>278</v>
      </c>
      <c r="B53" s="12" t="s">
        <v>95</v>
      </c>
      <c r="C53" s="4">
        <v>6</v>
      </c>
      <c r="D53" s="4">
        <v>2</v>
      </c>
      <c r="E53" s="4">
        <v>2</v>
      </c>
      <c r="F53" s="4">
        <v>2</v>
      </c>
      <c r="G53" s="4">
        <v>0</v>
      </c>
      <c r="H53" s="4">
        <v>8</v>
      </c>
      <c r="I53" s="4">
        <v>3</v>
      </c>
      <c r="J53" s="4">
        <v>11</v>
      </c>
      <c r="K53" s="4"/>
      <c r="L53" s="4" t="s">
        <v>75</v>
      </c>
      <c r="M53" s="4"/>
      <c r="N53" s="12" t="s">
        <v>86</v>
      </c>
    </row>
    <row r="54" spans="1:14" ht="13.5" thickBot="1">
      <c r="A54" s="18" t="s">
        <v>96</v>
      </c>
      <c r="B54" s="12" t="s">
        <v>97</v>
      </c>
      <c r="C54" s="4">
        <v>0</v>
      </c>
      <c r="D54" s="4">
        <v>0</v>
      </c>
      <c r="E54" s="4">
        <v>2</v>
      </c>
      <c r="F54" s="4">
        <v>0</v>
      </c>
      <c r="G54" s="4">
        <v>0</v>
      </c>
      <c r="H54" s="4">
        <v>2</v>
      </c>
      <c r="I54" s="4">
        <v>0</v>
      </c>
      <c r="J54" s="4">
        <v>2</v>
      </c>
      <c r="K54" s="4"/>
      <c r="L54" s="4" t="s">
        <v>75</v>
      </c>
      <c r="M54" s="4"/>
      <c r="N54" s="12" t="s">
        <v>98</v>
      </c>
    </row>
    <row r="55" spans="1:14" ht="13.5" thickBot="1">
      <c r="A55" s="18" t="s">
        <v>99</v>
      </c>
      <c r="B55" s="12" t="s">
        <v>100</v>
      </c>
      <c r="C55" s="4">
        <v>3</v>
      </c>
      <c r="D55" s="4">
        <v>0</v>
      </c>
      <c r="E55" s="4">
        <v>2</v>
      </c>
      <c r="F55" s="4">
        <v>0</v>
      </c>
      <c r="G55" s="4">
        <v>0</v>
      </c>
      <c r="H55" s="4">
        <v>2</v>
      </c>
      <c r="I55" s="4">
        <v>3</v>
      </c>
      <c r="J55" s="4">
        <v>5</v>
      </c>
      <c r="K55" s="4"/>
      <c r="L55" s="4" t="s">
        <v>75</v>
      </c>
      <c r="M55" s="4"/>
      <c r="N55" s="12" t="s">
        <v>98</v>
      </c>
    </row>
    <row r="56" spans="1:14" ht="13.5" thickBot="1">
      <c r="A56" s="22" t="s">
        <v>101</v>
      </c>
      <c r="B56" s="10"/>
      <c r="C56" s="10">
        <v>33</v>
      </c>
      <c r="D56" s="10">
        <v>10</v>
      </c>
      <c r="E56" s="10">
        <v>14</v>
      </c>
      <c r="F56" s="10">
        <v>2</v>
      </c>
      <c r="G56" s="10">
        <v>0</v>
      </c>
      <c r="H56" s="10">
        <v>36</v>
      </c>
      <c r="I56" s="10">
        <v>26</v>
      </c>
      <c r="J56" s="10">
        <v>62</v>
      </c>
      <c r="K56" s="10"/>
      <c r="L56" s="10"/>
      <c r="M56" s="10"/>
      <c r="N56" s="10"/>
    </row>
    <row r="57" ht="12.75">
      <c r="A57" s="16"/>
    </row>
    <row r="58" ht="16.5" thickBot="1">
      <c r="G58" s="13" t="s">
        <v>102</v>
      </c>
    </row>
    <row r="59" spans="1:14" ht="13.5" thickBot="1">
      <c r="A59" s="21" t="s">
        <v>67</v>
      </c>
      <c r="B59" s="9" t="s">
        <v>68</v>
      </c>
      <c r="C59" s="9" t="s">
        <v>69</v>
      </c>
      <c r="D59" s="107" t="s">
        <v>70</v>
      </c>
      <c r="E59" s="108"/>
      <c r="F59" s="108"/>
      <c r="G59" s="109"/>
      <c r="H59" s="107" t="s">
        <v>71</v>
      </c>
      <c r="I59" s="108"/>
      <c r="J59" s="109"/>
      <c r="K59" s="107" t="s">
        <v>72</v>
      </c>
      <c r="L59" s="108"/>
      <c r="M59" s="109"/>
      <c r="N59" s="9" t="s">
        <v>73</v>
      </c>
    </row>
    <row r="60" spans="1:14" ht="13.5" thickBot="1">
      <c r="A60" s="22"/>
      <c r="B60" s="10"/>
      <c r="C60" s="10" t="s">
        <v>74</v>
      </c>
      <c r="D60" s="11" t="s">
        <v>75</v>
      </c>
      <c r="E60" s="11" t="s">
        <v>76</v>
      </c>
      <c r="F60" s="11" t="s">
        <v>77</v>
      </c>
      <c r="G60" s="11" t="s">
        <v>78</v>
      </c>
      <c r="H60" s="11" t="s">
        <v>79</v>
      </c>
      <c r="I60" s="11" t="s">
        <v>33</v>
      </c>
      <c r="J60" s="11" t="s">
        <v>80</v>
      </c>
      <c r="K60" s="11" t="s">
        <v>81</v>
      </c>
      <c r="L60" s="11" t="s">
        <v>75</v>
      </c>
      <c r="M60" s="11" t="s">
        <v>82</v>
      </c>
      <c r="N60" s="10" t="s">
        <v>83</v>
      </c>
    </row>
    <row r="61" spans="1:14" ht="26.25" thickBot="1">
      <c r="A61" s="18" t="s">
        <v>279</v>
      </c>
      <c r="B61" s="12" t="s">
        <v>104</v>
      </c>
      <c r="C61" s="4">
        <v>5</v>
      </c>
      <c r="D61" s="4">
        <v>2</v>
      </c>
      <c r="E61" s="4">
        <v>2</v>
      </c>
      <c r="F61" s="4">
        <v>0</v>
      </c>
      <c r="G61" s="4">
        <v>0</v>
      </c>
      <c r="H61" s="4">
        <v>6</v>
      </c>
      <c r="I61" s="4">
        <v>3</v>
      </c>
      <c r="J61" s="4">
        <v>9</v>
      </c>
      <c r="K61" s="4" t="s">
        <v>81</v>
      </c>
      <c r="L61" s="4"/>
      <c r="M61" s="4"/>
      <c r="N61" s="12" t="s">
        <v>86</v>
      </c>
    </row>
    <row r="62" spans="1:14" ht="26.25" thickBot="1">
      <c r="A62" s="18" t="s">
        <v>280</v>
      </c>
      <c r="B62" s="12" t="s">
        <v>106</v>
      </c>
      <c r="C62" s="4">
        <v>5</v>
      </c>
      <c r="D62" s="4">
        <v>2</v>
      </c>
      <c r="E62" s="4">
        <v>2</v>
      </c>
      <c r="F62" s="4">
        <v>0</v>
      </c>
      <c r="G62" s="4">
        <v>0</v>
      </c>
      <c r="H62" s="4">
        <v>6</v>
      </c>
      <c r="I62" s="4">
        <v>3</v>
      </c>
      <c r="J62" s="4">
        <v>9</v>
      </c>
      <c r="K62" s="4" t="s">
        <v>81</v>
      </c>
      <c r="L62" s="4"/>
      <c r="M62" s="4"/>
      <c r="N62" s="12" t="s">
        <v>86</v>
      </c>
    </row>
    <row r="63" spans="1:14" ht="13.5" thickBot="1">
      <c r="A63" s="18" t="s">
        <v>281</v>
      </c>
      <c r="B63" s="12" t="s">
        <v>108</v>
      </c>
      <c r="C63" s="4">
        <v>5</v>
      </c>
      <c r="D63" s="4">
        <v>2</v>
      </c>
      <c r="E63" s="4">
        <v>2</v>
      </c>
      <c r="F63" s="4">
        <v>0</v>
      </c>
      <c r="G63" s="4">
        <v>0</v>
      </c>
      <c r="H63" s="4">
        <v>6</v>
      </c>
      <c r="I63" s="4">
        <v>3</v>
      </c>
      <c r="J63" s="4">
        <v>9</v>
      </c>
      <c r="K63" s="4"/>
      <c r="L63" s="4" t="s">
        <v>75</v>
      </c>
      <c r="M63" s="4"/>
      <c r="N63" s="12" t="s">
        <v>86</v>
      </c>
    </row>
    <row r="64" spans="1:14" ht="13.5" thickBot="1">
      <c r="A64" s="18" t="s">
        <v>282</v>
      </c>
      <c r="B64" s="12" t="s">
        <v>110</v>
      </c>
      <c r="C64" s="4">
        <v>5</v>
      </c>
      <c r="D64" s="4">
        <v>2</v>
      </c>
      <c r="E64" s="4">
        <v>1</v>
      </c>
      <c r="F64" s="4">
        <v>1</v>
      </c>
      <c r="G64" s="4">
        <v>0</v>
      </c>
      <c r="H64" s="4">
        <v>6</v>
      </c>
      <c r="I64" s="4">
        <v>3</v>
      </c>
      <c r="J64" s="4">
        <v>9</v>
      </c>
      <c r="K64" s="4" t="s">
        <v>81</v>
      </c>
      <c r="L64" s="4"/>
      <c r="M64" s="4"/>
      <c r="N64" s="12" t="s">
        <v>86</v>
      </c>
    </row>
    <row r="65" spans="1:14" ht="13.5" thickBot="1">
      <c r="A65" s="18" t="s">
        <v>283</v>
      </c>
      <c r="B65" s="12" t="s">
        <v>112</v>
      </c>
      <c r="C65" s="4">
        <v>6</v>
      </c>
      <c r="D65" s="4">
        <v>2</v>
      </c>
      <c r="E65" s="4">
        <v>1</v>
      </c>
      <c r="F65" s="4">
        <v>1</v>
      </c>
      <c r="G65" s="4">
        <v>0</v>
      </c>
      <c r="H65" s="4">
        <v>6</v>
      </c>
      <c r="I65" s="4">
        <v>5</v>
      </c>
      <c r="J65" s="4">
        <v>11</v>
      </c>
      <c r="K65" s="4" t="s">
        <v>81</v>
      </c>
      <c r="L65" s="4"/>
      <c r="M65" s="4"/>
      <c r="N65" s="12" t="s">
        <v>86</v>
      </c>
    </row>
    <row r="66" spans="1:14" ht="13.5" thickBot="1">
      <c r="A66" s="18" t="s">
        <v>284</v>
      </c>
      <c r="B66" s="12" t="s">
        <v>114</v>
      </c>
      <c r="C66" s="4">
        <v>4</v>
      </c>
      <c r="D66" s="4">
        <v>2</v>
      </c>
      <c r="E66" s="4">
        <v>1</v>
      </c>
      <c r="F66" s="4">
        <v>0</v>
      </c>
      <c r="G66" s="4">
        <v>0</v>
      </c>
      <c r="H66" s="4">
        <v>5</v>
      </c>
      <c r="I66" s="4">
        <v>2</v>
      </c>
      <c r="J66" s="4">
        <v>7</v>
      </c>
      <c r="K66" s="4"/>
      <c r="L66" s="4" t="s">
        <v>75</v>
      </c>
      <c r="M66" s="4"/>
      <c r="N66" s="12" t="s">
        <v>86</v>
      </c>
    </row>
    <row r="67" spans="1:14" ht="13.5" thickBot="1">
      <c r="A67" s="18" t="s">
        <v>115</v>
      </c>
      <c r="B67" s="12" t="s">
        <v>116</v>
      </c>
      <c r="C67" s="4">
        <v>0</v>
      </c>
      <c r="D67" s="4">
        <v>0</v>
      </c>
      <c r="E67" s="4">
        <v>2</v>
      </c>
      <c r="F67" s="4">
        <v>0</v>
      </c>
      <c r="G67" s="4">
        <v>0</v>
      </c>
      <c r="H67" s="4">
        <v>2</v>
      </c>
      <c r="I67" s="4">
        <v>0</v>
      </c>
      <c r="J67" s="4">
        <v>2</v>
      </c>
      <c r="K67" s="4"/>
      <c r="L67" s="4" t="s">
        <v>75</v>
      </c>
      <c r="M67" s="4"/>
      <c r="N67" s="12" t="s">
        <v>98</v>
      </c>
    </row>
    <row r="68" spans="1:14" ht="13.5" thickBot="1">
      <c r="A68" s="18" t="s">
        <v>117</v>
      </c>
      <c r="B68" s="12" t="s">
        <v>118</v>
      </c>
      <c r="C68" s="4">
        <v>3</v>
      </c>
      <c r="D68" s="4">
        <v>0</v>
      </c>
      <c r="E68" s="4">
        <v>2</v>
      </c>
      <c r="F68" s="4">
        <v>0</v>
      </c>
      <c r="G68" s="4">
        <v>0</v>
      </c>
      <c r="H68" s="4">
        <v>2</v>
      </c>
      <c r="I68" s="4">
        <v>3</v>
      </c>
      <c r="J68" s="4">
        <v>5</v>
      </c>
      <c r="K68" s="4"/>
      <c r="L68" s="4" t="s">
        <v>75</v>
      </c>
      <c r="M68" s="4"/>
      <c r="N68" s="12" t="s">
        <v>98</v>
      </c>
    </row>
    <row r="69" spans="1:14" ht="13.5" thickBot="1">
      <c r="A69" s="22" t="s">
        <v>101</v>
      </c>
      <c r="B69" s="10"/>
      <c r="C69" s="10">
        <v>33</v>
      </c>
      <c r="D69" s="10">
        <v>12</v>
      </c>
      <c r="E69" s="10">
        <v>13</v>
      </c>
      <c r="F69" s="10">
        <v>2</v>
      </c>
      <c r="G69" s="10">
        <v>0</v>
      </c>
      <c r="H69" s="10">
        <v>39</v>
      </c>
      <c r="I69" s="10">
        <v>22</v>
      </c>
      <c r="J69" s="10">
        <v>61</v>
      </c>
      <c r="K69" s="10"/>
      <c r="L69" s="10"/>
      <c r="M69" s="10"/>
      <c r="N69" s="10"/>
    </row>
    <row r="70" ht="12.75">
      <c r="A70" s="16"/>
    </row>
    <row r="71" ht="16.5" thickBot="1">
      <c r="G71" s="13" t="s">
        <v>119</v>
      </c>
    </row>
    <row r="72" spans="1:14" ht="13.5" thickBot="1">
      <c r="A72" s="21" t="s">
        <v>67</v>
      </c>
      <c r="B72" s="9" t="s">
        <v>68</v>
      </c>
      <c r="C72" s="9" t="s">
        <v>69</v>
      </c>
      <c r="D72" s="107" t="s">
        <v>70</v>
      </c>
      <c r="E72" s="108"/>
      <c r="F72" s="108"/>
      <c r="G72" s="109"/>
      <c r="H72" s="107" t="s">
        <v>71</v>
      </c>
      <c r="I72" s="108"/>
      <c r="J72" s="109"/>
      <c r="K72" s="107" t="s">
        <v>72</v>
      </c>
      <c r="L72" s="108"/>
      <c r="M72" s="109"/>
      <c r="N72" s="9" t="s">
        <v>73</v>
      </c>
    </row>
    <row r="73" spans="1:14" ht="13.5" thickBot="1">
      <c r="A73" s="22"/>
      <c r="B73" s="10"/>
      <c r="C73" s="10" t="s">
        <v>74</v>
      </c>
      <c r="D73" s="11" t="s">
        <v>75</v>
      </c>
      <c r="E73" s="11" t="s">
        <v>76</v>
      </c>
      <c r="F73" s="11" t="s">
        <v>77</v>
      </c>
      <c r="G73" s="11" t="s">
        <v>78</v>
      </c>
      <c r="H73" s="11" t="s">
        <v>79</v>
      </c>
      <c r="I73" s="11" t="s">
        <v>33</v>
      </c>
      <c r="J73" s="11" t="s">
        <v>80</v>
      </c>
      <c r="K73" s="11" t="s">
        <v>81</v>
      </c>
      <c r="L73" s="11" t="s">
        <v>75</v>
      </c>
      <c r="M73" s="11" t="s">
        <v>82</v>
      </c>
      <c r="N73" s="10" t="s">
        <v>83</v>
      </c>
    </row>
    <row r="74" spans="1:14" ht="13.5" thickBot="1">
      <c r="A74" s="18" t="s">
        <v>285</v>
      </c>
      <c r="B74" s="12" t="s">
        <v>121</v>
      </c>
      <c r="C74" s="4">
        <v>6</v>
      </c>
      <c r="D74" s="4">
        <v>2</v>
      </c>
      <c r="E74" s="4">
        <v>2</v>
      </c>
      <c r="F74" s="4">
        <v>0</v>
      </c>
      <c r="G74" s="4">
        <v>0</v>
      </c>
      <c r="H74" s="4">
        <v>6</v>
      </c>
      <c r="I74" s="4">
        <v>5</v>
      </c>
      <c r="J74" s="4">
        <v>11</v>
      </c>
      <c r="K74" s="4" t="s">
        <v>81</v>
      </c>
      <c r="L74" s="4"/>
      <c r="M74" s="4"/>
      <c r="N74" s="12" t="s">
        <v>86</v>
      </c>
    </row>
    <row r="75" spans="1:14" ht="26.25" thickBot="1">
      <c r="A75" s="18" t="s">
        <v>286</v>
      </c>
      <c r="B75" s="12" t="s">
        <v>123</v>
      </c>
      <c r="C75" s="4">
        <v>6</v>
      </c>
      <c r="D75" s="4">
        <v>2</v>
      </c>
      <c r="E75" s="4">
        <v>2</v>
      </c>
      <c r="F75" s="4">
        <v>0</v>
      </c>
      <c r="G75" s="4">
        <v>0</v>
      </c>
      <c r="H75" s="4">
        <v>6</v>
      </c>
      <c r="I75" s="4">
        <v>5</v>
      </c>
      <c r="J75" s="4">
        <v>11</v>
      </c>
      <c r="K75" s="4"/>
      <c r="L75" s="4" t="s">
        <v>75</v>
      </c>
      <c r="M75" s="4"/>
      <c r="N75" s="12" t="s">
        <v>86</v>
      </c>
    </row>
    <row r="76" spans="1:14" ht="26.25" thickBot="1">
      <c r="A76" s="18" t="s">
        <v>287</v>
      </c>
      <c r="B76" s="12" t="s">
        <v>125</v>
      </c>
      <c r="C76" s="4">
        <v>6</v>
      </c>
      <c r="D76" s="4">
        <v>2</v>
      </c>
      <c r="E76" s="4">
        <v>2</v>
      </c>
      <c r="F76" s="4">
        <v>0</v>
      </c>
      <c r="G76" s="4">
        <v>0</v>
      </c>
      <c r="H76" s="4">
        <v>6</v>
      </c>
      <c r="I76" s="4">
        <v>5</v>
      </c>
      <c r="J76" s="4">
        <v>11</v>
      </c>
      <c r="K76" s="4" t="s">
        <v>81</v>
      </c>
      <c r="L76" s="4"/>
      <c r="M76" s="4"/>
      <c r="N76" s="12" t="s">
        <v>89</v>
      </c>
    </row>
    <row r="77" spans="1:14" ht="13.5" thickBot="1">
      <c r="A77" s="18" t="s">
        <v>288</v>
      </c>
      <c r="B77" s="12" t="s">
        <v>127</v>
      </c>
      <c r="C77" s="4">
        <v>6</v>
      </c>
      <c r="D77" s="4">
        <v>2</v>
      </c>
      <c r="E77" s="4">
        <v>2</v>
      </c>
      <c r="F77" s="4">
        <v>0</v>
      </c>
      <c r="G77" s="4">
        <v>0</v>
      </c>
      <c r="H77" s="4">
        <v>6</v>
      </c>
      <c r="I77" s="4">
        <v>5</v>
      </c>
      <c r="J77" s="4">
        <v>11</v>
      </c>
      <c r="K77" s="4" t="s">
        <v>81</v>
      </c>
      <c r="L77" s="4"/>
      <c r="M77" s="4"/>
      <c r="N77" s="12" t="s">
        <v>86</v>
      </c>
    </row>
    <row r="78" spans="1:14" ht="13.5" thickBot="1">
      <c r="A78" s="18" t="s">
        <v>289</v>
      </c>
      <c r="B78" s="12" t="s">
        <v>129</v>
      </c>
      <c r="C78" s="4">
        <v>6</v>
      </c>
      <c r="D78" s="4">
        <v>2</v>
      </c>
      <c r="E78" s="4">
        <v>0</v>
      </c>
      <c r="F78" s="4">
        <v>2</v>
      </c>
      <c r="G78" s="4">
        <v>0</v>
      </c>
      <c r="H78" s="4">
        <v>6</v>
      </c>
      <c r="I78" s="4">
        <v>5</v>
      </c>
      <c r="J78" s="4">
        <v>11</v>
      </c>
      <c r="K78" s="4"/>
      <c r="L78" s="4" t="s">
        <v>75</v>
      </c>
      <c r="M78" s="4"/>
      <c r="N78" s="12" t="s">
        <v>98</v>
      </c>
    </row>
    <row r="79" spans="1:14" ht="13.5" thickBot="1">
      <c r="A79" s="22" t="s">
        <v>101</v>
      </c>
      <c r="B79" s="10"/>
      <c r="C79" s="10">
        <v>30</v>
      </c>
      <c r="D79" s="10">
        <v>10</v>
      </c>
      <c r="E79" s="10">
        <v>8</v>
      </c>
      <c r="F79" s="10">
        <v>2</v>
      </c>
      <c r="G79" s="10">
        <v>0</v>
      </c>
      <c r="H79" s="10">
        <v>30</v>
      </c>
      <c r="I79" s="10">
        <v>25</v>
      </c>
      <c r="J79" s="10">
        <v>55</v>
      </c>
      <c r="K79" s="10"/>
      <c r="L79" s="10"/>
      <c r="M79" s="10"/>
      <c r="N79" s="10"/>
    </row>
    <row r="80" spans="1:14" ht="12.75">
      <c r="A80" s="57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</row>
    <row r="81" ht="12.75">
      <c r="A81" s="16"/>
    </row>
    <row r="82" ht="16.5" thickBot="1">
      <c r="F82" s="13" t="s">
        <v>130</v>
      </c>
    </row>
    <row r="83" spans="1:14" ht="13.5" thickBot="1">
      <c r="A83" s="21" t="s">
        <v>67</v>
      </c>
      <c r="B83" s="9" t="s">
        <v>68</v>
      </c>
      <c r="C83" s="9" t="s">
        <v>69</v>
      </c>
      <c r="D83" s="107" t="s">
        <v>70</v>
      </c>
      <c r="E83" s="108"/>
      <c r="F83" s="108"/>
      <c r="G83" s="109"/>
      <c r="H83" s="107" t="s">
        <v>71</v>
      </c>
      <c r="I83" s="108"/>
      <c r="J83" s="109"/>
      <c r="K83" s="107" t="s">
        <v>72</v>
      </c>
      <c r="L83" s="108"/>
      <c r="M83" s="109"/>
      <c r="N83" s="9" t="s">
        <v>73</v>
      </c>
    </row>
    <row r="84" spans="1:14" ht="13.5" thickBot="1">
      <c r="A84" s="22"/>
      <c r="B84" s="10"/>
      <c r="C84" s="10" t="s">
        <v>74</v>
      </c>
      <c r="D84" s="11" t="s">
        <v>75</v>
      </c>
      <c r="E84" s="11" t="s">
        <v>76</v>
      </c>
      <c r="F84" s="11" t="s">
        <v>77</v>
      </c>
      <c r="G84" s="11" t="s">
        <v>78</v>
      </c>
      <c r="H84" s="11" t="s">
        <v>79</v>
      </c>
      <c r="I84" s="11" t="s">
        <v>33</v>
      </c>
      <c r="J84" s="11" t="s">
        <v>80</v>
      </c>
      <c r="K84" s="11" t="s">
        <v>81</v>
      </c>
      <c r="L84" s="11" t="s">
        <v>75</v>
      </c>
      <c r="M84" s="11" t="s">
        <v>82</v>
      </c>
      <c r="N84" s="10" t="s">
        <v>83</v>
      </c>
    </row>
    <row r="85" spans="1:14" ht="13.5" thickBot="1">
      <c r="A85" s="18" t="s">
        <v>290</v>
      </c>
      <c r="B85" s="12" t="s">
        <v>132</v>
      </c>
      <c r="C85" s="4">
        <v>7</v>
      </c>
      <c r="D85" s="4">
        <v>2</v>
      </c>
      <c r="E85" s="4">
        <v>1</v>
      </c>
      <c r="F85" s="4">
        <v>2</v>
      </c>
      <c r="G85" s="4">
        <v>0</v>
      </c>
      <c r="H85" s="4">
        <v>7</v>
      </c>
      <c r="I85" s="4">
        <v>5</v>
      </c>
      <c r="J85" s="4">
        <v>12</v>
      </c>
      <c r="K85" s="4" t="s">
        <v>81</v>
      </c>
      <c r="L85" s="4"/>
      <c r="M85" s="4"/>
      <c r="N85" s="12" t="s">
        <v>89</v>
      </c>
    </row>
    <row r="86" spans="1:14" ht="13.5" thickBot="1">
      <c r="A86" s="18" t="s">
        <v>291</v>
      </c>
      <c r="B86" s="12" t="s">
        <v>134</v>
      </c>
      <c r="C86" s="4">
        <v>6</v>
      </c>
      <c r="D86" s="4">
        <v>2</v>
      </c>
      <c r="E86" s="4">
        <v>2</v>
      </c>
      <c r="F86" s="4">
        <v>0</v>
      </c>
      <c r="G86" s="4">
        <v>0</v>
      </c>
      <c r="H86" s="4">
        <v>6</v>
      </c>
      <c r="I86" s="4">
        <v>5</v>
      </c>
      <c r="J86" s="4">
        <v>11</v>
      </c>
      <c r="K86" s="4"/>
      <c r="L86" s="4" t="s">
        <v>75</v>
      </c>
      <c r="M86" s="4"/>
      <c r="N86" s="12" t="s">
        <v>86</v>
      </c>
    </row>
    <row r="87" spans="1:14" ht="13.5" thickBot="1">
      <c r="A87" s="18" t="s">
        <v>292</v>
      </c>
      <c r="B87" s="12" t="s">
        <v>136</v>
      </c>
      <c r="C87" s="4">
        <v>6</v>
      </c>
      <c r="D87" s="4">
        <v>2</v>
      </c>
      <c r="E87" s="4">
        <v>2</v>
      </c>
      <c r="F87" s="4">
        <v>0</v>
      </c>
      <c r="G87" s="4">
        <v>0</v>
      </c>
      <c r="H87" s="4">
        <v>6</v>
      </c>
      <c r="I87" s="4">
        <v>5</v>
      </c>
      <c r="J87" s="4">
        <v>11</v>
      </c>
      <c r="K87" s="4" t="s">
        <v>81</v>
      </c>
      <c r="L87" s="4"/>
      <c r="M87" s="4"/>
      <c r="N87" s="12" t="s">
        <v>86</v>
      </c>
    </row>
    <row r="88" spans="1:14" ht="13.5" thickBot="1">
      <c r="A88" s="18" t="s">
        <v>293</v>
      </c>
      <c r="B88" s="12" t="s">
        <v>138</v>
      </c>
      <c r="C88" s="4">
        <v>6</v>
      </c>
      <c r="D88" s="4">
        <v>2</v>
      </c>
      <c r="E88" s="4">
        <v>1</v>
      </c>
      <c r="F88" s="4">
        <v>1</v>
      </c>
      <c r="G88" s="4">
        <v>0</v>
      </c>
      <c r="H88" s="4">
        <v>6</v>
      </c>
      <c r="I88" s="4">
        <v>5</v>
      </c>
      <c r="J88" s="4">
        <v>11</v>
      </c>
      <c r="K88" s="4" t="s">
        <v>81</v>
      </c>
      <c r="L88" s="4"/>
      <c r="M88" s="4"/>
      <c r="N88" s="12" t="s">
        <v>86</v>
      </c>
    </row>
    <row r="89" spans="1:14" ht="13.5" thickBot="1">
      <c r="A89" s="18" t="s">
        <v>139</v>
      </c>
      <c r="B89" s="12" t="s">
        <v>140</v>
      </c>
      <c r="C89" s="4">
        <v>5</v>
      </c>
      <c r="D89" s="4">
        <v>2</v>
      </c>
      <c r="E89" s="4">
        <v>1</v>
      </c>
      <c r="F89" s="4">
        <v>0</v>
      </c>
      <c r="G89" s="4">
        <v>0</v>
      </c>
      <c r="H89" s="4">
        <v>5</v>
      </c>
      <c r="I89" s="4">
        <v>4</v>
      </c>
      <c r="J89" s="4">
        <v>9</v>
      </c>
      <c r="K89" s="4"/>
      <c r="L89" s="4" t="s">
        <v>75</v>
      </c>
      <c r="M89" s="4"/>
      <c r="N89" s="12" t="s">
        <v>86</v>
      </c>
    </row>
    <row r="90" spans="1:14" ht="13.5" thickBot="1">
      <c r="A90" s="22" t="s">
        <v>101</v>
      </c>
      <c r="B90" s="10"/>
      <c r="C90" s="10">
        <v>30</v>
      </c>
      <c r="D90" s="10">
        <v>10</v>
      </c>
      <c r="E90" s="10">
        <v>7</v>
      </c>
      <c r="F90" s="10">
        <v>3</v>
      </c>
      <c r="G90" s="10">
        <v>0</v>
      </c>
      <c r="H90" s="10">
        <v>30</v>
      </c>
      <c r="I90" s="10">
        <v>24</v>
      </c>
      <c r="J90" s="10">
        <v>54</v>
      </c>
      <c r="K90" s="10"/>
      <c r="L90" s="10"/>
      <c r="M90" s="10"/>
      <c r="N90" s="10"/>
    </row>
    <row r="91" ht="12.75">
      <c r="A91" s="16"/>
    </row>
    <row r="92" ht="16.5" thickBot="1">
      <c r="F92" s="13" t="s">
        <v>141</v>
      </c>
    </row>
    <row r="93" spans="1:14" ht="13.5" thickBot="1">
      <c r="A93" s="21" t="s">
        <v>67</v>
      </c>
      <c r="B93" s="9" t="s">
        <v>68</v>
      </c>
      <c r="C93" s="9" t="s">
        <v>69</v>
      </c>
      <c r="D93" s="107" t="s">
        <v>70</v>
      </c>
      <c r="E93" s="108"/>
      <c r="F93" s="108"/>
      <c r="G93" s="109"/>
      <c r="H93" s="107" t="s">
        <v>71</v>
      </c>
      <c r="I93" s="108"/>
      <c r="J93" s="109"/>
      <c r="K93" s="107" t="s">
        <v>72</v>
      </c>
      <c r="L93" s="108"/>
      <c r="M93" s="109"/>
      <c r="N93" s="9" t="s">
        <v>73</v>
      </c>
    </row>
    <row r="94" spans="1:14" ht="13.5" thickBot="1">
      <c r="A94" s="22"/>
      <c r="B94" s="10"/>
      <c r="C94" s="10" t="s">
        <v>74</v>
      </c>
      <c r="D94" s="11" t="s">
        <v>75</v>
      </c>
      <c r="E94" s="11" t="s">
        <v>76</v>
      </c>
      <c r="F94" s="11" t="s">
        <v>77</v>
      </c>
      <c r="G94" s="11" t="s">
        <v>78</v>
      </c>
      <c r="H94" s="11" t="s">
        <v>79</v>
      </c>
      <c r="I94" s="11" t="s">
        <v>33</v>
      </c>
      <c r="J94" s="11" t="s">
        <v>80</v>
      </c>
      <c r="K94" s="11" t="s">
        <v>81</v>
      </c>
      <c r="L94" s="11" t="s">
        <v>75</v>
      </c>
      <c r="M94" s="11" t="s">
        <v>82</v>
      </c>
      <c r="N94" s="10" t="s">
        <v>83</v>
      </c>
    </row>
    <row r="95" spans="1:14" ht="13.5" thickBot="1">
      <c r="A95" s="18" t="s">
        <v>294</v>
      </c>
      <c r="B95" s="12" t="s">
        <v>143</v>
      </c>
      <c r="C95" s="4">
        <v>6</v>
      </c>
      <c r="D95" s="4">
        <v>2</v>
      </c>
      <c r="E95" s="4">
        <v>2</v>
      </c>
      <c r="F95" s="4">
        <v>0</v>
      </c>
      <c r="G95" s="4">
        <v>0</v>
      </c>
      <c r="H95" s="4">
        <v>6</v>
      </c>
      <c r="I95" s="4">
        <v>5</v>
      </c>
      <c r="J95" s="4">
        <v>11</v>
      </c>
      <c r="K95" s="4"/>
      <c r="L95" s="4" t="s">
        <v>75</v>
      </c>
      <c r="M95" s="4"/>
      <c r="N95" s="12" t="s">
        <v>89</v>
      </c>
    </row>
    <row r="96" spans="1:14" ht="13.5" thickBot="1">
      <c r="A96" s="18" t="s">
        <v>295</v>
      </c>
      <c r="B96" s="12" t="s">
        <v>145</v>
      </c>
      <c r="C96" s="4">
        <v>7</v>
      </c>
      <c r="D96" s="4">
        <v>2</v>
      </c>
      <c r="E96" s="4">
        <v>2</v>
      </c>
      <c r="F96" s="4">
        <v>1</v>
      </c>
      <c r="G96" s="4">
        <v>0</v>
      </c>
      <c r="H96" s="4">
        <v>7</v>
      </c>
      <c r="I96" s="4">
        <v>5</v>
      </c>
      <c r="J96" s="4">
        <v>12</v>
      </c>
      <c r="K96" s="4" t="s">
        <v>81</v>
      </c>
      <c r="L96" s="4"/>
      <c r="M96" s="4"/>
      <c r="N96" s="12" t="s">
        <v>89</v>
      </c>
    </row>
    <row r="97" spans="1:14" ht="13.5" thickBot="1">
      <c r="A97" s="18" t="s">
        <v>296</v>
      </c>
      <c r="B97" s="12" t="s">
        <v>147</v>
      </c>
      <c r="C97" s="4">
        <v>6</v>
      </c>
      <c r="D97" s="4">
        <v>2</v>
      </c>
      <c r="E97" s="4">
        <v>2</v>
      </c>
      <c r="F97" s="4">
        <v>0</v>
      </c>
      <c r="G97" s="4">
        <v>0</v>
      </c>
      <c r="H97" s="4">
        <v>6</v>
      </c>
      <c r="I97" s="4">
        <v>5</v>
      </c>
      <c r="J97" s="4">
        <v>11</v>
      </c>
      <c r="K97" s="4" t="s">
        <v>81</v>
      </c>
      <c r="L97" s="4"/>
      <c r="M97" s="4"/>
      <c r="N97" s="12" t="s">
        <v>89</v>
      </c>
    </row>
    <row r="98" spans="1:14" ht="13.5" thickBot="1">
      <c r="A98" s="18" t="s">
        <v>297</v>
      </c>
      <c r="B98" s="12" t="s">
        <v>149</v>
      </c>
      <c r="C98" s="4">
        <v>6</v>
      </c>
      <c r="D98" s="4">
        <v>2</v>
      </c>
      <c r="E98" s="4">
        <v>1</v>
      </c>
      <c r="F98" s="4">
        <v>1</v>
      </c>
      <c r="G98" s="4">
        <v>0</v>
      </c>
      <c r="H98" s="4">
        <v>6</v>
      </c>
      <c r="I98" s="4">
        <v>5</v>
      </c>
      <c r="J98" s="4">
        <v>11</v>
      </c>
      <c r="K98" s="4" t="s">
        <v>81</v>
      </c>
      <c r="L98" s="4"/>
      <c r="M98" s="4"/>
      <c r="N98" s="12" t="s">
        <v>89</v>
      </c>
    </row>
    <row r="99" spans="1:14" ht="13.5" thickBot="1">
      <c r="A99" s="18" t="s">
        <v>150</v>
      </c>
      <c r="B99" s="12" t="s">
        <v>151</v>
      </c>
      <c r="C99" s="4">
        <v>5</v>
      </c>
      <c r="D99" s="4">
        <v>2</v>
      </c>
      <c r="E99" s="4">
        <v>1</v>
      </c>
      <c r="F99" s="4">
        <v>0</v>
      </c>
      <c r="G99" s="4">
        <v>2</v>
      </c>
      <c r="H99" s="4">
        <v>5</v>
      </c>
      <c r="I99" s="4">
        <v>4</v>
      </c>
      <c r="J99" s="4">
        <v>9</v>
      </c>
      <c r="K99" s="4"/>
      <c r="L99" s="4" t="s">
        <v>75</v>
      </c>
      <c r="M99" s="4"/>
      <c r="N99" s="12" t="s">
        <v>86</v>
      </c>
    </row>
    <row r="100" spans="1:14" ht="13.5" thickBot="1">
      <c r="A100" s="22" t="s">
        <v>101</v>
      </c>
      <c r="B100" s="10"/>
      <c r="C100" s="10">
        <v>30</v>
      </c>
      <c r="D100" s="10">
        <v>10</v>
      </c>
      <c r="E100" s="10">
        <v>8</v>
      </c>
      <c r="F100" s="10">
        <v>2</v>
      </c>
      <c r="G100" s="10">
        <v>2</v>
      </c>
      <c r="H100" s="10">
        <v>30</v>
      </c>
      <c r="I100" s="10">
        <v>24</v>
      </c>
      <c r="J100" s="10">
        <v>54</v>
      </c>
      <c r="K100" s="10"/>
      <c r="L100" s="10"/>
      <c r="M100" s="10"/>
      <c r="N100" s="10"/>
    </row>
    <row r="101" ht="12.75">
      <c r="A101" s="16"/>
    </row>
    <row r="102" ht="16.5" thickBot="1">
      <c r="F102" s="13" t="s">
        <v>152</v>
      </c>
    </row>
    <row r="103" spans="1:14" ht="13.5" thickBot="1">
      <c r="A103" s="21" t="s">
        <v>67</v>
      </c>
      <c r="B103" s="9" t="s">
        <v>68</v>
      </c>
      <c r="C103" s="9" t="s">
        <v>69</v>
      </c>
      <c r="D103" s="107" t="s">
        <v>70</v>
      </c>
      <c r="E103" s="108"/>
      <c r="F103" s="108"/>
      <c r="G103" s="109"/>
      <c r="H103" s="107" t="s">
        <v>71</v>
      </c>
      <c r="I103" s="108"/>
      <c r="J103" s="109"/>
      <c r="K103" s="107" t="s">
        <v>72</v>
      </c>
      <c r="L103" s="108"/>
      <c r="M103" s="109"/>
      <c r="N103" s="9" t="s">
        <v>73</v>
      </c>
    </row>
    <row r="104" spans="1:14" ht="13.5" thickBot="1">
      <c r="A104" s="22"/>
      <c r="B104" s="10"/>
      <c r="C104" s="10" t="s">
        <v>74</v>
      </c>
      <c r="D104" s="11" t="s">
        <v>75</v>
      </c>
      <c r="E104" s="11" t="s">
        <v>76</v>
      </c>
      <c r="F104" s="11" t="s">
        <v>77</v>
      </c>
      <c r="G104" s="11" t="s">
        <v>78</v>
      </c>
      <c r="H104" s="11" t="s">
        <v>79</v>
      </c>
      <c r="I104" s="11" t="s">
        <v>33</v>
      </c>
      <c r="J104" s="11" t="s">
        <v>80</v>
      </c>
      <c r="K104" s="11" t="s">
        <v>81</v>
      </c>
      <c r="L104" s="11" t="s">
        <v>75</v>
      </c>
      <c r="M104" s="11" t="s">
        <v>82</v>
      </c>
      <c r="N104" s="10" t="s">
        <v>83</v>
      </c>
    </row>
    <row r="105" spans="1:14" ht="13.5" thickBot="1">
      <c r="A105" s="18" t="s">
        <v>298</v>
      </c>
      <c r="B105" s="12" t="s">
        <v>154</v>
      </c>
      <c r="C105" s="4">
        <v>6</v>
      </c>
      <c r="D105" s="4">
        <v>2</v>
      </c>
      <c r="E105" s="4">
        <v>1</v>
      </c>
      <c r="F105" s="4">
        <v>0</v>
      </c>
      <c r="G105" s="4">
        <v>1</v>
      </c>
      <c r="H105" s="4">
        <v>5</v>
      </c>
      <c r="I105" s="4">
        <v>6</v>
      </c>
      <c r="J105" s="4">
        <v>11</v>
      </c>
      <c r="K105" s="4" t="s">
        <v>81</v>
      </c>
      <c r="L105" s="4"/>
      <c r="M105" s="4"/>
      <c r="N105" s="12" t="s">
        <v>86</v>
      </c>
    </row>
    <row r="106" spans="1:14" ht="13.5" thickBot="1">
      <c r="A106" s="18" t="s">
        <v>299</v>
      </c>
      <c r="B106" s="12" t="s">
        <v>156</v>
      </c>
      <c r="C106" s="4">
        <v>5</v>
      </c>
      <c r="D106" s="4">
        <v>0</v>
      </c>
      <c r="E106" s="4">
        <v>0</v>
      </c>
      <c r="F106" s="4">
        <v>0</v>
      </c>
      <c r="G106" s="4">
        <v>2</v>
      </c>
      <c r="H106" s="4">
        <v>0</v>
      </c>
      <c r="I106" s="4">
        <v>9</v>
      </c>
      <c r="J106" s="4">
        <v>9</v>
      </c>
      <c r="K106" s="4"/>
      <c r="L106" s="4" t="s">
        <v>75</v>
      </c>
      <c r="M106" s="4"/>
      <c r="N106" s="12" t="s">
        <v>89</v>
      </c>
    </row>
    <row r="107" spans="1:14" ht="13.5" thickBot="1">
      <c r="A107" s="18" t="s">
        <v>157</v>
      </c>
      <c r="B107" s="12" t="s">
        <v>158</v>
      </c>
      <c r="C107" s="4">
        <v>7</v>
      </c>
      <c r="D107" s="4">
        <v>2</v>
      </c>
      <c r="E107" s="4">
        <v>1</v>
      </c>
      <c r="F107" s="4">
        <v>0</v>
      </c>
      <c r="G107" s="4">
        <v>2</v>
      </c>
      <c r="H107" s="4">
        <v>5</v>
      </c>
      <c r="I107" s="4">
        <v>7</v>
      </c>
      <c r="J107" s="4">
        <v>12</v>
      </c>
      <c r="K107" s="4" t="s">
        <v>81</v>
      </c>
      <c r="L107" s="4"/>
      <c r="M107" s="4"/>
      <c r="N107" s="12" t="s">
        <v>89</v>
      </c>
    </row>
    <row r="108" spans="1:14" ht="13.5" thickBot="1">
      <c r="A108" s="18" t="s">
        <v>159</v>
      </c>
      <c r="B108" s="12" t="s">
        <v>160</v>
      </c>
      <c r="C108" s="4">
        <v>7</v>
      </c>
      <c r="D108" s="4">
        <v>2</v>
      </c>
      <c r="E108" s="4">
        <v>1</v>
      </c>
      <c r="F108" s="4">
        <v>0</v>
      </c>
      <c r="G108" s="4">
        <v>2</v>
      </c>
      <c r="H108" s="4">
        <v>5</v>
      </c>
      <c r="I108" s="4">
        <v>7</v>
      </c>
      <c r="J108" s="4">
        <v>12</v>
      </c>
      <c r="K108" s="4"/>
      <c r="L108" s="4" t="s">
        <v>75</v>
      </c>
      <c r="M108" s="4"/>
      <c r="N108" s="12" t="s">
        <v>89</v>
      </c>
    </row>
    <row r="109" spans="1:14" ht="13.5" thickBot="1">
      <c r="A109" s="18" t="s">
        <v>161</v>
      </c>
      <c r="B109" s="12" t="s">
        <v>162</v>
      </c>
      <c r="C109" s="4">
        <v>7</v>
      </c>
      <c r="D109" s="4">
        <v>2</v>
      </c>
      <c r="E109" s="4">
        <v>1</v>
      </c>
      <c r="F109" s="4">
        <v>0</v>
      </c>
      <c r="G109" s="4">
        <v>2</v>
      </c>
      <c r="H109" s="4">
        <v>5</v>
      </c>
      <c r="I109" s="4">
        <v>7</v>
      </c>
      <c r="J109" s="4">
        <v>12</v>
      </c>
      <c r="K109" s="4"/>
      <c r="L109" s="4" t="s">
        <v>75</v>
      </c>
      <c r="M109" s="4"/>
      <c r="N109" s="12" t="s">
        <v>89</v>
      </c>
    </row>
    <row r="110" spans="1:14" ht="13.5" thickBot="1">
      <c r="A110" s="18" t="s">
        <v>163</v>
      </c>
      <c r="B110" s="12" t="s">
        <v>164</v>
      </c>
      <c r="C110" s="4">
        <v>3</v>
      </c>
      <c r="D110" s="4">
        <v>2</v>
      </c>
      <c r="E110" s="4">
        <v>0</v>
      </c>
      <c r="F110" s="4">
        <v>0</v>
      </c>
      <c r="G110" s="4">
        <v>0</v>
      </c>
      <c r="H110" s="4">
        <v>4</v>
      </c>
      <c r="I110" s="4">
        <v>1</v>
      </c>
      <c r="J110" s="4">
        <v>5</v>
      </c>
      <c r="K110" s="4"/>
      <c r="L110" s="4" t="s">
        <v>75</v>
      </c>
      <c r="M110" s="4"/>
      <c r="N110" s="12" t="s">
        <v>86</v>
      </c>
    </row>
    <row r="111" spans="1:14" ht="13.5" thickBot="1">
      <c r="A111" s="22" t="s">
        <v>101</v>
      </c>
      <c r="B111" s="10"/>
      <c r="C111" s="10">
        <v>35</v>
      </c>
      <c r="D111" s="10">
        <v>10</v>
      </c>
      <c r="E111" s="10">
        <v>4</v>
      </c>
      <c r="F111" s="10">
        <v>0</v>
      </c>
      <c r="G111" s="10">
        <v>9</v>
      </c>
      <c r="H111" s="10">
        <v>24</v>
      </c>
      <c r="I111" s="10">
        <v>37</v>
      </c>
      <c r="J111" s="10">
        <v>61</v>
      </c>
      <c r="K111" s="10"/>
      <c r="L111" s="10"/>
      <c r="M111" s="10"/>
      <c r="N111" s="10"/>
    </row>
    <row r="112" spans="1:14" ht="12.75">
      <c r="A112" s="57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</row>
    <row r="113" spans="1:14" ht="12.75">
      <c r="A113" s="57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</row>
    <row r="114" spans="1:14" ht="12.75">
      <c r="A114" s="57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</row>
    <row r="115" spans="1:14" ht="12.75">
      <c r="A115" s="57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</row>
    <row r="116" spans="1:14" ht="12.75">
      <c r="A116" s="57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</row>
    <row r="117" spans="1:14" ht="12.75">
      <c r="A117" s="57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</row>
    <row r="118" spans="1:14" ht="12.75">
      <c r="A118" s="57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</row>
    <row r="119" spans="1:14" ht="12.75">
      <c r="A119" s="57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</row>
    <row r="120" spans="1:14" ht="12.75">
      <c r="A120" s="57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</row>
    <row r="121" spans="1:14" ht="12.75">
      <c r="A121" s="57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</row>
    <row r="122" spans="1:14" ht="12.75">
      <c r="A122" s="57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</row>
    <row r="123" spans="1:14" ht="12.75">
      <c r="A123" s="57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</row>
    <row r="124" spans="1:14" ht="12.75">
      <c r="A124" s="57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</row>
    <row r="125" spans="1:14" ht="12.75">
      <c r="A125" s="57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</row>
    <row r="126" spans="1:14" ht="12.75">
      <c r="A126" s="57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</row>
    <row r="127" spans="1:5" ht="15.75">
      <c r="A127" s="14"/>
      <c r="E127" s="13" t="s">
        <v>561</v>
      </c>
    </row>
    <row r="129" ht="13.5" thickBot="1">
      <c r="A129" s="16"/>
    </row>
    <row r="130" spans="1:14" ht="13.5" thickBot="1">
      <c r="A130" s="21" t="s">
        <v>67</v>
      </c>
      <c r="B130" s="9" t="s">
        <v>68</v>
      </c>
      <c r="C130" s="9" t="s">
        <v>69</v>
      </c>
      <c r="D130" s="107" t="s">
        <v>70</v>
      </c>
      <c r="E130" s="108"/>
      <c r="F130" s="108"/>
      <c r="G130" s="109"/>
      <c r="H130" s="107" t="s">
        <v>71</v>
      </c>
      <c r="I130" s="108"/>
      <c r="J130" s="109"/>
      <c r="K130" s="107" t="s">
        <v>72</v>
      </c>
      <c r="L130" s="108"/>
      <c r="M130" s="109"/>
      <c r="N130" s="9" t="s">
        <v>73</v>
      </c>
    </row>
    <row r="131" spans="1:14" ht="13.5" thickBot="1">
      <c r="A131" s="22"/>
      <c r="B131" s="10"/>
      <c r="C131" s="10" t="s">
        <v>74</v>
      </c>
      <c r="D131" s="11" t="s">
        <v>75</v>
      </c>
      <c r="E131" s="11" t="s">
        <v>76</v>
      </c>
      <c r="F131" s="11" t="s">
        <v>77</v>
      </c>
      <c r="G131" s="11" t="s">
        <v>78</v>
      </c>
      <c r="H131" s="11" t="s">
        <v>79</v>
      </c>
      <c r="I131" s="11" t="s">
        <v>33</v>
      </c>
      <c r="J131" s="11" t="s">
        <v>80</v>
      </c>
      <c r="K131" s="11" t="s">
        <v>81</v>
      </c>
      <c r="L131" s="11" t="s">
        <v>75</v>
      </c>
      <c r="M131" s="11" t="s">
        <v>82</v>
      </c>
      <c r="N131" s="10" t="s">
        <v>83</v>
      </c>
    </row>
    <row r="132" spans="1:14" ht="12.75">
      <c r="A132" s="120" t="s">
        <v>166</v>
      </c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2"/>
    </row>
    <row r="133" spans="1:14" ht="13.5" thickBot="1">
      <c r="A133" s="18" t="s">
        <v>167</v>
      </c>
      <c r="B133" s="12" t="s">
        <v>168</v>
      </c>
      <c r="C133" s="4">
        <v>3</v>
      </c>
      <c r="D133" s="4">
        <v>0</v>
      </c>
      <c r="E133" s="4">
        <v>2</v>
      </c>
      <c r="F133" s="4">
        <v>0</v>
      </c>
      <c r="G133" s="4">
        <v>0</v>
      </c>
      <c r="H133" s="4">
        <v>2</v>
      </c>
      <c r="I133" s="4">
        <v>3</v>
      </c>
      <c r="J133" s="4">
        <v>5</v>
      </c>
      <c r="K133" s="4"/>
      <c r="L133" s="4" t="s">
        <v>75</v>
      </c>
      <c r="M133" s="4"/>
      <c r="N133" s="12" t="s">
        <v>98</v>
      </c>
    </row>
    <row r="134" spans="1:14" ht="13.5" thickBot="1">
      <c r="A134" s="18" t="s">
        <v>169</v>
      </c>
      <c r="B134" s="12" t="s">
        <v>170</v>
      </c>
      <c r="C134" s="4">
        <v>3</v>
      </c>
      <c r="D134" s="4">
        <v>0</v>
      </c>
      <c r="E134" s="4">
        <v>2</v>
      </c>
      <c r="F134" s="4">
        <v>0</v>
      </c>
      <c r="G134" s="4">
        <v>0</v>
      </c>
      <c r="H134" s="4">
        <v>2</v>
      </c>
      <c r="I134" s="4">
        <v>3</v>
      </c>
      <c r="J134" s="4">
        <v>5</v>
      </c>
      <c r="K134" s="4"/>
      <c r="L134" s="4" t="s">
        <v>75</v>
      </c>
      <c r="M134" s="4"/>
      <c r="N134" s="12" t="s">
        <v>98</v>
      </c>
    </row>
    <row r="135" spans="1:14" ht="13.5" thickBot="1">
      <c r="A135" s="18" t="s">
        <v>171</v>
      </c>
      <c r="B135" s="12" t="s">
        <v>172</v>
      </c>
      <c r="C135" s="4">
        <v>3</v>
      </c>
      <c r="D135" s="4">
        <v>0</v>
      </c>
      <c r="E135" s="4">
        <v>2</v>
      </c>
      <c r="F135" s="4">
        <v>0</v>
      </c>
      <c r="G135" s="4">
        <v>0</v>
      </c>
      <c r="H135" s="4">
        <v>2</v>
      </c>
      <c r="I135" s="4">
        <v>3</v>
      </c>
      <c r="J135" s="4">
        <v>5</v>
      </c>
      <c r="K135" s="4"/>
      <c r="L135" s="4" t="s">
        <v>75</v>
      </c>
      <c r="M135" s="4"/>
      <c r="N135" s="12" t="s">
        <v>98</v>
      </c>
    </row>
    <row r="136" spans="1:14" ht="12.75">
      <c r="A136" s="120" t="s">
        <v>173</v>
      </c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2"/>
    </row>
    <row r="137" spans="1:14" ht="13.5" thickBot="1">
      <c r="A137" s="18" t="s">
        <v>174</v>
      </c>
      <c r="B137" s="12" t="s">
        <v>175</v>
      </c>
      <c r="C137" s="4">
        <v>3</v>
      </c>
      <c r="D137" s="4">
        <v>0</v>
      </c>
      <c r="E137" s="4">
        <v>2</v>
      </c>
      <c r="F137" s="4">
        <v>0</v>
      </c>
      <c r="G137" s="4">
        <v>0</v>
      </c>
      <c r="H137" s="4">
        <v>2</v>
      </c>
      <c r="I137" s="4">
        <v>3</v>
      </c>
      <c r="J137" s="4">
        <v>5</v>
      </c>
      <c r="K137" s="4"/>
      <c r="L137" s="4" t="s">
        <v>75</v>
      </c>
      <c r="M137" s="4"/>
      <c r="N137" s="12" t="s">
        <v>98</v>
      </c>
    </row>
    <row r="138" spans="1:14" ht="13.5" thickBot="1">
      <c r="A138" s="18" t="s">
        <v>176</v>
      </c>
      <c r="B138" s="12" t="s">
        <v>177</v>
      </c>
      <c r="C138" s="4">
        <v>3</v>
      </c>
      <c r="D138" s="4">
        <v>0</v>
      </c>
      <c r="E138" s="4">
        <v>2</v>
      </c>
      <c r="F138" s="4">
        <v>0</v>
      </c>
      <c r="G138" s="4">
        <v>0</v>
      </c>
      <c r="H138" s="4">
        <v>2</v>
      </c>
      <c r="I138" s="4">
        <v>3</v>
      </c>
      <c r="J138" s="4">
        <v>5</v>
      </c>
      <c r="K138" s="4"/>
      <c r="L138" s="4" t="s">
        <v>75</v>
      </c>
      <c r="M138" s="4"/>
      <c r="N138" s="12" t="s">
        <v>98</v>
      </c>
    </row>
    <row r="139" spans="1:14" ht="13.5" thickBot="1">
      <c r="A139" s="18" t="s">
        <v>178</v>
      </c>
      <c r="B139" s="12" t="s">
        <v>179</v>
      </c>
      <c r="C139" s="4">
        <v>3</v>
      </c>
      <c r="D139" s="4">
        <v>0</v>
      </c>
      <c r="E139" s="4">
        <v>2</v>
      </c>
      <c r="F139" s="4">
        <v>0</v>
      </c>
      <c r="G139" s="4">
        <v>0</v>
      </c>
      <c r="H139" s="4">
        <v>2</v>
      </c>
      <c r="I139" s="4">
        <v>3</v>
      </c>
      <c r="J139" s="4">
        <v>5</v>
      </c>
      <c r="K139" s="4"/>
      <c r="L139" s="4" t="s">
        <v>75</v>
      </c>
      <c r="M139" s="4"/>
      <c r="N139" s="12" t="s">
        <v>98</v>
      </c>
    </row>
    <row r="140" spans="1:14" ht="13.5" thickBot="1">
      <c r="A140" s="55"/>
      <c r="B140" s="56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12"/>
    </row>
    <row r="141" spans="1:14" ht="16.5" thickBot="1">
      <c r="A141" s="55"/>
      <c r="B141" s="56"/>
      <c r="C141" s="5"/>
      <c r="D141" s="5"/>
      <c r="E141" s="5"/>
      <c r="F141" s="13" t="s">
        <v>165</v>
      </c>
      <c r="I141" s="5"/>
      <c r="J141" s="5"/>
      <c r="K141" s="5"/>
      <c r="L141" s="5"/>
      <c r="M141" s="5"/>
      <c r="N141" s="12"/>
    </row>
    <row r="142" spans="1:14" ht="13.5" thickBot="1">
      <c r="A142" s="114" t="s">
        <v>180</v>
      </c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6"/>
    </row>
    <row r="143" spans="1:14" ht="13.5" thickBot="1">
      <c r="A143" s="23"/>
      <c r="B143" s="117" t="s">
        <v>181</v>
      </c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9"/>
    </row>
    <row r="144" spans="1:14" ht="13.5" thickBot="1">
      <c r="A144" s="18" t="s">
        <v>182</v>
      </c>
      <c r="B144" s="12" t="s">
        <v>183</v>
      </c>
      <c r="C144" s="4">
        <v>5</v>
      </c>
      <c r="D144" s="4">
        <v>2</v>
      </c>
      <c r="E144" s="4">
        <v>1</v>
      </c>
      <c r="F144" s="4">
        <v>0</v>
      </c>
      <c r="G144" s="4">
        <v>0</v>
      </c>
      <c r="H144" s="4">
        <v>5</v>
      </c>
      <c r="I144" s="4">
        <v>4</v>
      </c>
      <c r="J144" s="4">
        <v>9</v>
      </c>
      <c r="K144" s="4"/>
      <c r="L144" s="4" t="s">
        <v>75</v>
      </c>
      <c r="M144" s="4"/>
      <c r="N144" s="12" t="s">
        <v>86</v>
      </c>
    </row>
    <row r="145" spans="1:14" ht="26.25" thickBot="1">
      <c r="A145" s="18" t="s">
        <v>184</v>
      </c>
      <c r="B145" s="12" t="s">
        <v>185</v>
      </c>
      <c r="C145" s="4">
        <v>5</v>
      </c>
      <c r="D145" s="4">
        <v>2</v>
      </c>
      <c r="E145" s="4">
        <v>1</v>
      </c>
      <c r="F145" s="4">
        <v>0</v>
      </c>
      <c r="G145" s="4">
        <v>0</v>
      </c>
      <c r="H145" s="4">
        <v>5</v>
      </c>
      <c r="I145" s="4">
        <v>4</v>
      </c>
      <c r="J145" s="4">
        <v>9</v>
      </c>
      <c r="K145" s="4"/>
      <c r="L145" s="4" t="s">
        <v>75</v>
      </c>
      <c r="M145" s="4"/>
      <c r="N145" s="12" t="s">
        <v>86</v>
      </c>
    </row>
    <row r="146" spans="1:14" ht="13.5" thickBot="1">
      <c r="A146" s="18" t="s">
        <v>186</v>
      </c>
      <c r="B146" s="12" t="s">
        <v>187</v>
      </c>
      <c r="C146" s="4">
        <v>5</v>
      </c>
      <c r="D146" s="4">
        <v>2</v>
      </c>
      <c r="E146" s="4">
        <v>1</v>
      </c>
      <c r="F146" s="4">
        <v>0</v>
      </c>
      <c r="G146" s="4">
        <v>0</v>
      </c>
      <c r="H146" s="4">
        <v>5</v>
      </c>
      <c r="I146" s="4">
        <v>4</v>
      </c>
      <c r="J146" s="4">
        <v>9</v>
      </c>
      <c r="K146" s="4"/>
      <c r="L146" s="4" t="s">
        <v>75</v>
      </c>
      <c r="M146" s="4"/>
      <c r="N146" s="12" t="s">
        <v>86</v>
      </c>
    </row>
    <row r="147" spans="1:14" ht="13.5" thickBot="1">
      <c r="A147" s="18" t="s">
        <v>188</v>
      </c>
      <c r="B147" s="12" t="s">
        <v>189</v>
      </c>
      <c r="C147" s="4">
        <v>5</v>
      </c>
      <c r="D147" s="4">
        <v>2</v>
      </c>
      <c r="E147" s="4">
        <v>1</v>
      </c>
      <c r="F147" s="4">
        <v>0</v>
      </c>
      <c r="G147" s="4">
        <v>0</v>
      </c>
      <c r="H147" s="4">
        <v>5</v>
      </c>
      <c r="I147" s="4">
        <v>4</v>
      </c>
      <c r="J147" s="4">
        <v>9</v>
      </c>
      <c r="K147" s="4"/>
      <c r="L147" s="4" t="s">
        <v>75</v>
      </c>
      <c r="M147" s="4"/>
      <c r="N147" s="12" t="s">
        <v>86</v>
      </c>
    </row>
    <row r="148" spans="1:14" ht="13.5" thickBot="1">
      <c r="A148" s="24"/>
      <c r="B148" s="117" t="s">
        <v>190</v>
      </c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9"/>
    </row>
    <row r="149" spans="1:14" ht="13.5" thickBot="1">
      <c r="A149" s="18" t="s">
        <v>191</v>
      </c>
      <c r="B149" s="12" t="s">
        <v>192</v>
      </c>
      <c r="C149" s="4">
        <v>5</v>
      </c>
      <c r="D149" s="4">
        <v>2</v>
      </c>
      <c r="E149" s="4">
        <v>1</v>
      </c>
      <c r="F149" s="4">
        <v>0</v>
      </c>
      <c r="G149" s="4">
        <v>0</v>
      </c>
      <c r="H149" s="4">
        <v>5</v>
      </c>
      <c r="I149" s="4">
        <v>4</v>
      </c>
      <c r="J149" s="4">
        <v>9</v>
      </c>
      <c r="K149" s="4"/>
      <c r="L149" s="4" t="s">
        <v>75</v>
      </c>
      <c r="M149" s="4"/>
      <c r="N149" s="12" t="s">
        <v>86</v>
      </c>
    </row>
    <row r="150" spans="1:14" ht="13.5" thickBot="1">
      <c r="A150" s="18" t="s">
        <v>193</v>
      </c>
      <c r="B150" s="12" t="s">
        <v>194</v>
      </c>
      <c r="C150" s="4">
        <v>5</v>
      </c>
      <c r="D150" s="4">
        <v>2</v>
      </c>
      <c r="E150" s="4">
        <v>1</v>
      </c>
      <c r="F150" s="4">
        <v>0</v>
      </c>
      <c r="G150" s="4">
        <v>0</v>
      </c>
      <c r="H150" s="4">
        <v>5</v>
      </c>
      <c r="I150" s="4">
        <v>4</v>
      </c>
      <c r="J150" s="4">
        <v>9</v>
      </c>
      <c r="K150" s="4"/>
      <c r="L150" s="4" t="s">
        <v>75</v>
      </c>
      <c r="M150" s="4"/>
      <c r="N150" s="12" t="s">
        <v>86</v>
      </c>
    </row>
    <row r="151" spans="1:14" ht="26.25" thickBot="1">
      <c r="A151" s="18" t="s">
        <v>195</v>
      </c>
      <c r="B151" s="12" t="s">
        <v>196</v>
      </c>
      <c r="C151" s="4">
        <v>5</v>
      </c>
      <c r="D151" s="4">
        <v>2</v>
      </c>
      <c r="E151" s="4">
        <v>1</v>
      </c>
      <c r="F151" s="4">
        <v>0</v>
      </c>
      <c r="G151" s="4">
        <v>0</v>
      </c>
      <c r="H151" s="4">
        <v>5</v>
      </c>
      <c r="I151" s="4">
        <v>4</v>
      </c>
      <c r="J151" s="4">
        <v>9</v>
      </c>
      <c r="K151" s="4"/>
      <c r="L151" s="4" t="s">
        <v>75</v>
      </c>
      <c r="M151" s="4"/>
      <c r="N151" s="12" t="s">
        <v>86</v>
      </c>
    </row>
    <row r="152" spans="1:14" ht="13.5" thickBot="1">
      <c r="A152" s="18" t="s">
        <v>197</v>
      </c>
      <c r="B152" s="12" t="s">
        <v>189</v>
      </c>
      <c r="C152" s="4">
        <v>5</v>
      </c>
      <c r="D152" s="4">
        <v>2</v>
      </c>
      <c r="E152" s="4">
        <v>1</v>
      </c>
      <c r="F152" s="4">
        <v>0</v>
      </c>
      <c r="G152" s="4">
        <v>0</v>
      </c>
      <c r="H152" s="4">
        <v>5</v>
      </c>
      <c r="I152" s="4">
        <v>4</v>
      </c>
      <c r="J152" s="4">
        <v>9</v>
      </c>
      <c r="K152" s="4"/>
      <c r="L152" s="4" t="s">
        <v>75</v>
      </c>
      <c r="M152" s="4"/>
      <c r="N152" s="12" t="s">
        <v>86</v>
      </c>
    </row>
    <row r="153" spans="1:14" ht="13.5" thickBot="1">
      <c r="A153" s="114" t="s">
        <v>198</v>
      </c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6"/>
    </row>
    <row r="154" spans="1:14" ht="13.5" thickBot="1">
      <c r="A154" s="23"/>
      <c r="B154" s="117" t="s">
        <v>181</v>
      </c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9"/>
    </row>
    <row r="155" spans="1:14" ht="26.25" thickBot="1">
      <c r="A155" s="18" t="s">
        <v>199</v>
      </c>
      <c r="B155" s="12" t="s">
        <v>200</v>
      </c>
      <c r="C155" s="4">
        <v>5</v>
      </c>
      <c r="D155" s="4">
        <v>2</v>
      </c>
      <c r="E155" s="4">
        <v>1</v>
      </c>
      <c r="F155" s="4">
        <v>0</v>
      </c>
      <c r="G155" s="4">
        <v>2</v>
      </c>
      <c r="H155" s="4">
        <v>7</v>
      </c>
      <c r="I155" s="4">
        <v>2</v>
      </c>
      <c r="J155" s="4">
        <v>9</v>
      </c>
      <c r="K155" s="4"/>
      <c r="L155" s="4" t="s">
        <v>75</v>
      </c>
      <c r="M155" s="4"/>
      <c r="N155" s="12" t="s">
        <v>86</v>
      </c>
    </row>
    <row r="156" spans="1:14" ht="13.5" thickBot="1">
      <c r="A156" s="18" t="s">
        <v>201</v>
      </c>
      <c r="B156" s="12" t="s">
        <v>202</v>
      </c>
      <c r="C156" s="4">
        <v>5</v>
      </c>
      <c r="D156" s="4">
        <v>2</v>
      </c>
      <c r="E156" s="4">
        <v>1</v>
      </c>
      <c r="F156" s="4">
        <v>0</v>
      </c>
      <c r="G156" s="4">
        <v>2</v>
      </c>
      <c r="H156" s="4">
        <v>7</v>
      </c>
      <c r="I156" s="4">
        <v>2</v>
      </c>
      <c r="J156" s="4">
        <v>9</v>
      </c>
      <c r="K156" s="4"/>
      <c r="L156" s="4" t="s">
        <v>75</v>
      </c>
      <c r="M156" s="4"/>
      <c r="N156" s="12" t="s">
        <v>86</v>
      </c>
    </row>
    <row r="157" spans="1:14" ht="13.5" thickBot="1">
      <c r="A157" s="24"/>
      <c r="B157" s="117" t="s">
        <v>190</v>
      </c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9"/>
    </row>
    <row r="158" spans="1:14" ht="13.5" thickBot="1">
      <c r="A158" s="18" t="s">
        <v>203</v>
      </c>
      <c r="B158" s="12" t="s">
        <v>204</v>
      </c>
      <c r="C158" s="4">
        <v>5</v>
      </c>
      <c r="D158" s="4">
        <v>2</v>
      </c>
      <c r="E158" s="4">
        <v>1</v>
      </c>
      <c r="F158" s="4">
        <v>0</v>
      </c>
      <c r="G158" s="4">
        <v>2</v>
      </c>
      <c r="H158" s="4">
        <v>7</v>
      </c>
      <c r="I158" s="4">
        <v>2</v>
      </c>
      <c r="J158" s="4">
        <v>9</v>
      </c>
      <c r="K158" s="4"/>
      <c r="L158" s="4" t="s">
        <v>75</v>
      </c>
      <c r="M158" s="4"/>
      <c r="N158" s="12" t="s">
        <v>86</v>
      </c>
    </row>
    <row r="159" spans="1:14" ht="13.5" thickBot="1">
      <c r="A159" s="18" t="s">
        <v>205</v>
      </c>
      <c r="B159" s="12" t="s">
        <v>206</v>
      </c>
      <c r="C159" s="4">
        <v>5</v>
      </c>
      <c r="D159" s="4">
        <v>2</v>
      </c>
      <c r="E159" s="4">
        <v>1</v>
      </c>
      <c r="F159" s="4">
        <v>0</v>
      </c>
      <c r="G159" s="4">
        <v>2</v>
      </c>
      <c r="H159" s="4">
        <v>7</v>
      </c>
      <c r="I159" s="4">
        <v>2</v>
      </c>
      <c r="J159" s="4">
        <v>9</v>
      </c>
      <c r="K159" s="4"/>
      <c r="L159" s="4" t="s">
        <v>75</v>
      </c>
      <c r="M159" s="4"/>
      <c r="N159" s="12" t="s">
        <v>86</v>
      </c>
    </row>
    <row r="160" spans="1:14" ht="13.5" thickBot="1">
      <c r="A160" s="114" t="s">
        <v>207</v>
      </c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6"/>
    </row>
    <row r="161" spans="1:14" ht="13.5" thickBot="1">
      <c r="A161" s="23"/>
      <c r="B161" s="117" t="s">
        <v>181</v>
      </c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9"/>
    </row>
    <row r="162" spans="1:14" ht="13.5" thickBot="1">
      <c r="A162" s="18" t="s">
        <v>208</v>
      </c>
      <c r="B162" s="12" t="s">
        <v>209</v>
      </c>
      <c r="C162" s="4">
        <v>7</v>
      </c>
      <c r="D162" s="4">
        <v>2</v>
      </c>
      <c r="E162" s="4">
        <v>1</v>
      </c>
      <c r="F162" s="4">
        <v>0</v>
      </c>
      <c r="G162" s="4">
        <v>2</v>
      </c>
      <c r="H162" s="4">
        <v>5</v>
      </c>
      <c r="I162" s="4">
        <v>7</v>
      </c>
      <c r="J162" s="4">
        <v>12</v>
      </c>
      <c r="K162" s="4" t="s">
        <v>81</v>
      </c>
      <c r="L162" s="4"/>
      <c r="M162" s="4"/>
      <c r="N162" s="12" t="s">
        <v>89</v>
      </c>
    </row>
    <row r="163" spans="1:14" ht="13.5" thickBot="1">
      <c r="A163" s="19" t="s">
        <v>210</v>
      </c>
      <c r="B163" s="71" t="s">
        <v>194</v>
      </c>
      <c r="C163" s="6">
        <v>7</v>
      </c>
      <c r="D163" s="6">
        <v>2</v>
      </c>
      <c r="E163" s="6">
        <v>1</v>
      </c>
      <c r="F163" s="6">
        <v>0</v>
      </c>
      <c r="G163" s="6">
        <v>2</v>
      </c>
      <c r="H163" s="6">
        <v>5</v>
      </c>
      <c r="I163" s="6">
        <v>7</v>
      </c>
      <c r="J163" s="6">
        <v>12</v>
      </c>
      <c r="K163" s="6" t="s">
        <v>81</v>
      </c>
      <c r="L163" s="6"/>
      <c r="M163" s="6"/>
      <c r="N163" s="71" t="s">
        <v>89</v>
      </c>
    </row>
    <row r="164" spans="1:14" ht="12.75">
      <c r="A164" s="41"/>
      <c r="B164" s="42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2"/>
    </row>
    <row r="165" spans="1:14" ht="12.75">
      <c r="A165" s="41"/>
      <c r="B165" s="42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2"/>
    </row>
    <row r="166" spans="1:14" ht="12.75">
      <c r="A166" s="41"/>
      <c r="B166" s="42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2"/>
    </row>
    <row r="167" spans="1:14" ht="12.75">
      <c r="A167" s="41"/>
      <c r="B167" s="42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2"/>
    </row>
    <row r="168" spans="1:14" ht="13.5" thickBot="1">
      <c r="A168" s="77"/>
      <c r="B168" s="130" t="s">
        <v>190</v>
      </c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1"/>
    </row>
    <row r="169" spans="1:14" ht="13.5" thickBot="1">
      <c r="A169" s="18" t="s">
        <v>211</v>
      </c>
      <c r="B169" s="12" t="s">
        <v>212</v>
      </c>
      <c r="C169" s="4">
        <v>7</v>
      </c>
      <c r="D169" s="4">
        <v>2</v>
      </c>
      <c r="E169" s="4">
        <v>1</v>
      </c>
      <c r="F169" s="4">
        <v>0</v>
      </c>
      <c r="G169" s="4">
        <v>2</v>
      </c>
      <c r="H169" s="4">
        <v>5</v>
      </c>
      <c r="I169" s="4">
        <v>7</v>
      </c>
      <c r="J169" s="4">
        <v>12</v>
      </c>
      <c r="K169" s="4" t="s">
        <v>81</v>
      </c>
      <c r="L169" s="4"/>
      <c r="M169" s="4"/>
      <c r="N169" s="12" t="s">
        <v>89</v>
      </c>
    </row>
    <row r="170" spans="1:14" ht="13.5" thickBot="1">
      <c r="A170" s="18" t="s">
        <v>213</v>
      </c>
      <c r="B170" s="12" t="s">
        <v>214</v>
      </c>
      <c r="C170" s="4">
        <v>7</v>
      </c>
      <c r="D170" s="4">
        <v>2</v>
      </c>
      <c r="E170" s="4">
        <v>1</v>
      </c>
      <c r="F170" s="4">
        <v>0</v>
      </c>
      <c r="G170" s="4">
        <v>2</v>
      </c>
      <c r="H170" s="4">
        <v>5</v>
      </c>
      <c r="I170" s="4">
        <v>7</v>
      </c>
      <c r="J170" s="4">
        <v>12</v>
      </c>
      <c r="K170" s="4" t="s">
        <v>81</v>
      </c>
      <c r="L170" s="4"/>
      <c r="M170" s="4"/>
      <c r="N170" s="12" t="s">
        <v>89</v>
      </c>
    </row>
    <row r="171" spans="1:14" ht="13.5" thickBot="1">
      <c r="A171" s="114" t="s">
        <v>215</v>
      </c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6"/>
    </row>
    <row r="172" spans="1:14" ht="13.5" thickBot="1">
      <c r="A172" s="23"/>
      <c r="B172" s="117" t="s">
        <v>181</v>
      </c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9"/>
    </row>
    <row r="173" spans="1:14" ht="26.25" thickBot="1">
      <c r="A173" s="18" t="s">
        <v>216</v>
      </c>
      <c r="B173" s="12" t="s">
        <v>217</v>
      </c>
      <c r="C173" s="4">
        <v>7</v>
      </c>
      <c r="D173" s="4">
        <v>2</v>
      </c>
      <c r="E173" s="4">
        <v>1</v>
      </c>
      <c r="F173" s="4">
        <v>0</v>
      </c>
      <c r="G173" s="4">
        <v>2</v>
      </c>
      <c r="H173" s="4">
        <v>5</v>
      </c>
      <c r="I173" s="4">
        <v>7</v>
      </c>
      <c r="J173" s="4">
        <v>12</v>
      </c>
      <c r="K173" s="4"/>
      <c r="L173" s="4" t="s">
        <v>75</v>
      </c>
      <c r="M173" s="4"/>
      <c r="N173" s="12" t="s">
        <v>89</v>
      </c>
    </row>
    <row r="174" spans="1:14" ht="13.5" thickBot="1">
      <c r="A174" s="18" t="s">
        <v>218</v>
      </c>
      <c r="B174" s="12" t="s">
        <v>219</v>
      </c>
      <c r="C174" s="4">
        <v>7</v>
      </c>
      <c r="D174" s="4">
        <v>2</v>
      </c>
      <c r="E174" s="4">
        <v>1</v>
      </c>
      <c r="F174" s="4">
        <v>0</v>
      </c>
      <c r="G174" s="4">
        <v>2</v>
      </c>
      <c r="H174" s="4">
        <v>5</v>
      </c>
      <c r="I174" s="4">
        <v>7</v>
      </c>
      <c r="J174" s="4">
        <v>12</v>
      </c>
      <c r="K174" s="4"/>
      <c r="L174" s="4" t="s">
        <v>75</v>
      </c>
      <c r="M174" s="4"/>
      <c r="N174" s="12" t="s">
        <v>89</v>
      </c>
    </row>
    <row r="175" spans="1:14" ht="13.5" thickBot="1">
      <c r="A175" s="18" t="s">
        <v>220</v>
      </c>
      <c r="B175" s="12" t="s">
        <v>214</v>
      </c>
      <c r="C175" s="4">
        <v>7</v>
      </c>
      <c r="D175" s="4">
        <v>2</v>
      </c>
      <c r="E175" s="4">
        <v>1</v>
      </c>
      <c r="F175" s="4">
        <v>0</v>
      </c>
      <c r="G175" s="4">
        <v>2</v>
      </c>
      <c r="H175" s="4">
        <v>5</v>
      </c>
      <c r="I175" s="4">
        <v>7</v>
      </c>
      <c r="J175" s="4">
        <v>12</v>
      </c>
      <c r="K175" s="4"/>
      <c r="L175" s="4" t="s">
        <v>75</v>
      </c>
      <c r="M175" s="4"/>
      <c r="N175" s="12" t="s">
        <v>89</v>
      </c>
    </row>
    <row r="176" spans="1:14" ht="13.5" thickBot="1">
      <c r="A176" s="24"/>
      <c r="B176" s="117" t="s">
        <v>190</v>
      </c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9"/>
    </row>
    <row r="177" spans="1:14" ht="26.25" thickBot="1">
      <c r="A177" s="18" t="s">
        <v>221</v>
      </c>
      <c r="B177" s="12" t="s">
        <v>222</v>
      </c>
      <c r="C177" s="4">
        <v>7</v>
      </c>
      <c r="D177" s="4">
        <v>2</v>
      </c>
      <c r="E177" s="4">
        <v>1</v>
      </c>
      <c r="F177" s="4">
        <v>0</v>
      </c>
      <c r="G177" s="4">
        <v>2</v>
      </c>
      <c r="H177" s="4">
        <v>5</v>
      </c>
      <c r="I177" s="4">
        <v>7</v>
      </c>
      <c r="J177" s="4">
        <v>12</v>
      </c>
      <c r="K177" s="4"/>
      <c r="L177" s="4" t="s">
        <v>75</v>
      </c>
      <c r="M177" s="4"/>
      <c r="N177" s="12" t="s">
        <v>89</v>
      </c>
    </row>
    <row r="178" spans="1:14" ht="13.5" thickBot="1">
      <c r="A178" s="18" t="s">
        <v>223</v>
      </c>
      <c r="B178" s="12" t="s">
        <v>224</v>
      </c>
      <c r="C178" s="4">
        <v>7</v>
      </c>
      <c r="D178" s="4">
        <v>2</v>
      </c>
      <c r="E178" s="4">
        <v>1</v>
      </c>
      <c r="F178" s="4">
        <v>0</v>
      </c>
      <c r="G178" s="4">
        <v>2</v>
      </c>
      <c r="H178" s="4">
        <v>5</v>
      </c>
      <c r="I178" s="4">
        <v>7</v>
      </c>
      <c r="J178" s="4">
        <v>12</v>
      </c>
      <c r="K178" s="4"/>
      <c r="L178" s="4" t="s">
        <v>75</v>
      </c>
      <c r="M178" s="4"/>
      <c r="N178" s="12" t="s">
        <v>89</v>
      </c>
    </row>
    <row r="179" spans="1:14" ht="13.5" thickBot="1">
      <c r="A179" s="123" t="s">
        <v>225</v>
      </c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5"/>
    </row>
    <row r="180" spans="1:14" ht="13.5" thickBot="1">
      <c r="A180" s="23"/>
      <c r="B180" s="117" t="s">
        <v>181</v>
      </c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9"/>
    </row>
    <row r="181" spans="1:14" ht="26.25" thickBot="1">
      <c r="A181" s="18" t="s">
        <v>226</v>
      </c>
      <c r="B181" s="12" t="s">
        <v>196</v>
      </c>
      <c r="C181" s="4">
        <v>7</v>
      </c>
      <c r="D181" s="4">
        <v>2</v>
      </c>
      <c r="E181" s="4">
        <v>1</v>
      </c>
      <c r="F181" s="4">
        <v>0</v>
      </c>
      <c r="G181" s="4">
        <v>2</v>
      </c>
      <c r="H181" s="4">
        <v>5</v>
      </c>
      <c r="I181" s="4">
        <v>7</v>
      </c>
      <c r="J181" s="4">
        <v>12</v>
      </c>
      <c r="K181" s="4"/>
      <c r="L181" s="4" t="s">
        <v>75</v>
      </c>
      <c r="M181" s="4"/>
      <c r="N181" s="12" t="s">
        <v>89</v>
      </c>
    </row>
    <row r="182" spans="1:14" ht="13.5" thickBot="1">
      <c r="A182" s="18" t="s">
        <v>227</v>
      </c>
      <c r="B182" s="12" t="s">
        <v>228</v>
      </c>
      <c r="C182" s="4">
        <v>7</v>
      </c>
      <c r="D182" s="4">
        <v>2</v>
      </c>
      <c r="E182" s="4">
        <v>1</v>
      </c>
      <c r="F182" s="4">
        <v>0</v>
      </c>
      <c r="G182" s="4">
        <v>2</v>
      </c>
      <c r="H182" s="4">
        <v>5</v>
      </c>
      <c r="I182" s="4">
        <v>7</v>
      </c>
      <c r="J182" s="4">
        <v>12</v>
      </c>
      <c r="K182" s="4"/>
      <c r="L182" s="4" t="s">
        <v>75</v>
      </c>
      <c r="M182" s="4"/>
      <c r="N182" s="12" t="s">
        <v>89</v>
      </c>
    </row>
    <row r="183" spans="1:14" ht="13.5" thickBot="1">
      <c r="A183" s="24"/>
      <c r="B183" s="117" t="s">
        <v>190</v>
      </c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9"/>
    </row>
    <row r="184" spans="1:14" ht="13.5" thickBot="1">
      <c r="A184" s="18" t="s">
        <v>229</v>
      </c>
      <c r="B184" s="12" t="s">
        <v>230</v>
      </c>
      <c r="C184" s="4">
        <v>7</v>
      </c>
      <c r="D184" s="4">
        <v>2</v>
      </c>
      <c r="E184" s="4">
        <v>1</v>
      </c>
      <c r="F184" s="4">
        <v>0</v>
      </c>
      <c r="G184" s="4">
        <v>2</v>
      </c>
      <c r="H184" s="4">
        <v>5</v>
      </c>
      <c r="I184" s="4">
        <v>7</v>
      </c>
      <c r="J184" s="4">
        <v>12</v>
      </c>
      <c r="K184" s="4"/>
      <c r="L184" s="4" t="s">
        <v>75</v>
      </c>
      <c r="M184" s="4"/>
      <c r="N184" s="12" t="s">
        <v>89</v>
      </c>
    </row>
    <row r="185" spans="1:14" ht="26.25" thickBot="1">
      <c r="A185" s="18" t="s">
        <v>231</v>
      </c>
      <c r="B185" s="12" t="s">
        <v>232</v>
      </c>
      <c r="C185" s="4">
        <v>7</v>
      </c>
      <c r="D185" s="4">
        <v>2</v>
      </c>
      <c r="E185" s="4">
        <v>1</v>
      </c>
      <c r="F185" s="4">
        <v>0</v>
      </c>
      <c r="G185" s="4">
        <v>2</v>
      </c>
      <c r="H185" s="4">
        <v>5</v>
      </c>
      <c r="I185" s="4">
        <v>7</v>
      </c>
      <c r="J185" s="4">
        <v>12</v>
      </c>
      <c r="K185" s="4"/>
      <c r="L185" s="4" t="s">
        <v>75</v>
      </c>
      <c r="M185" s="4"/>
      <c r="N185" s="12" t="s">
        <v>89</v>
      </c>
    </row>
    <row r="186" spans="1:14" ht="26.25" thickBot="1">
      <c r="A186" s="18" t="s">
        <v>233</v>
      </c>
      <c r="B186" s="12" t="s">
        <v>234</v>
      </c>
      <c r="C186" s="4">
        <v>7</v>
      </c>
      <c r="D186" s="4">
        <v>2</v>
      </c>
      <c r="E186" s="4">
        <v>1</v>
      </c>
      <c r="F186" s="4">
        <v>0</v>
      </c>
      <c r="G186" s="4">
        <v>2</v>
      </c>
      <c r="H186" s="4">
        <v>5</v>
      </c>
      <c r="I186" s="4">
        <v>7</v>
      </c>
      <c r="J186" s="4">
        <v>12</v>
      </c>
      <c r="K186" s="4"/>
      <c r="L186" s="4" t="s">
        <v>75</v>
      </c>
      <c r="M186" s="4"/>
      <c r="N186" s="12" t="s">
        <v>89</v>
      </c>
    </row>
    <row r="187" spans="1:14" ht="13.5" thickBot="1">
      <c r="A187" s="114" t="s">
        <v>235</v>
      </c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6"/>
    </row>
    <row r="188" spans="1:14" ht="13.5" thickBot="1">
      <c r="A188" s="23"/>
      <c r="B188" s="117" t="s">
        <v>181</v>
      </c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9"/>
    </row>
    <row r="189" spans="1:14" ht="13.5" thickBot="1">
      <c r="A189" s="18" t="s">
        <v>236</v>
      </c>
      <c r="B189" s="12" t="s">
        <v>237</v>
      </c>
      <c r="C189" s="4">
        <v>3</v>
      </c>
      <c r="D189" s="4">
        <v>2</v>
      </c>
      <c r="E189" s="4">
        <v>0</v>
      </c>
      <c r="F189" s="4">
        <v>0</v>
      </c>
      <c r="G189" s="4">
        <v>0</v>
      </c>
      <c r="H189" s="4">
        <v>4</v>
      </c>
      <c r="I189" s="4">
        <v>1</v>
      </c>
      <c r="J189" s="4">
        <v>5</v>
      </c>
      <c r="K189" s="4"/>
      <c r="L189" s="4" t="s">
        <v>75</v>
      </c>
      <c r="M189" s="4"/>
      <c r="N189" s="12" t="s">
        <v>86</v>
      </c>
    </row>
    <row r="190" spans="1:14" ht="13.5" thickBot="1">
      <c r="A190" s="18" t="s">
        <v>238</v>
      </c>
      <c r="B190" s="12" t="s">
        <v>239</v>
      </c>
      <c r="C190" s="4">
        <v>3</v>
      </c>
      <c r="D190" s="4">
        <v>2</v>
      </c>
      <c r="E190" s="4">
        <v>0</v>
      </c>
      <c r="F190" s="4">
        <v>0</v>
      </c>
      <c r="G190" s="4">
        <v>0</v>
      </c>
      <c r="H190" s="4">
        <v>4</v>
      </c>
      <c r="I190" s="4">
        <v>1</v>
      </c>
      <c r="J190" s="4">
        <v>5</v>
      </c>
      <c r="K190" s="4"/>
      <c r="L190" s="4" t="s">
        <v>75</v>
      </c>
      <c r="M190" s="4"/>
      <c r="N190" s="12" t="s">
        <v>86</v>
      </c>
    </row>
    <row r="191" spans="1:14" ht="26.25" thickBot="1">
      <c r="A191" s="18" t="s">
        <v>240</v>
      </c>
      <c r="B191" s="12" t="s">
        <v>241</v>
      </c>
      <c r="C191" s="4">
        <v>3</v>
      </c>
      <c r="D191" s="4">
        <v>2</v>
      </c>
      <c r="E191" s="4">
        <v>0</v>
      </c>
      <c r="F191" s="4">
        <v>0</v>
      </c>
      <c r="G191" s="4">
        <v>0</v>
      </c>
      <c r="H191" s="4">
        <v>4</v>
      </c>
      <c r="I191" s="4">
        <v>1</v>
      </c>
      <c r="J191" s="4">
        <v>5</v>
      </c>
      <c r="K191" s="4"/>
      <c r="L191" s="4" t="s">
        <v>75</v>
      </c>
      <c r="M191" s="4"/>
      <c r="N191" s="12" t="s">
        <v>86</v>
      </c>
    </row>
    <row r="192" spans="1:14" ht="13.5" thickBot="1">
      <c r="A192" s="24"/>
      <c r="B192" s="117" t="s">
        <v>190</v>
      </c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9"/>
    </row>
    <row r="193" spans="1:14" ht="13.5" thickBot="1">
      <c r="A193" s="18" t="s">
        <v>242</v>
      </c>
      <c r="B193" s="12" t="s">
        <v>237</v>
      </c>
      <c r="C193" s="4">
        <v>3</v>
      </c>
      <c r="D193" s="4">
        <v>2</v>
      </c>
      <c r="E193" s="4">
        <v>0</v>
      </c>
      <c r="F193" s="4">
        <v>0</v>
      </c>
      <c r="G193" s="4">
        <v>0</v>
      </c>
      <c r="H193" s="4">
        <v>4</v>
      </c>
      <c r="I193" s="4">
        <v>1</v>
      </c>
      <c r="J193" s="4">
        <v>5</v>
      </c>
      <c r="K193" s="4"/>
      <c r="L193" s="4" t="s">
        <v>75</v>
      </c>
      <c r="M193" s="4"/>
      <c r="N193" s="12" t="s">
        <v>86</v>
      </c>
    </row>
    <row r="194" spans="1:14" ht="13.5" thickBot="1">
      <c r="A194" s="18" t="s">
        <v>243</v>
      </c>
      <c r="B194" s="12" t="s">
        <v>239</v>
      </c>
      <c r="C194" s="4">
        <v>3</v>
      </c>
      <c r="D194" s="4">
        <v>2</v>
      </c>
      <c r="E194" s="4">
        <v>0</v>
      </c>
      <c r="F194" s="4">
        <v>0</v>
      </c>
      <c r="G194" s="4">
        <v>0</v>
      </c>
      <c r="H194" s="4">
        <v>4</v>
      </c>
      <c r="I194" s="4">
        <v>1</v>
      </c>
      <c r="J194" s="4">
        <v>5</v>
      </c>
      <c r="K194" s="4"/>
      <c r="L194" s="4" t="s">
        <v>75</v>
      </c>
      <c r="M194" s="4"/>
      <c r="N194" s="12" t="s">
        <v>86</v>
      </c>
    </row>
    <row r="195" spans="1:14" ht="26.25" thickBot="1">
      <c r="A195" s="18" t="s">
        <v>244</v>
      </c>
      <c r="B195" s="12" t="s">
        <v>241</v>
      </c>
      <c r="C195" s="4">
        <v>3</v>
      </c>
      <c r="D195" s="4">
        <v>2</v>
      </c>
      <c r="E195" s="4">
        <v>0</v>
      </c>
      <c r="F195" s="4">
        <v>0</v>
      </c>
      <c r="G195" s="4">
        <v>0</v>
      </c>
      <c r="H195" s="4">
        <v>4</v>
      </c>
      <c r="I195" s="4">
        <v>1</v>
      </c>
      <c r="J195" s="4">
        <v>5</v>
      </c>
      <c r="K195" s="4"/>
      <c r="L195" s="4" t="s">
        <v>75</v>
      </c>
      <c r="M195" s="4"/>
      <c r="N195" s="12" t="s">
        <v>86</v>
      </c>
    </row>
    <row r="196" spans="1:14" s="53" customFormat="1" ht="13.5" thickBot="1">
      <c r="A196" s="50" t="s">
        <v>101</v>
      </c>
      <c r="B196" s="51"/>
      <c r="C196" s="52">
        <f aca="true" t="shared" si="0" ref="C196:J196">C189+C181+C174+C163+C156+C145</f>
        <v>34</v>
      </c>
      <c r="D196" s="52">
        <f t="shared" si="0"/>
        <v>12</v>
      </c>
      <c r="E196" s="52">
        <f t="shared" si="0"/>
        <v>5</v>
      </c>
      <c r="F196" s="52">
        <f t="shared" si="0"/>
        <v>0</v>
      </c>
      <c r="G196" s="52">
        <f t="shared" si="0"/>
        <v>8</v>
      </c>
      <c r="H196" s="52">
        <f t="shared" si="0"/>
        <v>31</v>
      </c>
      <c r="I196" s="52">
        <f t="shared" si="0"/>
        <v>28</v>
      </c>
      <c r="J196" s="52">
        <f t="shared" si="0"/>
        <v>59</v>
      </c>
      <c r="K196" s="52"/>
      <c r="L196" s="52"/>
      <c r="M196" s="52"/>
      <c r="N196" s="51"/>
    </row>
    <row r="197" spans="1:14" s="53" customFormat="1" ht="12.75">
      <c r="A197" s="57"/>
      <c r="B197" s="72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72"/>
    </row>
    <row r="198" spans="1:14" s="53" customFormat="1" ht="12.75">
      <c r="A198" s="57"/>
      <c r="B198" s="72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72"/>
    </row>
    <row r="199" spans="1:14" s="53" customFormat="1" ht="12.75">
      <c r="A199" s="57"/>
      <c r="B199" s="72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72"/>
    </row>
    <row r="200" spans="1:14" s="53" customFormat="1" ht="12.75">
      <c r="A200" s="57"/>
      <c r="B200" s="72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72"/>
    </row>
    <row r="201" spans="1:14" s="53" customFormat="1" ht="12.75">
      <c r="A201" s="57"/>
      <c r="B201" s="72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72"/>
    </row>
    <row r="202" spans="1:14" s="53" customFormat="1" ht="12.75">
      <c r="A202" s="57"/>
      <c r="B202" s="72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72"/>
    </row>
    <row r="203" spans="1:14" s="53" customFormat="1" ht="12.75">
      <c r="A203" s="57"/>
      <c r="B203" s="72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72"/>
    </row>
    <row r="204" ht="15.75">
      <c r="A204" s="14"/>
    </row>
    <row r="205" ht="15.75">
      <c r="C205" s="13" t="s">
        <v>245</v>
      </c>
    </row>
    <row r="206" ht="13.5" thickBot="1">
      <c r="A206" s="16"/>
    </row>
    <row r="207" spans="1:14" ht="13.5" thickBot="1">
      <c r="A207" s="21" t="s">
        <v>67</v>
      </c>
      <c r="B207" s="9" t="s">
        <v>68</v>
      </c>
      <c r="C207" s="9" t="s">
        <v>69</v>
      </c>
      <c r="D207" s="107" t="s">
        <v>70</v>
      </c>
      <c r="E207" s="108"/>
      <c r="F207" s="108"/>
      <c r="G207" s="109"/>
      <c r="H207" s="107" t="s">
        <v>71</v>
      </c>
      <c r="I207" s="108"/>
      <c r="J207" s="109"/>
      <c r="K207" s="107" t="s">
        <v>72</v>
      </c>
      <c r="L207" s="108"/>
      <c r="M207" s="109"/>
      <c r="N207" s="9" t="s">
        <v>73</v>
      </c>
    </row>
    <row r="208" spans="1:14" ht="13.5" thickBot="1">
      <c r="A208" s="22"/>
      <c r="B208" s="10"/>
      <c r="C208" s="10" t="s">
        <v>74</v>
      </c>
      <c r="D208" s="11" t="s">
        <v>75</v>
      </c>
      <c r="E208" s="11" t="s">
        <v>76</v>
      </c>
      <c r="F208" s="11" t="s">
        <v>77</v>
      </c>
      <c r="G208" s="11" t="s">
        <v>78</v>
      </c>
      <c r="H208" s="11" t="s">
        <v>79</v>
      </c>
      <c r="I208" s="11" t="s">
        <v>33</v>
      </c>
      <c r="J208" s="11" t="s">
        <v>80</v>
      </c>
      <c r="K208" s="11" t="s">
        <v>81</v>
      </c>
      <c r="L208" s="11" t="s">
        <v>75</v>
      </c>
      <c r="M208" s="11" t="s">
        <v>82</v>
      </c>
      <c r="N208" s="10" t="s">
        <v>83</v>
      </c>
    </row>
    <row r="209" spans="1:14" ht="13.5" thickBot="1">
      <c r="A209" s="114" t="s">
        <v>246</v>
      </c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6"/>
    </row>
    <row r="210" spans="1:14" ht="13.5" thickBot="1">
      <c r="A210" s="18" t="s">
        <v>300</v>
      </c>
      <c r="B210" s="12" t="s">
        <v>248</v>
      </c>
      <c r="C210" s="4">
        <v>4</v>
      </c>
      <c r="D210" s="4">
        <v>0</v>
      </c>
      <c r="E210" s="4">
        <v>0</v>
      </c>
      <c r="F210" s="4">
        <v>1</v>
      </c>
      <c r="G210" s="4">
        <v>0</v>
      </c>
      <c r="H210" s="4">
        <v>1</v>
      </c>
      <c r="I210" s="4">
        <v>6</v>
      </c>
      <c r="J210" s="4">
        <v>7</v>
      </c>
      <c r="K210" s="4"/>
      <c r="L210" s="4" t="s">
        <v>75</v>
      </c>
      <c r="M210" s="4"/>
      <c r="N210" s="12" t="s">
        <v>98</v>
      </c>
    </row>
    <row r="211" ht="15.75">
      <c r="A211" s="14"/>
    </row>
    <row r="212" ht="15.75">
      <c r="F212" s="13" t="s">
        <v>249</v>
      </c>
    </row>
    <row r="213" ht="13.5" thickBot="1">
      <c r="A213" s="16"/>
    </row>
    <row r="214" spans="1:14" ht="13.5" thickBot="1">
      <c r="A214" s="21" t="s">
        <v>67</v>
      </c>
      <c r="B214" s="9" t="s">
        <v>68</v>
      </c>
      <c r="C214" s="9" t="s">
        <v>69</v>
      </c>
      <c r="D214" s="107" t="s">
        <v>70</v>
      </c>
      <c r="E214" s="108"/>
      <c r="F214" s="108"/>
      <c r="G214" s="109"/>
      <c r="H214" s="107" t="s">
        <v>71</v>
      </c>
      <c r="I214" s="108"/>
      <c r="J214" s="109"/>
      <c r="K214" s="107" t="s">
        <v>72</v>
      </c>
      <c r="L214" s="108"/>
      <c r="M214" s="109"/>
      <c r="N214" s="9" t="s">
        <v>73</v>
      </c>
    </row>
    <row r="215" spans="1:14" ht="13.5" thickBot="1">
      <c r="A215" s="22"/>
      <c r="B215" s="10"/>
      <c r="C215" s="10" t="s">
        <v>74</v>
      </c>
      <c r="D215" s="11" t="s">
        <v>75</v>
      </c>
      <c r="E215" s="11" t="s">
        <v>76</v>
      </c>
      <c r="F215" s="11" t="s">
        <v>77</v>
      </c>
      <c r="G215" s="11" t="s">
        <v>78</v>
      </c>
      <c r="H215" s="11" t="s">
        <v>79</v>
      </c>
      <c r="I215" s="11" t="s">
        <v>33</v>
      </c>
      <c r="J215" s="11" t="s">
        <v>80</v>
      </c>
      <c r="K215" s="11" t="s">
        <v>81</v>
      </c>
      <c r="L215" s="11" t="s">
        <v>75</v>
      </c>
      <c r="M215" s="11" t="s">
        <v>82</v>
      </c>
      <c r="N215" s="10" t="s">
        <v>83</v>
      </c>
    </row>
    <row r="216" spans="1:14" ht="13.5" thickBot="1">
      <c r="A216" s="114" t="s">
        <v>250</v>
      </c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6"/>
    </row>
    <row r="217" spans="1:14" ht="13.5" thickBot="1">
      <c r="A217" s="18" t="s">
        <v>301</v>
      </c>
      <c r="B217" s="12" t="s">
        <v>252</v>
      </c>
      <c r="C217" s="4">
        <v>3</v>
      </c>
      <c r="D217" s="4">
        <v>2</v>
      </c>
      <c r="E217" s="4">
        <v>1</v>
      </c>
      <c r="F217" s="4">
        <v>0</v>
      </c>
      <c r="G217" s="4">
        <v>0</v>
      </c>
      <c r="H217" s="4">
        <v>5</v>
      </c>
      <c r="I217" s="4">
        <v>0</v>
      </c>
      <c r="J217" s="4">
        <v>5</v>
      </c>
      <c r="K217" s="4"/>
      <c r="L217" s="4" t="s">
        <v>75</v>
      </c>
      <c r="M217" s="4"/>
      <c r="N217" s="12" t="s">
        <v>86</v>
      </c>
    </row>
    <row r="218" spans="1:14" ht="26.25" thickBot="1">
      <c r="A218" s="18" t="s">
        <v>253</v>
      </c>
      <c r="B218" s="12" t="s">
        <v>254</v>
      </c>
      <c r="C218" s="4">
        <v>4</v>
      </c>
      <c r="D218" s="4">
        <v>2</v>
      </c>
      <c r="E218" s="4">
        <v>0</v>
      </c>
      <c r="F218" s="4">
        <v>2</v>
      </c>
      <c r="G218" s="4">
        <v>0</v>
      </c>
      <c r="H218" s="4">
        <v>6</v>
      </c>
      <c r="I218" s="4">
        <v>1</v>
      </c>
      <c r="J218" s="4">
        <v>7</v>
      </c>
      <c r="K218" s="4"/>
      <c r="L218" s="4" t="s">
        <v>75</v>
      </c>
      <c r="M218" s="4"/>
      <c r="N218" s="12" t="s">
        <v>98</v>
      </c>
    </row>
    <row r="219" spans="1:14" ht="13.5" thickBot="1">
      <c r="A219" s="114" t="s">
        <v>255</v>
      </c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6"/>
    </row>
    <row r="220" spans="1:14" ht="39" thickBot="1">
      <c r="A220" s="18" t="s">
        <v>256</v>
      </c>
      <c r="B220" s="12" t="s">
        <v>257</v>
      </c>
      <c r="C220" s="4">
        <v>3</v>
      </c>
      <c r="D220" s="4">
        <v>2</v>
      </c>
      <c r="E220" s="4">
        <v>0</v>
      </c>
      <c r="F220" s="4">
        <v>0</v>
      </c>
      <c r="G220" s="4">
        <v>0</v>
      </c>
      <c r="H220" s="4">
        <v>4</v>
      </c>
      <c r="I220" s="4">
        <v>1</v>
      </c>
      <c r="J220" s="4">
        <v>5</v>
      </c>
      <c r="K220" s="4"/>
      <c r="L220" s="4" t="s">
        <v>75</v>
      </c>
      <c r="M220" s="4"/>
      <c r="N220" s="12" t="s">
        <v>86</v>
      </c>
    </row>
    <row r="221" ht="16.5" thickBot="1">
      <c r="A221" s="14"/>
    </row>
    <row r="222" spans="1:14" ht="13.5" thickBot="1">
      <c r="A222" s="114" t="s">
        <v>258</v>
      </c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6"/>
    </row>
    <row r="223" spans="1:14" ht="26.25" thickBot="1">
      <c r="A223" s="18" t="s">
        <v>259</v>
      </c>
      <c r="B223" s="12" t="s">
        <v>260</v>
      </c>
      <c r="C223" s="4">
        <v>3</v>
      </c>
      <c r="D223" s="4">
        <v>1</v>
      </c>
      <c r="E223" s="4">
        <v>0</v>
      </c>
      <c r="F223" s="4">
        <v>1</v>
      </c>
      <c r="G223" s="4">
        <v>0</v>
      </c>
      <c r="H223" s="4">
        <v>3</v>
      </c>
      <c r="I223" s="4">
        <v>2</v>
      </c>
      <c r="J223" s="4">
        <v>5</v>
      </c>
      <c r="K223" s="4"/>
      <c r="L223" s="4" t="s">
        <v>75</v>
      </c>
      <c r="M223" s="4"/>
      <c r="N223" s="12" t="s">
        <v>98</v>
      </c>
    </row>
    <row r="224" ht="12.75">
      <c r="A224" s="16"/>
    </row>
    <row r="225" ht="15.75">
      <c r="E225" s="13" t="s">
        <v>261</v>
      </c>
    </row>
    <row r="226" ht="15.75">
      <c r="E226" s="13" t="s">
        <v>262</v>
      </c>
    </row>
    <row r="227" ht="13.5" thickBot="1">
      <c r="A227" s="16"/>
    </row>
    <row r="228" spans="1:14" ht="13.5" thickBot="1">
      <c r="A228" s="21" t="s">
        <v>67</v>
      </c>
      <c r="B228" s="9" t="s">
        <v>68</v>
      </c>
      <c r="C228" s="9" t="s">
        <v>69</v>
      </c>
      <c r="D228" s="107" t="s">
        <v>70</v>
      </c>
      <c r="E228" s="108"/>
      <c r="F228" s="108"/>
      <c r="G228" s="109"/>
      <c r="H228" s="107" t="s">
        <v>71</v>
      </c>
      <c r="I228" s="108"/>
      <c r="J228" s="109"/>
      <c r="K228" s="107" t="s">
        <v>72</v>
      </c>
      <c r="L228" s="108"/>
      <c r="M228" s="109"/>
      <c r="N228" s="9" t="s">
        <v>73</v>
      </c>
    </row>
    <row r="229" spans="1:14" ht="13.5" thickBot="1">
      <c r="A229" s="22"/>
      <c r="B229" s="10"/>
      <c r="C229" s="10" t="s">
        <v>74</v>
      </c>
      <c r="D229" s="11" t="s">
        <v>75</v>
      </c>
      <c r="E229" s="11" t="s">
        <v>76</v>
      </c>
      <c r="F229" s="11" t="s">
        <v>77</v>
      </c>
      <c r="G229" s="11" t="s">
        <v>78</v>
      </c>
      <c r="H229" s="11" t="s">
        <v>79</v>
      </c>
      <c r="I229" s="11" t="s">
        <v>33</v>
      </c>
      <c r="J229" s="11" t="s">
        <v>80</v>
      </c>
      <c r="K229" s="11" t="s">
        <v>81</v>
      </c>
      <c r="L229" s="11" t="s">
        <v>75</v>
      </c>
      <c r="M229" s="11" t="s">
        <v>82</v>
      </c>
      <c r="N229" s="10" t="s">
        <v>83</v>
      </c>
    </row>
    <row r="230" spans="1:14" ht="13.5" thickBot="1">
      <c r="A230" s="18" t="s">
        <v>274</v>
      </c>
      <c r="B230" s="12" t="s">
        <v>85</v>
      </c>
      <c r="C230" s="4">
        <v>6</v>
      </c>
      <c r="D230" s="4">
        <v>2</v>
      </c>
      <c r="E230" s="4">
        <v>2</v>
      </c>
      <c r="F230" s="4">
        <v>0</v>
      </c>
      <c r="G230" s="4">
        <v>0</v>
      </c>
      <c r="H230" s="4">
        <v>6</v>
      </c>
      <c r="I230" s="4">
        <v>5</v>
      </c>
      <c r="J230" s="4">
        <v>11</v>
      </c>
      <c r="K230" s="4" t="s">
        <v>81</v>
      </c>
      <c r="L230" s="4"/>
      <c r="M230" s="4"/>
      <c r="N230" s="12" t="s">
        <v>263</v>
      </c>
    </row>
    <row r="231" spans="1:14" ht="26.25" thickBot="1">
      <c r="A231" s="18" t="s">
        <v>276</v>
      </c>
      <c r="B231" s="12" t="s">
        <v>91</v>
      </c>
      <c r="C231" s="4">
        <v>6</v>
      </c>
      <c r="D231" s="4">
        <v>2</v>
      </c>
      <c r="E231" s="4">
        <v>2</v>
      </c>
      <c r="F231" s="4">
        <v>0</v>
      </c>
      <c r="G231" s="4">
        <v>0</v>
      </c>
      <c r="H231" s="4">
        <v>6</v>
      </c>
      <c r="I231" s="4">
        <v>5</v>
      </c>
      <c r="J231" s="4">
        <v>11</v>
      </c>
      <c r="K231" s="4" t="s">
        <v>81</v>
      </c>
      <c r="L231" s="4"/>
      <c r="M231" s="4"/>
      <c r="N231" s="12" t="s">
        <v>263</v>
      </c>
    </row>
    <row r="232" spans="1:14" ht="13.5" thickBot="1">
      <c r="A232" s="18" t="s">
        <v>277</v>
      </c>
      <c r="B232" s="12" t="s">
        <v>93</v>
      </c>
      <c r="C232" s="4">
        <v>6</v>
      </c>
      <c r="D232" s="4">
        <v>2</v>
      </c>
      <c r="E232" s="4">
        <v>2</v>
      </c>
      <c r="F232" s="4">
        <v>0</v>
      </c>
      <c r="G232" s="4">
        <v>0</v>
      </c>
      <c r="H232" s="4">
        <v>6</v>
      </c>
      <c r="I232" s="4">
        <v>5</v>
      </c>
      <c r="J232" s="4">
        <v>11</v>
      </c>
      <c r="K232" s="4" t="s">
        <v>81</v>
      </c>
      <c r="L232" s="4"/>
      <c r="M232" s="4"/>
      <c r="N232" s="12" t="s">
        <v>263</v>
      </c>
    </row>
    <row r="233" spans="1:14" ht="13.5" thickBot="1">
      <c r="A233" s="18" t="s">
        <v>278</v>
      </c>
      <c r="B233" s="12" t="s">
        <v>95</v>
      </c>
      <c r="C233" s="4">
        <v>6</v>
      </c>
      <c r="D233" s="4">
        <v>2</v>
      </c>
      <c r="E233" s="4">
        <v>2</v>
      </c>
      <c r="F233" s="4">
        <v>2</v>
      </c>
      <c r="G233" s="4">
        <v>0</v>
      </c>
      <c r="H233" s="4">
        <v>8</v>
      </c>
      <c r="I233" s="4">
        <v>3</v>
      </c>
      <c r="J233" s="4">
        <v>11</v>
      </c>
      <c r="K233" s="4"/>
      <c r="L233" s="4" t="s">
        <v>75</v>
      </c>
      <c r="M233" s="4"/>
      <c r="N233" s="12" t="s">
        <v>263</v>
      </c>
    </row>
    <row r="234" spans="1:14" ht="13.5" thickBot="1">
      <c r="A234" s="18" t="s">
        <v>301</v>
      </c>
      <c r="B234" s="12" t="s">
        <v>252</v>
      </c>
      <c r="C234" s="4">
        <v>3</v>
      </c>
      <c r="D234" s="4">
        <v>2</v>
      </c>
      <c r="E234" s="4">
        <v>1</v>
      </c>
      <c r="F234" s="4">
        <v>0</v>
      </c>
      <c r="G234" s="4">
        <v>0</v>
      </c>
      <c r="H234" s="4">
        <v>5</v>
      </c>
      <c r="I234" s="4">
        <v>0</v>
      </c>
      <c r="J234" s="4">
        <v>5</v>
      </c>
      <c r="K234" s="4"/>
      <c r="L234" s="4" t="s">
        <v>75</v>
      </c>
      <c r="M234" s="4"/>
      <c r="N234" s="12" t="s">
        <v>264</v>
      </c>
    </row>
    <row r="235" spans="1:14" ht="26.25" thickBot="1">
      <c r="A235" s="18" t="s">
        <v>279</v>
      </c>
      <c r="B235" s="12" t="s">
        <v>104</v>
      </c>
      <c r="C235" s="4">
        <v>5</v>
      </c>
      <c r="D235" s="4">
        <v>2</v>
      </c>
      <c r="E235" s="4">
        <v>2</v>
      </c>
      <c r="F235" s="4">
        <v>0</v>
      </c>
      <c r="G235" s="4">
        <v>0</v>
      </c>
      <c r="H235" s="4">
        <v>6</v>
      </c>
      <c r="I235" s="4">
        <v>3</v>
      </c>
      <c r="J235" s="4">
        <v>9</v>
      </c>
      <c r="K235" s="4" t="s">
        <v>81</v>
      </c>
      <c r="L235" s="4"/>
      <c r="M235" s="4"/>
      <c r="N235" s="12" t="s">
        <v>263</v>
      </c>
    </row>
    <row r="236" spans="1:14" ht="26.25" thickBot="1">
      <c r="A236" s="19" t="s">
        <v>280</v>
      </c>
      <c r="B236" s="71" t="s">
        <v>106</v>
      </c>
      <c r="C236" s="6">
        <v>5</v>
      </c>
      <c r="D236" s="6">
        <v>2</v>
      </c>
      <c r="E236" s="6">
        <v>2</v>
      </c>
      <c r="F236" s="6">
        <v>0</v>
      </c>
      <c r="G236" s="6">
        <v>0</v>
      </c>
      <c r="H236" s="6">
        <v>6</v>
      </c>
      <c r="I236" s="6">
        <v>3</v>
      </c>
      <c r="J236" s="6">
        <v>9</v>
      </c>
      <c r="K236" s="6" t="s">
        <v>81</v>
      </c>
      <c r="L236" s="6"/>
      <c r="M236" s="6"/>
      <c r="N236" s="71" t="s">
        <v>263</v>
      </c>
    </row>
    <row r="237" spans="1:14" ht="12.75">
      <c r="A237" s="41"/>
      <c r="B237" s="42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2"/>
    </row>
    <row r="238" spans="1:14" ht="12.75">
      <c r="A238" s="41"/>
      <c r="B238" s="42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2"/>
    </row>
    <row r="239" spans="1:14" ht="12.75">
      <c r="A239" s="41"/>
      <c r="B239" s="42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2"/>
    </row>
    <row r="240" spans="1:14" ht="12.75">
      <c r="A240" s="41"/>
      <c r="B240" s="42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2"/>
    </row>
    <row r="241" spans="1:14" ht="13.5" thickBot="1">
      <c r="A241" s="41"/>
      <c r="B241" s="42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2"/>
    </row>
    <row r="242" spans="1:14" ht="13.5" thickBot="1">
      <c r="A242" s="21" t="s">
        <v>67</v>
      </c>
      <c r="B242" s="9" t="s">
        <v>68</v>
      </c>
      <c r="C242" s="9" t="s">
        <v>69</v>
      </c>
      <c r="D242" s="107" t="s">
        <v>70</v>
      </c>
      <c r="E242" s="108"/>
      <c r="F242" s="108"/>
      <c r="G242" s="109"/>
      <c r="H242" s="107" t="s">
        <v>71</v>
      </c>
      <c r="I242" s="108"/>
      <c r="J242" s="109"/>
      <c r="K242" s="107" t="s">
        <v>72</v>
      </c>
      <c r="L242" s="108"/>
      <c r="M242" s="109"/>
      <c r="N242" s="9" t="s">
        <v>73</v>
      </c>
    </row>
    <row r="243" spans="1:14" ht="13.5" thickBot="1">
      <c r="A243" s="22"/>
      <c r="B243" s="10"/>
      <c r="C243" s="10" t="s">
        <v>74</v>
      </c>
      <c r="D243" s="11" t="s">
        <v>75</v>
      </c>
      <c r="E243" s="11" t="s">
        <v>76</v>
      </c>
      <c r="F243" s="11" t="s">
        <v>77</v>
      </c>
      <c r="G243" s="11" t="s">
        <v>78</v>
      </c>
      <c r="H243" s="11" t="s">
        <v>79</v>
      </c>
      <c r="I243" s="11" t="s">
        <v>33</v>
      </c>
      <c r="J243" s="11" t="s">
        <v>80</v>
      </c>
      <c r="K243" s="11" t="s">
        <v>81</v>
      </c>
      <c r="L243" s="11" t="s">
        <v>75</v>
      </c>
      <c r="M243" s="11" t="s">
        <v>82</v>
      </c>
      <c r="N243" s="10" t="s">
        <v>83</v>
      </c>
    </row>
    <row r="244" spans="1:14" ht="12.75">
      <c r="A244" s="73" t="s">
        <v>281</v>
      </c>
      <c r="B244" s="74" t="s">
        <v>108</v>
      </c>
      <c r="C244" s="75">
        <v>5</v>
      </c>
      <c r="D244" s="75">
        <v>2</v>
      </c>
      <c r="E244" s="75">
        <v>2</v>
      </c>
      <c r="F244" s="75">
        <v>0</v>
      </c>
      <c r="G244" s="75">
        <v>0</v>
      </c>
      <c r="H244" s="75">
        <v>6</v>
      </c>
      <c r="I244" s="75">
        <v>3</v>
      </c>
      <c r="J244" s="75">
        <v>9</v>
      </c>
      <c r="K244" s="75"/>
      <c r="L244" s="75" t="s">
        <v>75</v>
      </c>
      <c r="M244" s="75"/>
      <c r="N244" s="74" t="s">
        <v>263</v>
      </c>
    </row>
    <row r="245" spans="1:14" ht="13.5" thickBot="1">
      <c r="A245" s="18" t="s">
        <v>282</v>
      </c>
      <c r="B245" s="12" t="s">
        <v>110</v>
      </c>
      <c r="C245" s="4">
        <v>5</v>
      </c>
      <c r="D245" s="4">
        <v>2</v>
      </c>
      <c r="E245" s="4">
        <v>1</v>
      </c>
      <c r="F245" s="4">
        <v>1</v>
      </c>
      <c r="G245" s="4">
        <v>0</v>
      </c>
      <c r="H245" s="4">
        <v>6</v>
      </c>
      <c r="I245" s="4">
        <v>3</v>
      </c>
      <c r="J245" s="4">
        <v>9</v>
      </c>
      <c r="K245" s="4" t="s">
        <v>81</v>
      </c>
      <c r="L245" s="4"/>
      <c r="M245" s="4"/>
      <c r="N245" s="12" t="s">
        <v>263</v>
      </c>
    </row>
    <row r="246" spans="1:14" ht="13.5" thickBot="1">
      <c r="A246" s="18" t="s">
        <v>283</v>
      </c>
      <c r="B246" s="12" t="s">
        <v>112</v>
      </c>
      <c r="C246" s="4">
        <v>6</v>
      </c>
      <c r="D246" s="4">
        <v>2</v>
      </c>
      <c r="E246" s="4">
        <v>1</v>
      </c>
      <c r="F246" s="4">
        <v>1</v>
      </c>
      <c r="G246" s="4">
        <v>0</v>
      </c>
      <c r="H246" s="4">
        <v>6</v>
      </c>
      <c r="I246" s="4">
        <v>5</v>
      </c>
      <c r="J246" s="4">
        <v>11</v>
      </c>
      <c r="K246" s="4" t="s">
        <v>81</v>
      </c>
      <c r="L246" s="4"/>
      <c r="M246" s="4"/>
      <c r="N246" s="12" t="s">
        <v>263</v>
      </c>
    </row>
    <row r="247" spans="1:14" ht="13.5" thickBot="1">
      <c r="A247" s="18" t="s">
        <v>284</v>
      </c>
      <c r="B247" s="12" t="s">
        <v>114</v>
      </c>
      <c r="C247" s="4">
        <v>4</v>
      </c>
      <c r="D247" s="4">
        <v>2</v>
      </c>
      <c r="E247" s="4">
        <v>1</v>
      </c>
      <c r="F247" s="4">
        <v>0</v>
      </c>
      <c r="G247" s="4">
        <v>0</v>
      </c>
      <c r="H247" s="4">
        <v>5</v>
      </c>
      <c r="I247" s="4">
        <v>2</v>
      </c>
      <c r="J247" s="4">
        <v>7</v>
      </c>
      <c r="K247" s="4"/>
      <c r="L247" s="4" t="s">
        <v>75</v>
      </c>
      <c r="M247" s="4"/>
      <c r="N247" s="12" t="s">
        <v>263</v>
      </c>
    </row>
    <row r="248" spans="1:14" ht="39" thickBot="1">
      <c r="A248" s="18" t="s">
        <v>256</v>
      </c>
      <c r="B248" s="12" t="s">
        <v>257</v>
      </c>
      <c r="C248" s="4">
        <v>3</v>
      </c>
      <c r="D248" s="4">
        <v>2</v>
      </c>
      <c r="E248" s="4">
        <v>0</v>
      </c>
      <c r="F248" s="4">
        <v>0</v>
      </c>
      <c r="G248" s="4">
        <v>0</v>
      </c>
      <c r="H248" s="4">
        <v>4</v>
      </c>
      <c r="I248" s="4">
        <v>1</v>
      </c>
      <c r="J248" s="4">
        <v>5</v>
      </c>
      <c r="K248" s="4"/>
      <c r="L248" s="4" t="s">
        <v>75</v>
      </c>
      <c r="M248" s="4"/>
      <c r="N248" s="12" t="s">
        <v>264</v>
      </c>
    </row>
    <row r="249" spans="1:14" ht="13.5" thickBot="1">
      <c r="A249" s="18" t="s">
        <v>285</v>
      </c>
      <c r="B249" s="12" t="s">
        <v>121</v>
      </c>
      <c r="C249" s="4">
        <v>6</v>
      </c>
      <c r="D249" s="4">
        <v>2</v>
      </c>
      <c r="E249" s="4">
        <v>2</v>
      </c>
      <c r="F249" s="4">
        <v>0</v>
      </c>
      <c r="G249" s="4">
        <v>0</v>
      </c>
      <c r="H249" s="4">
        <v>6</v>
      </c>
      <c r="I249" s="4">
        <v>5</v>
      </c>
      <c r="J249" s="4">
        <v>11</v>
      </c>
      <c r="K249" s="4" t="s">
        <v>81</v>
      </c>
      <c r="L249" s="4"/>
      <c r="M249" s="4"/>
      <c r="N249" s="12" t="s">
        <v>263</v>
      </c>
    </row>
    <row r="250" spans="1:14" ht="26.25" thickBot="1">
      <c r="A250" s="18" t="s">
        <v>286</v>
      </c>
      <c r="B250" s="12" t="s">
        <v>123</v>
      </c>
      <c r="C250" s="4">
        <v>6</v>
      </c>
      <c r="D250" s="4">
        <v>2</v>
      </c>
      <c r="E250" s="4">
        <v>2</v>
      </c>
      <c r="F250" s="4">
        <v>0</v>
      </c>
      <c r="G250" s="4">
        <v>0</v>
      </c>
      <c r="H250" s="4">
        <v>6</v>
      </c>
      <c r="I250" s="4">
        <v>5</v>
      </c>
      <c r="J250" s="4">
        <v>11</v>
      </c>
      <c r="K250" s="4"/>
      <c r="L250" s="4" t="s">
        <v>75</v>
      </c>
      <c r="M250" s="4"/>
      <c r="N250" s="12" t="s">
        <v>263</v>
      </c>
    </row>
    <row r="251" spans="1:14" ht="13.5" thickBot="1">
      <c r="A251" s="18" t="s">
        <v>288</v>
      </c>
      <c r="B251" s="12" t="s">
        <v>127</v>
      </c>
      <c r="C251" s="4">
        <v>6</v>
      </c>
      <c r="D251" s="4">
        <v>2</v>
      </c>
      <c r="E251" s="4">
        <v>2</v>
      </c>
      <c r="F251" s="4">
        <v>0</v>
      </c>
      <c r="G251" s="4">
        <v>0</v>
      </c>
      <c r="H251" s="4">
        <v>6</v>
      </c>
      <c r="I251" s="4">
        <v>5</v>
      </c>
      <c r="J251" s="4">
        <v>11</v>
      </c>
      <c r="K251" s="4" t="s">
        <v>81</v>
      </c>
      <c r="L251" s="4"/>
      <c r="M251" s="4"/>
      <c r="N251" s="12" t="s">
        <v>263</v>
      </c>
    </row>
    <row r="252" spans="1:14" ht="13.5" thickBot="1">
      <c r="A252" s="18" t="s">
        <v>291</v>
      </c>
      <c r="B252" s="12" t="s">
        <v>134</v>
      </c>
      <c r="C252" s="4">
        <v>6</v>
      </c>
      <c r="D252" s="4">
        <v>2</v>
      </c>
      <c r="E252" s="4">
        <v>2</v>
      </c>
      <c r="F252" s="4">
        <v>0</v>
      </c>
      <c r="G252" s="4">
        <v>0</v>
      </c>
      <c r="H252" s="4">
        <v>6</v>
      </c>
      <c r="I252" s="4">
        <v>5</v>
      </c>
      <c r="J252" s="4">
        <v>11</v>
      </c>
      <c r="K252" s="4"/>
      <c r="L252" s="4" t="s">
        <v>75</v>
      </c>
      <c r="M252" s="4"/>
      <c r="N252" s="12" t="s">
        <v>263</v>
      </c>
    </row>
    <row r="253" spans="1:14" ht="13.5" thickBot="1">
      <c r="A253" s="18" t="s">
        <v>292</v>
      </c>
      <c r="B253" s="12" t="s">
        <v>136</v>
      </c>
      <c r="C253" s="4">
        <v>6</v>
      </c>
      <c r="D253" s="4">
        <v>2</v>
      </c>
      <c r="E253" s="4">
        <v>2</v>
      </c>
      <c r="F253" s="4">
        <v>0</v>
      </c>
      <c r="G253" s="4">
        <v>0</v>
      </c>
      <c r="H253" s="4">
        <v>6</v>
      </c>
      <c r="I253" s="4">
        <v>5</v>
      </c>
      <c r="J253" s="4">
        <v>11</v>
      </c>
      <c r="K253" s="4" t="s">
        <v>81</v>
      </c>
      <c r="L253" s="4"/>
      <c r="M253" s="4"/>
      <c r="N253" s="12" t="s">
        <v>263</v>
      </c>
    </row>
    <row r="254" spans="1:14" ht="13.5" thickBot="1">
      <c r="A254" s="18" t="s">
        <v>293</v>
      </c>
      <c r="B254" s="12" t="s">
        <v>138</v>
      </c>
      <c r="C254" s="4">
        <v>6</v>
      </c>
      <c r="D254" s="4">
        <v>2</v>
      </c>
      <c r="E254" s="4">
        <v>1</v>
      </c>
      <c r="F254" s="4">
        <v>1</v>
      </c>
      <c r="G254" s="4">
        <v>0</v>
      </c>
      <c r="H254" s="4">
        <v>6</v>
      </c>
      <c r="I254" s="4">
        <v>5</v>
      </c>
      <c r="J254" s="4">
        <v>11</v>
      </c>
      <c r="K254" s="4" t="s">
        <v>81</v>
      </c>
      <c r="L254" s="4"/>
      <c r="M254" s="4"/>
      <c r="N254" s="12" t="s">
        <v>263</v>
      </c>
    </row>
    <row r="255" spans="1:14" ht="13.5" thickBot="1">
      <c r="A255" s="18" t="s">
        <v>139</v>
      </c>
      <c r="B255" s="12" t="s">
        <v>140</v>
      </c>
      <c r="C255" s="4">
        <v>5</v>
      </c>
      <c r="D255" s="4">
        <v>2</v>
      </c>
      <c r="E255" s="4">
        <v>1</v>
      </c>
      <c r="F255" s="4">
        <v>0</v>
      </c>
      <c r="G255" s="4">
        <v>0</v>
      </c>
      <c r="H255" s="4">
        <v>5</v>
      </c>
      <c r="I255" s="4">
        <v>4</v>
      </c>
      <c r="J255" s="4">
        <v>9</v>
      </c>
      <c r="K255" s="4"/>
      <c r="L255" s="4" t="s">
        <v>75</v>
      </c>
      <c r="M255" s="4"/>
      <c r="N255" s="12" t="s">
        <v>265</v>
      </c>
    </row>
    <row r="256" spans="1:14" ht="13.5" thickBot="1">
      <c r="A256" s="18" t="s">
        <v>150</v>
      </c>
      <c r="B256" s="12" t="s">
        <v>151</v>
      </c>
      <c r="C256" s="4">
        <v>5</v>
      </c>
      <c r="D256" s="4">
        <v>2</v>
      </c>
      <c r="E256" s="4">
        <v>1</v>
      </c>
      <c r="F256" s="4">
        <v>0</v>
      </c>
      <c r="G256" s="4">
        <v>2</v>
      </c>
      <c r="H256" s="4">
        <v>5</v>
      </c>
      <c r="I256" s="4">
        <v>4</v>
      </c>
      <c r="J256" s="4">
        <v>9</v>
      </c>
      <c r="K256" s="4"/>
      <c r="L256" s="4" t="s">
        <v>75</v>
      </c>
      <c r="M256" s="4"/>
      <c r="N256" s="12" t="s">
        <v>265</v>
      </c>
    </row>
    <row r="257" spans="1:14" ht="13.5" thickBot="1">
      <c r="A257" s="18" t="s">
        <v>298</v>
      </c>
      <c r="B257" s="12" t="s">
        <v>154</v>
      </c>
      <c r="C257" s="4">
        <v>6</v>
      </c>
      <c r="D257" s="4">
        <v>2</v>
      </c>
      <c r="E257" s="4">
        <v>1</v>
      </c>
      <c r="F257" s="4">
        <v>0</v>
      </c>
      <c r="G257" s="4">
        <v>1</v>
      </c>
      <c r="H257" s="4">
        <v>5</v>
      </c>
      <c r="I257" s="4">
        <v>6</v>
      </c>
      <c r="J257" s="4">
        <v>11</v>
      </c>
      <c r="K257" s="4" t="s">
        <v>81</v>
      </c>
      <c r="L257" s="4"/>
      <c r="M257" s="4"/>
      <c r="N257" s="12" t="s">
        <v>263</v>
      </c>
    </row>
    <row r="258" spans="1:14" ht="13.5" thickBot="1">
      <c r="A258" s="18" t="s">
        <v>163</v>
      </c>
      <c r="B258" s="12" t="s">
        <v>164</v>
      </c>
      <c r="C258" s="4">
        <v>3</v>
      </c>
      <c r="D258" s="4">
        <v>2</v>
      </c>
      <c r="E258" s="4">
        <v>0</v>
      </c>
      <c r="F258" s="4">
        <v>0</v>
      </c>
      <c r="G258" s="4">
        <v>0</v>
      </c>
      <c r="H258" s="4">
        <v>4</v>
      </c>
      <c r="I258" s="4">
        <v>1</v>
      </c>
      <c r="J258" s="4">
        <v>5</v>
      </c>
      <c r="K258" s="4"/>
      <c r="L258" s="4" t="s">
        <v>75</v>
      </c>
      <c r="M258" s="4"/>
      <c r="N258" s="12" t="s">
        <v>265</v>
      </c>
    </row>
    <row r="259" spans="1:14" ht="13.5" thickBot="1">
      <c r="A259" s="112" t="s">
        <v>548</v>
      </c>
      <c r="B259" s="109"/>
      <c r="C259" s="10">
        <v>115</v>
      </c>
      <c r="D259" s="10">
        <v>44</v>
      </c>
      <c r="E259" s="10">
        <v>32</v>
      </c>
      <c r="F259" s="10">
        <v>5</v>
      </c>
      <c r="G259" s="10">
        <v>3</v>
      </c>
      <c r="H259" s="10">
        <v>125</v>
      </c>
      <c r="I259" s="10">
        <v>83</v>
      </c>
      <c r="J259" s="10">
        <v>208</v>
      </c>
      <c r="K259" s="10">
        <v>12</v>
      </c>
      <c r="L259" s="10">
        <v>10</v>
      </c>
      <c r="M259" s="10">
        <v>0</v>
      </c>
      <c r="N259" s="10"/>
    </row>
    <row r="260" spans="1:14" ht="13.5" customHeight="1" thickBot="1">
      <c r="A260" s="107" t="s">
        <v>549</v>
      </c>
      <c r="B260" s="109"/>
      <c r="C260" s="54">
        <f>SUM(D260:G260)</f>
        <v>1176</v>
      </c>
      <c r="D260" s="10">
        <f aca="true" t="shared" si="1" ref="D260:J260">D259*14</f>
        <v>616</v>
      </c>
      <c r="E260" s="10">
        <f t="shared" si="1"/>
        <v>448</v>
      </c>
      <c r="F260" s="10">
        <f t="shared" si="1"/>
        <v>70</v>
      </c>
      <c r="G260" s="10">
        <f t="shared" si="1"/>
        <v>42</v>
      </c>
      <c r="H260" s="10">
        <f t="shared" si="1"/>
        <v>1750</v>
      </c>
      <c r="I260" s="10">
        <f t="shared" si="1"/>
        <v>1162</v>
      </c>
      <c r="J260" s="10">
        <f t="shared" si="1"/>
        <v>2912</v>
      </c>
      <c r="K260" s="10"/>
      <c r="L260" s="10"/>
      <c r="M260" s="10"/>
      <c r="N260" s="10"/>
    </row>
    <row r="261" spans="1:14" ht="13.5" customHeight="1" thickBot="1">
      <c r="A261" s="107" t="s">
        <v>550</v>
      </c>
      <c r="B261" s="109"/>
      <c r="C261" s="10">
        <v>55.29</v>
      </c>
      <c r="D261" s="10">
        <v>70.97</v>
      </c>
      <c r="E261" s="10">
        <v>59.26</v>
      </c>
      <c r="F261" s="10">
        <v>45.45</v>
      </c>
      <c r="G261" s="10">
        <v>27.27</v>
      </c>
      <c r="H261" s="10">
        <v>52.3</v>
      </c>
      <c r="I261" s="10">
        <v>48.54</v>
      </c>
      <c r="J261" s="10">
        <v>50.73</v>
      </c>
      <c r="K261" s="10" t="s">
        <v>266</v>
      </c>
      <c r="L261" s="10" t="s">
        <v>266</v>
      </c>
      <c r="M261" s="10" t="s">
        <v>266</v>
      </c>
      <c r="N261" s="10"/>
    </row>
    <row r="262" ht="15.75">
      <c r="C262" s="13" t="s">
        <v>267</v>
      </c>
    </row>
    <row r="263" ht="13.5" thickBot="1">
      <c r="A263" s="16"/>
    </row>
    <row r="264" spans="1:14" ht="13.5" thickBot="1">
      <c r="A264" s="21" t="s">
        <v>67</v>
      </c>
      <c r="B264" s="9" t="s">
        <v>68</v>
      </c>
      <c r="C264" s="9" t="s">
        <v>69</v>
      </c>
      <c r="D264" s="107" t="s">
        <v>70</v>
      </c>
      <c r="E264" s="108"/>
      <c r="F264" s="108"/>
      <c r="G264" s="109"/>
      <c r="H264" s="107" t="s">
        <v>71</v>
      </c>
      <c r="I264" s="108"/>
      <c r="J264" s="109"/>
      <c r="K264" s="107" t="s">
        <v>72</v>
      </c>
      <c r="L264" s="108"/>
      <c r="M264" s="109"/>
      <c r="N264" s="9" t="s">
        <v>73</v>
      </c>
    </row>
    <row r="265" spans="1:14" ht="13.5" thickBot="1">
      <c r="A265" s="22"/>
      <c r="B265" s="10"/>
      <c r="C265" s="10" t="s">
        <v>74</v>
      </c>
      <c r="D265" s="11" t="s">
        <v>75</v>
      </c>
      <c r="E265" s="11" t="s">
        <v>76</v>
      </c>
      <c r="F265" s="11" t="s">
        <v>77</v>
      </c>
      <c r="G265" s="11" t="s">
        <v>78</v>
      </c>
      <c r="H265" s="11" t="s">
        <v>79</v>
      </c>
      <c r="I265" s="11" t="s">
        <v>33</v>
      </c>
      <c r="J265" s="11" t="s">
        <v>80</v>
      </c>
      <c r="K265" s="11" t="s">
        <v>81</v>
      </c>
      <c r="L265" s="11" t="s">
        <v>75</v>
      </c>
      <c r="M265" s="11" t="s">
        <v>82</v>
      </c>
      <c r="N265" s="10" t="s">
        <v>83</v>
      </c>
    </row>
    <row r="266" spans="1:14" ht="13.5" thickBot="1">
      <c r="A266" s="18" t="s">
        <v>275</v>
      </c>
      <c r="B266" s="12" t="s">
        <v>88</v>
      </c>
      <c r="C266" s="4">
        <v>6</v>
      </c>
      <c r="D266" s="4">
        <v>2</v>
      </c>
      <c r="E266" s="4">
        <v>2</v>
      </c>
      <c r="F266" s="4">
        <v>0</v>
      </c>
      <c r="G266" s="4">
        <v>0</v>
      </c>
      <c r="H266" s="4">
        <v>6</v>
      </c>
      <c r="I266" s="4">
        <v>5</v>
      </c>
      <c r="J266" s="4">
        <v>11</v>
      </c>
      <c r="K266" s="4"/>
      <c r="L266" s="4" t="s">
        <v>75</v>
      </c>
      <c r="M266" s="4"/>
      <c r="N266" s="12" t="s">
        <v>263</v>
      </c>
    </row>
    <row r="267" spans="1:14" ht="26.25" thickBot="1">
      <c r="A267" s="18" t="s">
        <v>287</v>
      </c>
      <c r="B267" s="12" t="s">
        <v>125</v>
      </c>
      <c r="C267" s="4">
        <v>6</v>
      </c>
      <c r="D267" s="4">
        <v>2</v>
      </c>
      <c r="E267" s="4">
        <v>2</v>
      </c>
      <c r="F267" s="4">
        <v>0</v>
      </c>
      <c r="G267" s="4">
        <v>0</v>
      </c>
      <c r="H267" s="4">
        <v>6</v>
      </c>
      <c r="I267" s="4">
        <v>5</v>
      </c>
      <c r="J267" s="4">
        <v>11</v>
      </c>
      <c r="K267" s="4" t="s">
        <v>81</v>
      </c>
      <c r="L267" s="4"/>
      <c r="M267" s="4"/>
      <c r="N267" s="12" t="s">
        <v>263</v>
      </c>
    </row>
    <row r="268" spans="1:14" ht="13.5" thickBot="1">
      <c r="A268" s="18" t="s">
        <v>290</v>
      </c>
      <c r="B268" s="12" t="s">
        <v>132</v>
      </c>
      <c r="C268" s="4">
        <v>7</v>
      </c>
      <c r="D268" s="4">
        <v>2</v>
      </c>
      <c r="E268" s="4">
        <v>1</v>
      </c>
      <c r="F268" s="4">
        <v>2</v>
      </c>
      <c r="G268" s="4">
        <v>0</v>
      </c>
      <c r="H268" s="4">
        <v>7</v>
      </c>
      <c r="I268" s="4">
        <v>5</v>
      </c>
      <c r="J268" s="4">
        <v>12</v>
      </c>
      <c r="K268" s="4" t="s">
        <v>81</v>
      </c>
      <c r="L268" s="4"/>
      <c r="M268" s="4"/>
      <c r="N268" s="12" t="s">
        <v>263</v>
      </c>
    </row>
    <row r="269" spans="1:14" ht="13.5" thickBot="1">
      <c r="A269" s="18" t="s">
        <v>294</v>
      </c>
      <c r="B269" s="12" t="s">
        <v>143</v>
      </c>
      <c r="C269" s="4">
        <v>6</v>
      </c>
      <c r="D269" s="4">
        <v>2</v>
      </c>
      <c r="E269" s="4">
        <v>2</v>
      </c>
      <c r="F269" s="4">
        <v>0</v>
      </c>
      <c r="G269" s="4">
        <v>0</v>
      </c>
      <c r="H269" s="4">
        <v>6</v>
      </c>
      <c r="I269" s="4">
        <v>5</v>
      </c>
      <c r="J269" s="4">
        <v>11</v>
      </c>
      <c r="K269" s="4"/>
      <c r="L269" s="4" t="s">
        <v>75</v>
      </c>
      <c r="M269" s="4"/>
      <c r="N269" s="12" t="s">
        <v>263</v>
      </c>
    </row>
    <row r="270" spans="1:14" ht="13.5" thickBot="1">
      <c r="A270" s="18" t="s">
        <v>295</v>
      </c>
      <c r="B270" s="12" t="s">
        <v>145</v>
      </c>
      <c r="C270" s="4">
        <v>7</v>
      </c>
      <c r="D270" s="4">
        <v>2</v>
      </c>
      <c r="E270" s="4">
        <v>2</v>
      </c>
      <c r="F270" s="4">
        <v>1</v>
      </c>
      <c r="G270" s="4">
        <v>0</v>
      </c>
      <c r="H270" s="4">
        <v>7</v>
      </c>
      <c r="I270" s="4">
        <v>5</v>
      </c>
      <c r="J270" s="4">
        <v>12</v>
      </c>
      <c r="K270" s="4" t="s">
        <v>81</v>
      </c>
      <c r="L270" s="4"/>
      <c r="M270" s="4"/>
      <c r="N270" s="12" t="s">
        <v>263</v>
      </c>
    </row>
    <row r="271" spans="1:14" ht="13.5" thickBot="1">
      <c r="A271" s="18" t="s">
        <v>296</v>
      </c>
      <c r="B271" s="12" t="s">
        <v>147</v>
      </c>
      <c r="C271" s="4">
        <v>6</v>
      </c>
      <c r="D271" s="4">
        <v>2</v>
      </c>
      <c r="E271" s="4">
        <v>2</v>
      </c>
      <c r="F271" s="4">
        <v>0</v>
      </c>
      <c r="G271" s="4">
        <v>0</v>
      </c>
      <c r="H271" s="4">
        <v>6</v>
      </c>
      <c r="I271" s="4">
        <v>5</v>
      </c>
      <c r="J271" s="4">
        <v>11</v>
      </c>
      <c r="K271" s="4" t="s">
        <v>81</v>
      </c>
      <c r="L271" s="4"/>
      <c r="M271" s="4"/>
      <c r="N271" s="12" t="s">
        <v>263</v>
      </c>
    </row>
    <row r="272" spans="1:14" ht="13.5" thickBot="1">
      <c r="A272" s="18" t="s">
        <v>297</v>
      </c>
      <c r="B272" s="12" t="s">
        <v>149</v>
      </c>
      <c r="C272" s="4">
        <v>6</v>
      </c>
      <c r="D272" s="4">
        <v>2</v>
      </c>
      <c r="E272" s="4">
        <v>1</v>
      </c>
      <c r="F272" s="4">
        <v>1</v>
      </c>
      <c r="G272" s="4">
        <v>0</v>
      </c>
      <c r="H272" s="4">
        <v>6</v>
      </c>
      <c r="I272" s="4">
        <v>5</v>
      </c>
      <c r="J272" s="4">
        <v>11</v>
      </c>
      <c r="K272" s="4" t="s">
        <v>81</v>
      </c>
      <c r="L272" s="4"/>
      <c r="M272" s="4"/>
      <c r="N272" s="12" t="s">
        <v>263</v>
      </c>
    </row>
    <row r="273" spans="1:14" ht="13.5" thickBot="1">
      <c r="A273" s="18" t="s">
        <v>299</v>
      </c>
      <c r="B273" s="12" t="s">
        <v>156</v>
      </c>
      <c r="C273" s="4">
        <v>5</v>
      </c>
      <c r="D273" s="4">
        <v>0</v>
      </c>
      <c r="E273" s="4">
        <v>0</v>
      </c>
      <c r="F273" s="4">
        <v>0</v>
      </c>
      <c r="G273" s="4">
        <v>2</v>
      </c>
      <c r="H273" s="4">
        <v>0</v>
      </c>
      <c r="I273" s="4">
        <v>9</v>
      </c>
      <c r="J273" s="4">
        <v>9</v>
      </c>
      <c r="K273" s="4"/>
      <c r="L273" s="4" t="s">
        <v>75</v>
      </c>
      <c r="M273" s="4"/>
      <c r="N273" s="12" t="s">
        <v>263</v>
      </c>
    </row>
    <row r="274" spans="1:14" ht="13.5" thickBot="1">
      <c r="A274" s="18" t="s">
        <v>157</v>
      </c>
      <c r="B274" s="12" t="s">
        <v>158</v>
      </c>
      <c r="C274" s="4">
        <v>7</v>
      </c>
      <c r="D274" s="4">
        <v>2</v>
      </c>
      <c r="E274" s="4">
        <v>1</v>
      </c>
      <c r="F274" s="4">
        <v>0</v>
      </c>
      <c r="G274" s="4">
        <v>2</v>
      </c>
      <c r="H274" s="4">
        <v>5</v>
      </c>
      <c r="I274" s="4">
        <v>7</v>
      </c>
      <c r="J274" s="4">
        <v>12</v>
      </c>
      <c r="K274" s="4" t="s">
        <v>81</v>
      </c>
      <c r="L274" s="4"/>
      <c r="M274" s="4"/>
      <c r="N274" s="12" t="s">
        <v>265</v>
      </c>
    </row>
    <row r="275" spans="1:14" ht="13.5" thickBot="1">
      <c r="A275" s="18" t="s">
        <v>159</v>
      </c>
      <c r="B275" s="12" t="s">
        <v>160</v>
      </c>
      <c r="C275" s="4">
        <v>7</v>
      </c>
      <c r="D275" s="4">
        <v>2</v>
      </c>
      <c r="E275" s="4">
        <v>1</v>
      </c>
      <c r="F275" s="4">
        <v>0</v>
      </c>
      <c r="G275" s="4">
        <v>2</v>
      </c>
      <c r="H275" s="4">
        <v>5</v>
      </c>
      <c r="I275" s="4">
        <v>7</v>
      </c>
      <c r="J275" s="4">
        <v>12</v>
      </c>
      <c r="K275" s="4"/>
      <c r="L275" s="4" t="s">
        <v>75</v>
      </c>
      <c r="M275" s="4"/>
      <c r="N275" s="12" t="s">
        <v>265</v>
      </c>
    </row>
    <row r="276" spans="1:14" ht="13.5" thickBot="1">
      <c r="A276" s="18" t="s">
        <v>161</v>
      </c>
      <c r="B276" s="12" t="s">
        <v>162</v>
      </c>
      <c r="C276" s="4">
        <v>7</v>
      </c>
      <c r="D276" s="4">
        <v>2</v>
      </c>
      <c r="E276" s="4">
        <v>1</v>
      </c>
      <c r="F276" s="4">
        <v>0</v>
      </c>
      <c r="G276" s="4">
        <v>2</v>
      </c>
      <c r="H276" s="4">
        <v>5</v>
      </c>
      <c r="I276" s="4">
        <v>7</v>
      </c>
      <c r="J276" s="4">
        <v>12</v>
      </c>
      <c r="K276" s="4"/>
      <c r="L276" s="4" t="s">
        <v>75</v>
      </c>
      <c r="M276" s="4"/>
      <c r="N276" s="12" t="s">
        <v>265</v>
      </c>
    </row>
    <row r="277" spans="1:14" ht="13.5" thickBot="1">
      <c r="A277" s="112" t="s">
        <v>548</v>
      </c>
      <c r="B277" s="109"/>
      <c r="C277" s="10">
        <v>70</v>
      </c>
      <c r="D277" s="10">
        <v>20</v>
      </c>
      <c r="E277" s="10">
        <v>15</v>
      </c>
      <c r="F277" s="10">
        <v>4</v>
      </c>
      <c r="G277" s="10">
        <v>8</v>
      </c>
      <c r="H277" s="10">
        <v>59</v>
      </c>
      <c r="I277" s="10">
        <v>65</v>
      </c>
      <c r="J277" s="10">
        <v>124</v>
      </c>
      <c r="K277" s="10">
        <v>6</v>
      </c>
      <c r="L277" s="10">
        <v>5</v>
      </c>
      <c r="M277" s="10">
        <v>0</v>
      </c>
      <c r="N277" s="10"/>
    </row>
    <row r="278" spans="1:14" ht="13.5" customHeight="1" thickBot="1">
      <c r="A278" s="107" t="s">
        <v>549</v>
      </c>
      <c r="B278" s="109"/>
      <c r="C278" s="54">
        <f>SUM(D278:G278)</f>
        <v>658</v>
      </c>
      <c r="D278" s="10">
        <f aca="true" t="shared" si="2" ref="D278:J278">D277*14</f>
        <v>280</v>
      </c>
      <c r="E278" s="10">
        <f t="shared" si="2"/>
        <v>210</v>
      </c>
      <c r="F278" s="10">
        <f t="shared" si="2"/>
        <v>56</v>
      </c>
      <c r="G278" s="10">
        <f t="shared" si="2"/>
        <v>112</v>
      </c>
      <c r="H278" s="10">
        <f t="shared" si="2"/>
        <v>826</v>
      </c>
      <c r="I278" s="10">
        <f t="shared" si="2"/>
        <v>910</v>
      </c>
      <c r="J278" s="10">
        <f t="shared" si="2"/>
        <v>1736</v>
      </c>
      <c r="K278" s="10"/>
      <c r="L278" s="10"/>
      <c r="M278" s="10"/>
      <c r="N278" s="10"/>
    </row>
    <row r="279" spans="1:14" ht="13.5" customHeight="1" thickBot="1">
      <c r="A279" s="107" t="s">
        <v>550</v>
      </c>
      <c r="B279" s="109"/>
      <c r="C279" s="10">
        <v>33.65</v>
      </c>
      <c r="D279" s="10">
        <v>32.26</v>
      </c>
      <c r="E279" s="10">
        <v>27.78</v>
      </c>
      <c r="F279" s="10">
        <v>36.36</v>
      </c>
      <c r="G279" s="10">
        <v>72.73</v>
      </c>
      <c r="H279" s="10">
        <v>24.69</v>
      </c>
      <c r="I279" s="10">
        <v>38.01</v>
      </c>
      <c r="J279" s="10">
        <v>30.24</v>
      </c>
      <c r="K279" s="10" t="s">
        <v>266</v>
      </c>
      <c r="L279" s="10" t="s">
        <v>266</v>
      </c>
      <c r="M279" s="10" t="s">
        <v>266</v>
      </c>
      <c r="N279" s="10"/>
    </row>
    <row r="280" ht="12.75">
      <c r="A280" s="16"/>
    </row>
    <row r="281" ht="12.75">
      <c r="A281" s="16"/>
    </row>
    <row r="282" ht="16.5" thickBot="1">
      <c r="G282" s="13" t="s">
        <v>268</v>
      </c>
    </row>
    <row r="283" spans="1:14" ht="13.5" thickBot="1">
      <c r="A283" s="21" t="s">
        <v>67</v>
      </c>
      <c r="B283" s="9" t="s">
        <v>68</v>
      </c>
      <c r="C283" s="9" t="s">
        <v>69</v>
      </c>
      <c r="D283" s="107" t="s">
        <v>70</v>
      </c>
      <c r="E283" s="108"/>
      <c r="F283" s="108"/>
      <c r="G283" s="109"/>
      <c r="H283" s="107" t="s">
        <v>71</v>
      </c>
      <c r="I283" s="108"/>
      <c r="J283" s="109"/>
      <c r="K283" s="107" t="s">
        <v>72</v>
      </c>
      <c r="L283" s="108"/>
      <c r="M283" s="109"/>
      <c r="N283" s="9" t="s">
        <v>73</v>
      </c>
    </row>
    <row r="284" spans="1:14" ht="13.5" thickBot="1">
      <c r="A284" s="22"/>
      <c r="B284" s="10"/>
      <c r="C284" s="10" t="s">
        <v>74</v>
      </c>
      <c r="D284" s="11" t="s">
        <v>75</v>
      </c>
      <c r="E284" s="11" t="s">
        <v>76</v>
      </c>
      <c r="F284" s="11" t="s">
        <v>77</v>
      </c>
      <c r="G284" s="11" t="s">
        <v>78</v>
      </c>
      <c r="H284" s="11" t="s">
        <v>79</v>
      </c>
      <c r="I284" s="11" t="s">
        <v>33</v>
      </c>
      <c r="J284" s="11" t="s">
        <v>80</v>
      </c>
      <c r="K284" s="11" t="s">
        <v>81</v>
      </c>
      <c r="L284" s="11" t="s">
        <v>75</v>
      </c>
      <c r="M284" s="11" t="s">
        <v>82</v>
      </c>
      <c r="N284" s="10" t="s">
        <v>83</v>
      </c>
    </row>
    <row r="285" spans="1:14" ht="13.5" thickBot="1">
      <c r="A285" s="18" t="s">
        <v>96</v>
      </c>
      <c r="B285" s="12" t="s">
        <v>97</v>
      </c>
      <c r="C285" s="4">
        <v>0</v>
      </c>
      <c r="D285" s="4">
        <v>0</v>
      </c>
      <c r="E285" s="4">
        <v>2</v>
      </c>
      <c r="F285" s="4">
        <v>0</v>
      </c>
      <c r="G285" s="4">
        <v>0</v>
      </c>
      <c r="H285" s="4">
        <v>2</v>
      </c>
      <c r="I285" s="4">
        <v>0</v>
      </c>
      <c r="J285" s="4">
        <v>2</v>
      </c>
      <c r="K285" s="4"/>
      <c r="L285" s="4" t="s">
        <v>75</v>
      </c>
      <c r="M285" s="4"/>
      <c r="N285" s="12" t="s">
        <v>263</v>
      </c>
    </row>
    <row r="286" spans="1:14" ht="13.5" thickBot="1">
      <c r="A286" s="18" t="s">
        <v>99</v>
      </c>
      <c r="B286" s="12" t="s">
        <v>100</v>
      </c>
      <c r="C286" s="4">
        <v>3</v>
      </c>
      <c r="D286" s="4">
        <v>0</v>
      </c>
      <c r="E286" s="4">
        <v>2</v>
      </c>
      <c r="F286" s="4">
        <v>0</v>
      </c>
      <c r="G286" s="4">
        <v>0</v>
      </c>
      <c r="H286" s="4">
        <v>2</v>
      </c>
      <c r="I286" s="4">
        <v>3</v>
      </c>
      <c r="J286" s="4">
        <v>5</v>
      </c>
      <c r="K286" s="4"/>
      <c r="L286" s="4" t="s">
        <v>75</v>
      </c>
      <c r="M286" s="4"/>
      <c r="N286" s="12" t="s">
        <v>265</v>
      </c>
    </row>
    <row r="287" spans="1:14" ht="26.25" thickBot="1">
      <c r="A287" s="18" t="s">
        <v>253</v>
      </c>
      <c r="B287" s="12" t="s">
        <v>254</v>
      </c>
      <c r="C287" s="4">
        <v>4</v>
      </c>
      <c r="D287" s="4">
        <v>2</v>
      </c>
      <c r="E287" s="4">
        <v>0</v>
      </c>
      <c r="F287" s="4">
        <v>2</v>
      </c>
      <c r="G287" s="4">
        <v>0</v>
      </c>
      <c r="H287" s="4">
        <v>6</v>
      </c>
      <c r="I287" s="4">
        <v>1</v>
      </c>
      <c r="J287" s="4">
        <v>7</v>
      </c>
      <c r="K287" s="4"/>
      <c r="L287" s="4" t="s">
        <v>75</v>
      </c>
      <c r="M287" s="4"/>
      <c r="N287" s="12" t="s">
        <v>264</v>
      </c>
    </row>
    <row r="288" spans="1:14" ht="13.5" thickBot="1">
      <c r="A288" s="18" t="s">
        <v>115</v>
      </c>
      <c r="B288" s="12" t="s">
        <v>116</v>
      </c>
      <c r="C288" s="4">
        <v>0</v>
      </c>
      <c r="D288" s="4">
        <v>0</v>
      </c>
      <c r="E288" s="4">
        <v>2</v>
      </c>
      <c r="F288" s="4">
        <v>0</v>
      </c>
      <c r="G288" s="4">
        <v>0</v>
      </c>
      <c r="H288" s="4">
        <v>2</v>
      </c>
      <c r="I288" s="4">
        <v>0</v>
      </c>
      <c r="J288" s="4">
        <v>2</v>
      </c>
      <c r="K288" s="4"/>
      <c r="L288" s="4" t="s">
        <v>75</v>
      </c>
      <c r="M288" s="4"/>
      <c r="N288" s="12" t="s">
        <v>263</v>
      </c>
    </row>
    <row r="289" spans="1:14" ht="13.5" thickBot="1">
      <c r="A289" s="18" t="s">
        <v>117</v>
      </c>
      <c r="B289" s="12" t="s">
        <v>118</v>
      </c>
      <c r="C289" s="4">
        <v>3</v>
      </c>
      <c r="D289" s="4">
        <v>0</v>
      </c>
      <c r="E289" s="4">
        <v>2</v>
      </c>
      <c r="F289" s="4">
        <v>0</v>
      </c>
      <c r="G289" s="4">
        <v>0</v>
      </c>
      <c r="H289" s="4">
        <v>2</v>
      </c>
      <c r="I289" s="4">
        <v>3</v>
      </c>
      <c r="J289" s="4">
        <v>5</v>
      </c>
      <c r="K289" s="4"/>
      <c r="L289" s="4" t="s">
        <v>75</v>
      </c>
      <c r="M289" s="4"/>
      <c r="N289" s="12" t="s">
        <v>265</v>
      </c>
    </row>
    <row r="290" spans="1:14" ht="13.5" thickBot="1">
      <c r="A290" s="18" t="s">
        <v>289</v>
      </c>
      <c r="B290" s="12" t="s">
        <v>129</v>
      </c>
      <c r="C290" s="4">
        <v>6</v>
      </c>
      <c r="D290" s="4">
        <v>2</v>
      </c>
      <c r="E290" s="4">
        <v>0</v>
      </c>
      <c r="F290" s="4">
        <v>2</v>
      </c>
      <c r="G290" s="4">
        <v>0</v>
      </c>
      <c r="H290" s="4">
        <v>6</v>
      </c>
      <c r="I290" s="4">
        <v>5</v>
      </c>
      <c r="J290" s="4">
        <v>11</v>
      </c>
      <c r="K290" s="4"/>
      <c r="L290" s="4" t="s">
        <v>75</v>
      </c>
      <c r="M290" s="4"/>
      <c r="N290" s="12" t="s">
        <v>263</v>
      </c>
    </row>
    <row r="291" spans="1:14" ht="26.25" thickBot="1">
      <c r="A291" s="18" t="s">
        <v>300</v>
      </c>
      <c r="B291" s="12" t="s">
        <v>248</v>
      </c>
      <c r="C291" s="4">
        <v>4</v>
      </c>
      <c r="D291" s="4">
        <v>0</v>
      </c>
      <c r="E291" s="4">
        <v>0</v>
      </c>
      <c r="F291" s="4">
        <v>1</v>
      </c>
      <c r="G291" s="4">
        <v>0</v>
      </c>
      <c r="H291" s="4">
        <v>1</v>
      </c>
      <c r="I291" s="4">
        <v>6</v>
      </c>
      <c r="J291" s="4">
        <v>7</v>
      </c>
      <c r="K291" s="4"/>
      <c r="L291" s="4" t="s">
        <v>75</v>
      </c>
      <c r="M291" s="4"/>
      <c r="N291" s="12" t="s">
        <v>269</v>
      </c>
    </row>
    <row r="292" spans="1:14" ht="26.25" thickBot="1">
      <c r="A292" s="18" t="s">
        <v>259</v>
      </c>
      <c r="B292" s="12" t="s">
        <v>260</v>
      </c>
      <c r="C292" s="4">
        <v>3</v>
      </c>
      <c r="D292" s="4">
        <v>1</v>
      </c>
      <c r="E292" s="4">
        <v>0</v>
      </c>
      <c r="F292" s="4">
        <v>1</v>
      </c>
      <c r="G292" s="4">
        <v>0</v>
      </c>
      <c r="H292" s="4">
        <v>3</v>
      </c>
      <c r="I292" s="4">
        <v>2</v>
      </c>
      <c r="J292" s="4">
        <v>5</v>
      </c>
      <c r="K292" s="4"/>
      <c r="L292" s="4" t="s">
        <v>75</v>
      </c>
      <c r="M292" s="4"/>
      <c r="N292" s="12" t="s">
        <v>264</v>
      </c>
    </row>
    <row r="293" spans="1:14" ht="13.5" thickBot="1">
      <c r="A293" s="112" t="s">
        <v>548</v>
      </c>
      <c r="B293" s="109"/>
      <c r="C293" s="10">
        <v>23</v>
      </c>
      <c r="D293" s="10">
        <v>5</v>
      </c>
      <c r="E293" s="10">
        <v>8</v>
      </c>
      <c r="F293" s="10">
        <v>6</v>
      </c>
      <c r="G293" s="10">
        <v>0</v>
      </c>
      <c r="H293" s="10">
        <v>24</v>
      </c>
      <c r="I293" s="10">
        <v>20</v>
      </c>
      <c r="J293" s="10">
        <v>44</v>
      </c>
      <c r="K293" s="10">
        <v>0</v>
      </c>
      <c r="L293" s="10">
        <v>8</v>
      </c>
      <c r="M293" s="10">
        <v>0</v>
      </c>
      <c r="N293" s="10"/>
    </row>
    <row r="294" spans="1:14" ht="13.5" customHeight="1" thickBot="1">
      <c r="A294" s="107" t="s">
        <v>549</v>
      </c>
      <c r="B294" s="109"/>
      <c r="C294" s="54">
        <f>SUM(D294:G294)</f>
        <v>266</v>
      </c>
      <c r="D294" s="10">
        <f aca="true" t="shared" si="3" ref="D294:J294">D293*14</f>
        <v>70</v>
      </c>
      <c r="E294" s="10">
        <f t="shared" si="3"/>
        <v>112</v>
      </c>
      <c r="F294" s="10">
        <f t="shared" si="3"/>
        <v>84</v>
      </c>
      <c r="G294" s="10">
        <f t="shared" si="3"/>
        <v>0</v>
      </c>
      <c r="H294" s="10">
        <f t="shared" si="3"/>
        <v>336</v>
      </c>
      <c r="I294" s="10">
        <f t="shared" si="3"/>
        <v>280</v>
      </c>
      <c r="J294" s="10">
        <f t="shared" si="3"/>
        <v>616</v>
      </c>
      <c r="K294" s="10"/>
      <c r="L294" s="10"/>
      <c r="M294" s="10"/>
      <c r="N294" s="10"/>
    </row>
    <row r="295" spans="1:14" ht="13.5" customHeight="1" thickBot="1">
      <c r="A295" s="107" t="s">
        <v>550</v>
      </c>
      <c r="B295" s="109"/>
      <c r="C295" s="10">
        <v>11.06</v>
      </c>
      <c r="D295" s="10">
        <v>8.06</v>
      </c>
      <c r="E295" s="10">
        <v>14.81</v>
      </c>
      <c r="F295" s="10">
        <v>54.55</v>
      </c>
      <c r="G295" s="10">
        <v>0</v>
      </c>
      <c r="H295" s="10">
        <v>10.04</v>
      </c>
      <c r="I295" s="10">
        <v>11.7</v>
      </c>
      <c r="J295" s="10">
        <v>10.73</v>
      </c>
      <c r="K295" s="10" t="s">
        <v>266</v>
      </c>
      <c r="L295" s="10" t="s">
        <v>266</v>
      </c>
      <c r="M295" s="10" t="s">
        <v>266</v>
      </c>
      <c r="N295" s="10"/>
    </row>
    <row r="296" spans="1:14" ht="13.5" customHeight="1">
      <c r="A296" s="25"/>
      <c r="B296" s="25"/>
      <c r="C296" s="25"/>
      <c r="D296" s="25"/>
      <c r="E296" s="13" t="s">
        <v>270</v>
      </c>
      <c r="G296" s="25"/>
      <c r="H296" s="25"/>
      <c r="I296" s="25"/>
      <c r="J296" s="25"/>
      <c r="K296" s="25"/>
      <c r="L296" s="25"/>
      <c r="M296" s="25"/>
      <c r="N296" s="25"/>
    </row>
    <row r="297" spans="1:14" ht="13.5" thickBo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</row>
    <row r="298" spans="1:10" ht="13.5" thickBot="1">
      <c r="A298" s="21" t="s">
        <v>533</v>
      </c>
      <c r="B298" s="9" t="s">
        <v>534</v>
      </c>
      <c r="C298" s="9" t="s">
        <v>535</v>
      </c>
      <c r="D298" s="107" t="s">
        <v>71</v>
      </c>
      <c r="E298" s="108"/>
      <c r="F298" s="109"/>
      <c r="G298" s="8" t="s">
        <v>537</v>
      </c>
      <c r="H298" s="107" t="s">
        <v>538</v>
      </c>
      <c r="I298" s="108"/>
      <c r="J298" s="109"/>
    </row>
    <row r="299" spans="1:10" ht="13.5" thickBot="1">
      <c r="A299" s="26"/>
      <c r="B299" s="27"/>
      <c r="C299" s="27" t="s">
        <v>536</v>
      </c>
      <c r="D299" s="9" t="s">
        <v>79</v>
      </c>
      <c r="E299" s="9" t="s">
        <v>33</v>
      </c>
      <c r="F299" s="9" t="s">
        <v>80</v>
      </c>
      <c r="G299" s="28"/>
      <c r="H299" s="9" t="s">
        <v>539</v>
      </c>
      <c r="I299" s="9" t="s">
        <v>540</v>
      </c>
      <c r="J299" s="9" t="s">
        <v>541</v>
      </c>
    </row>
    <row r="300" spans="1:14" ht="12.75">
      <c r="A300" s="30">
        <v>1</v>
      </c>
      <c r="B300" s="31" t="s">
        <v>542</v>
      </c>
      <c r="C300" s="31">
        <f>14*(SUMIF($N230:$N292,"Obligatorie",D230:D292)+SUMIF($N230:$N292,"Obligatorie",E230:E292)+SUMIF($N230:$N292,"Obligatorie",F230:F292))</f>
        <v>1484</v>
      </c>
      <c r="D300" s="31">
        <f>14*SUMIF($N230:$N292,"Obligatorie",H230:H292)</f>
        <v>2184</v>
      </c>
      <c r="E300" s="31">
        <f>14*SUMIF($N230:$N292,"Obligatorie",I230:I292)</f>
        <v>1708</v>
      </c>
      <c r="F300" s="31">
        <f>14*SUMIF($N230:$N292,"Obligatorie",J230:J292)</f>
        <v>3892</v>
      </c>
      <c r="G300" s="36">
        <f>C300/C302</f>
        <v>0.8346456692913385</v>
      </c>
      <c r="H300" s="31">
        <f>H302-H301</f>
        <v>60</v>
      </c>
      <c r="I300" s="31">
        <f>I302-I301</f>
        <v>55</v>
      </c>
      <c r="J300" s="31">
        <f>J302-J301</f>
        <v>31</v>
      </c>
      <c r="K300" s="25"/>
      <c r="L300" s="25"/>
      <c r="M300" s="25"/>
      <c r="N300" s="25"/>
    </row>
    <row r="301" spans="1:14" ht="12.75">
      <c r="A301" s="32">
        <v>2</v>
      </c>
      <c r="B301" s="29" t="s">
        <v>543</v>
      </c>
      <c r="C301" s="29">
        <f>14*(SUMIF($N230:$N292,"Optionala",D230:D292)+SUMIF($N230:$N292,"Optionala",E230:E292)+SUMIF($N230:$N292,"Optionala",F230:F292))</f>
        <v>294</v>
      </c>
      <c r="D301" s="29">
        <f>14*SUMIF($N230:$N292,"Optionala",H230:H292)</f>
        <v>462</v>
      </c>
      <c r="E301" s="29">
        <f>14*SUMIF($N230:$N292,"Optionala",I230:I292)</f>
        <v>504</v>
      </c>
      <c r="F301" s="29">
        <f>14*SUMIF($N230:$N292,"Optionala",J230:J292)</f>
        <v>966</v>
      </c>
      <c r="G301" s="37">
        <f>C301/C302</f>
        <v>0.16535433070866143</v>
      </c>
      <c r="H301" s="29">
        <v>0</v>
      </c>
      <c r="I301" s="29">
        <v>5</v>
      </c>
      <c r="J301" s="33">
        <f>5+7+7+7+3</f>
        <v>29</v>
      </c>
      <c r="K301" s="25"/>
      <c r="L301" s="25"/>
      <c r="M301" s="25"/>
      <c r="N301" s="25"/>
    </row>
    <row r="302" spans="1:14" ht="13.5" thickBot="1">
      <c r="A302" s="110" t="s">
        <v>101</v>
      </c>
      <c r="B302" s="111"/>
      <c r="C302" s="34">
        <f>SUM(C300:C301)</f>
        <v>1778</v>
      </c>
      <c r="D302" s="34">
        <f>SUM(D300:D301)</f>
        <v>2646</v>
      </c>
      <c r="E302" s="34">
        <f>SUM(E300:E301)</f>
        <v>2212</v>
      </c>
      <c r="F302" s="34">
        <f>SUM(F300:F301)</f>
        <v>4858</v>
      </c>
      <c r="G302" s="38">
        <f>SUM(G300:G301)</f>
        <v>1</v>
      </c>
      <c r="H302" s="34">
        <v>60</v>
      </c>
      <c r="I302" s="34">
        <v>60</v>
      </c>
      <c r="J302" s="35">
        <v>60</v>
      </c>
      <c r="K302" s="25"/>
      <c r="L302" s="25"/>
      <c r="M302" s="25"/>
      <c r="N302" s="25"/>
    </row>
    <row r="303" spans="1:14" ht="12.7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</row>
    <row r="304" ht="15.75">
      <c r="A304" s="13"/>
    </row>
    <row r="305" ht="12.75">
      <c r="A305" s="17"/>
    </row>
    <row r="306" spans="1:2" ht="12.75">
      <c r="A306" s="20"/>
      <c r="B306" s="1"/>
    </row>
    <row r="307" spans="1:3" ht="12.75">
      <c r="A307" s="20"/>
      <c r="C307" s="1"/>
    </row>
    <row r="308" spans="1:3" ht="12.75">
      <c r="A308" s="20"/>
      <c r="C308" s="1"/>
    </row>
    <row r="309" spans="1:3" ht="12.75">
      <c r="A309" s="20"/>
      <c r="C309" s="1"/>
    </row>
    <row r="310" ht="12.75">
      <c r="A310" s="16"/>
    </row>
    <row r="311" spans="1:3" ht="12.75">
      <c r="A311" s="20"/>
      <c r="C311" s="1"/>
    </row>
    <row r="312" spans="1:3" ht="12.75">
      <c r="A312" s="20"/>
      <c r="C312" s="1"/>
    </row>
    <row r="313" spans="1:3" ht="12.75">
      <c r="A313" s="20"/>
      <c r="C313" s="1"/>
    </row>
    <row r="314" ht="12.75">
      <c r="A314" s="17"/>
    </row>
    <row r="315" spans="1:2" ht="12.75">
      <c r="A315" s="20"/>
      <c r="B315" s="1"/>
    </row>
    <row r="316" spans="1:2" ht="12.75">
      <c r="A316" s="20"/>
      <c r="B316" s="1"/>
    </row>
    <row r="317" ht="12.75">
      <c r="A317" s="16"/>
    </row>
    <row r="318" ht="12.75">
      <c r="A318" s="20"/>
    </row>
  </sheetData>
  <sheetProtection/>
  <mergeCells count="81">
    <mergeCell ref="I34:K35"/>
    <mergeCell ref="A34:A35"/>
    <mergeCell ref="B34:C34"/>
    <mergeCell ref="B35:C35"/>
    <mergeCell ref="D34:F34"/>
    <mergeCell ref="D35:F35"/>
    <mergeCell ref="K93:M93"/>
    <mergeCell ref="D103:G103"/>
    <mergeCell ref="D47:G47"/>
    <mergeCell ref="H47:J47"/>
    <mergeCell ref="D83:G83"/>
    <mergeCell ref="D72:G72"/>
    <mergeCell ref="K47:M47"/>
    <mergeCell ref="D59:G59"/>
    <mergeCell ref="H59:J59"/>
    <mergeCell ref="K59:M59"/>
    <mergeCell ref="H72:J72"/>
    <mergeCell ref="K72:M72"/>
    <mergeCell ref="B168:N168"/>
    <mergeCell ref="B161:N161"/>
    <mergeCell ref="H103:J103"/>
    <mergeCell ref="K103:M103"/>
    <mergeCell ref="D130:G130"/>
    <mergeCell ref="K130:M130"/>
    <mergeCell ref="B157:N157"/>
    <mergeCell ref="A160:N160"/>
    <mergeCell ref="H83:J83"/>
    <mergeCell ref="K83:M83"/>
    <mergeCell ref="B192:N192"/>
    <mergeCell ref="D93:G93"/>
    <mergeCell ref="H93:J93"/>
    <mergeCell ref="A171:N171"/>
    <mergeCell ref="A132:N132"/>
    <mergeCell ref="A136:N136"/>
    <mergeCell ref="A142:N142"/>
    <mergeCell ref="B143:N143"/>
    <mergeCell ref="B148:N148"/>
    <mergeCell ref="H130:J130"/>
    <mergeCell ref="D214:G214"/>
    <mergeCell ref="H214:J214"/>
    <mergeCell ref="K214:M214"/>
    <mergeCell ref="A153:N153"/>
    <mergeCell ref="B154:N154"/>
    <mergeCell ref="A216:N216"/>
    <mergeCell ref="B172:N172"/>
    <mergeCell ref="B176:N176"/>
    <mergeCell ref="A179:N179"/>
    <mergeCell ref="B180:N180"/>
    <mergeCell ref="B183:N183"/>
    <mergeCell ref="A187:N187"/>
    <mergeCell ref="B188:N188"/>
    <mergeCell ref="K242:M242"/>
    <mergeCell ref="H228:J228"/>
    <mergeCell ref="K228:M228"/>
    <mergeCell ref="H207:J207"/>
    <mergeCell ref="K207:M207"/>
    <mergeCell ref="A219:N219"/>
    <mergeCell ref="A222:N222"/>
    <mergeCell ref="D228:G228"/>
    <mergeCell ref="A209:N209"/>
    <mergeCell ref="D207:G207"/>
    <mergeCell ref="A259:B259"/>
    <mergeCell ref="D283:G283"/>
    <mergeCell ref="H283:J283"/>
    <mergeCell ref="K283:M283"/>
    <mergeCell ref="A261:B261"/>
    <mergeCell ref="K264:M264"/>
    <mergeCell ref="D242:G242"/>
    <mergeCell ref="D264:G264"/>
    <mergeCell ref="H264:J264"/>
    <mergeCell ref="D298:F298"/>
    <mergeCell ref="H298:J298"/>
    <mergeCell ref="H242:J242"/>
    <mergeCell ref="A302:B302"/>
    <mergeCell ref="A260:B260"/>
    <mergeCell ref="A278:B278"/>
    <mergeCell ref="A294:B294"/>
    <mergeCell ref="A293:B293"/>
    <mergeCell ref="A295:B295"/>
    <mergeCell ref="A277:B277"/>
    <mergeCell ref="A279:B279"/>
  </mergeCells>
  <printOptions/>
  <pageMargins left="0.75" right="0.17" top="0.17" bottom="0.87" header="0.5" footer="0.38"/>
  <pageSetup horizontalDpi="600" verticalDpi="600" orientation="landscape" paperSize="9" scale="90" r:id="rId1"/>
  <headerFooter alignWithMargins="0">
    <oddFooter>&amp;L           RECTOR,
Acad.prof.univ.dr. Ioan Aurel POP&amp;RDECAN,                   .
Prof.univ.dr. Adrian Olimpiu PETRUSEL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28.00390625" style="0" bestFit="1" customWidth="1"/>
    <col min="3" max="3" width="11.421875" style="0" bestFit="1" customWidth="1"/>
    <col min="14" max="14" width="13.421875" style="0" customWidth="1"/>
  </cols>
  <sheetData>
    <row r="1" spans="1:7" ht="16.5" thickBot="1">
      <c r="A1" s="13" t="s">
        <v>608</v>
      </c>
      <c r="G1" s="17" t="s">
        <v>42</v>
      </c>
    </row>
    <row r="2" spans="1:9" ht="16.5" thickBot="1">
      <c r="A2" s="14"/>
      <c r="G2" s="19" t="s">
        <v>21</v>
      </c>
      <c r="H2" s="6" t="s">
        <v>31</v>
      </c>
      <c r="I2" s="6" t="s">
        <v>32</v>
      </c>
    </row>
    <row r="3" spans="1:9" ht="16.5" thickBot="1">
      <c r="A3" s="15" t="s">
        <v>1</v>
      </c>
      <c r="G3" s="18" t="s">
        <v>39</v>
      </c>
      <c r="H3" s="4">
        <f>SUM(D60:G60)</f>
        <v>25</v>
      </c>
      <c r="I3" s="4">
        <f>SUM(D72:G72)</f>
        <v>26</v>
      </c>
    </row>
    <row r="4" spans="1:9" ht="16.5" thickBot="1">
      <c r="A4" s="15" t="s">
        <v>2</v>
      </c>
      <c r="G4" s="18" t="s">
        <v>40</v>
      </c>
      <c r="H4" s="4">
        <f>SUM(D83:G83)</f>
        <v>24</v>
      </c>
      <c r="I4" s="4">
        <f>SUM(D103:G103)</f>
        <v>22</v>
      </c>
    </row>
    <row r="5" spans="1:9" ht="16.5" thickBot="1">
      <c r="A5" s="14" t="s">
        <v>302</v>
      </c>
      <c r="G5" s="18" t="s">
        <v>41</v>
      </c>
      <c r="H5" s="4">
        <f>SUM(D113:G113)</f>
        <v>20</v>
      </c>
      <c r="I5" s="4">
        <f>SUM(D125:G125)</f>
        <v>22</v>
      </c>
    </row>
    <row r="6" spans="1:7" ht="15.75">
      <c r="A6" s="14" t="s">
        <v>303</v>
      </c>
      <c r="G6" s="16"/>
    </row>
    <row r="7" spans="1:7" ht="15.75">
      <c r="A7" s="14" t="s">
        <v>304</v>
      </c>
      <c r="G7" s="17" t="s">
        <v>43</v>
      </c>
    </row>
    <row r="8" spans="1:7" ht="15.75">
      <c r="A8" s="14" t="s">
        <v>6</v>
      </c>
      <c r="G8" s="16" t="s">
        <v>44</v>
      </c>
    </row>
    <row r="9" spans="1:7" ht="15.75">
      <c r="A9" s="14" t="s">
        <v>7</v>
      </c>
      <c r="G9" s="16" t="s">
        <v>45</v>
      </c>
    </row>
    <row r="10" spans="1:7" ht="12.75">
      <c r="A10" s="16"/>
      <c r="G10" s="16"/>
    </row>
    <row r="11" spans="1:7" ht="12.75">
      <c r="A11" s="17" t="s">
        <v>8</v>
      </c>
      <c r="G11" s="17" t="s">
        <v>46</v>
      </c>
    </row>
    <row r="12" spans="1:15" ht="12.75">
      <c r="A12" s="17" t="s">
        <v>609</v>
      </c>
      <c r="G12" s="65" t="s">
        <v>51</v>
      </c>
      <c r="H12" s="62"/>
      <c r="I12" s="62"/>
      <c r="J12" s="62"/>
      <c r="K12" s="62"/>
      <c r="L12" s="62"/>
      <c r="M12" s="62"/>
      <c r="N12" s="62"/>
      <c r="O12" s="62"/>
    </row>
    <row r="13" spans="1:18" ht="12.75">
      <c r="A13" s="16" t="s">
        <v>610</v>
      </c>
      <c r="G13" s="61" t="s">
        <v>600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59"/>
    </row>
    <row r="14" spans="1:18" ht="12.75">
      <c r="A14" s="16" t="s">
        <v>611</v>
      </c>
      <c r="G14" s="61" t="s">
        <v>599</v>
      </c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59"/>
    </row>
    <row r="15" spans="1:15" ht="12.75">
      <c r="A15" s="17" t="s">
        <v>12</v>
      </c>
      <c r="G15" s="65" t="s">
        <v>53</v>
      </c>
      <c r="H15" s="62"/>
      <c r="I15" s="62"/>
      <c r="J15" s="62"/>
      <c r="K15" s="62"/>
      <c r="L15" s="62"/>
      <c r="M15" s="62"/>
      <c r="N15" s="62"/>
      <c r="O15" s="62"/>
    </row>
    <row r="16" spans="1:15" ht="12.75">
      <c r="A16" s="16" t="s">
        <v>13</v>
      </c>
      <c r="G16" s="61" t="s">
        <v>591</v>
      </c>
      <c r="H16" s="62"/>
      <c r="I16" s="62"/>
      <c r="J16" s="62"/>
      <c r="K16" s="62"/>
      <c r="L16" s="62"/>
      <c r="M16" s="62"/>
      <c r="N16" s="62"/>
      <c r="O16" s="62"/>
    </row>
    <row r="17" spans="1:15" ht="12.75">
      <c r="A17" s="16" t="s">
        <v>618</v>
      </c>
      <c r="G17" s="65" t="s">
        <v>306</v>
      </c>
      <c r="H17" s="62"/>
      <c r="I17" s="62"/>
      <c r="J17" s="62"/>
      <c r="K17" s="62"/>
      <c r="L17" s="62"/>
      <c r="M17" s="62"/>
      <c r="N17" s="62"/>
      <c r="O17" s="62"/>
    </row>
    <row r="18" spans="1:15" ht="12.75">
      <c r="A18" s="16" t="s">
        <v>305</v>
      </c>
      <c r="G18" s="61" t="s">
        <v>307</v>
      </c>
      <c r="H18" s="62"/>
      <c r="I18" s="62"/>
      <c r="J18" s="62"/>
      <c r="K18" s="62"/>
      <c r="L18" s="62"/>
      <c r="M18" s="62"/>
      <c r="N18" s="62"/>
      <c r="O18" s="62"/>
    </row>
    <row r="19" spans="1:15" ht="12.75">
      <c r="A19" s="2" t="s">
        <v>16</v>
      </c>
      <c r="G19" s="65" t="s">
        <v>57</v>
      </c>
      <c r="H19" s="62"/>
      <c r="I19" s="62"/>
      <c r="J19" s="62"/>
      <c r="K19" s="62"/>
      <c r="L19" s="62"/>
      <c r="M19" s="62"/>
      <c r="N19" s="62"/>
      <c r="O19" s="62"/>
    </row>
    <row r="20" spans="1:17" ht="12.75">
      <c r="A20" s="2"/>
      <c r="G20" s="61" t="s">
        <v>601</v>
      </c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12.75">
      <c r="A21" s="2"/>
      <c r="G21" s="61" t="s">
        <v>421</v>
      </c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5" ht="12.75">
      <c r="A22" s="2" t="s">
        <v>17</v>
      </c>
      <c r="G22" s="65" t="s">
        <v>59</v>
      </c>
      <c r="H22" s="62"/>
      <c r="I22" s="62"/>
      <c r="J22" s="62"/>
      <c r="K22" s="62"/>
      <c r="L22" s="62"/>
      <c r="M22" s="62"/>
      <c r="N22" s="62"/>
      <c r="O22" s="62"/>
    </row>
    <row r="23" spans="1:15" ht="12.75">
      <c r="A23" s="2" t="s">
        <v>18</v>
      </c>
      <c r="G23" s="61" t="s">
        <v>593</v>
      </c>
      <c r="H23" s="62"/>
      <c r="I23" s="62"/>
      <c r="J23" s="62"/>
      <c r="K23" s="62"/>
      <c r="L23" s="62"/>
      <c r="M23" s="62"/>
      <c r="N23" s="62"/>
      <c r="O23" s="62"/>
    </row>
    <row r="24" spans="1:15" ht="12.75">
      <c r="A24" s="16"/>
      <c r="G24" s="65" t="s">
        <v>61</v>
      </c>
      <c r="H24" s="62"/>
      <c r="I24" s="62"/>
      <c r="J24" s="62"/>
      <c r="K24" s="62"/>
      <c r="L24" s="62"/>
      <c r="M24" s="62"/>
      <c r="N24" s="62"/>
      <c r="O24" s="62"/>
    </row>
    <row r="25" spans="1:15" ht="12.75">
      <c r="A25" s="16" t="s">
        <v>607</v>
      </c>
      <c r="G25" s="61" t="s">
        <v>308</v>
      </c>
      <c r="H25" s="62"/>
      <c r="I25" s="62"/>
      <c r="J25" s="62"/>
      <c r="K25" s="62"/>
      <c r="L25" s="62"/>
      <c r="M25" s="62"/>
      <c r="N25" s="62"/>
      <c r="O25" s="62"/>
    </row>
    <row r="26" spans="1:7" ht="12.75">
      <c r="A26" s="16"/>
      <c r="G26" s="16"/>
    </row>
    <row r="27" spans="1:7" ht="12.75">
      <c r="A27" s="16"/>
      <c r="G27" s="16" t="s">
        <v>563</v>
      </c>
    </row>
    <row r="28" spans="1:7" ht="12.75">
      <c r="A28" s="16"/>
      <c r="G28" t="s">
        <v>564</v>
      </c>
    </row>
    <row r="29" ht="12.75">
      <c r="A29" s="16"/>
    </row>
    <row r="30" spans="1:7" ht="12.75">
      <c r="A30" s="16"/>
      <c r="G30" s="17" t="s">
        <v>64</v>
      </c>
    </row>
    <row r="31" spans="1:7" ht="12.75">
      <c r="A31" s="16"/>
      <c r="G31" s="16" t="s">
        <v>565</v>
      </c>
    </row>
    <row r="32" spans="1:7" ht="12.75">
      <c r="A32" s="16"/>
      <c r="G32" s="20" t="s">
        <v>566</v>
      </c>
    </row>
    <row r="33" spans="1:7" ht="12.75">
      <c r="A33" s="16"/>
      <c r="G33" t="s">
        <v>567</v>
      </c>
    </row>
    <row r="34" ht="12.75">
      <c r="A34" s="16"/>
    </row>
    <row r="35" ht="12.75">
      <c r="A35" s="16"/>
    </row>
    <row r="36" ht="12.75">
      <c r="A36" s="16"/>
    </row>
    <row r="37" ht="12.75">
      <c r="A37" s="16"/>
    </row>
    <row r="38" ht="13.5" thickBot="1">
      <c r="A38" s="17" t="s">
        <v>20</v>
      </c>
    </row>
    <row r="39" spans="1:11" ht="12.75">
      <c r="A39" s="106" t="s">
        <v>21</v>
      </c>
      <c r="B39" s="126" t="s">
        <v>22</v>
      </c>
      <c r="C39" s="128"/>
      <c r="D39" s="126" t="s">
        <v>24</v>
      </c>
      <c r="E39" s="127"/>
      <c r="F39" s="128"/>
      <c r="G39" s="3" t="s">
        <v>26</v>
      </c>
      <c r="H39" s="3" t="s">
        <v>28</v>
      </c>
      <c r="I39" s="126" t="s">
        <v>30</v>
      </c>
      <c r="J39" s="127"/>
      <c r="K39" s="128"/>
    </row>
    <row r="40" spans="1:11" ht="13.5" thickBot="1">
      <c r="A40" s="129"/>
      <c r="B40" s="103" t="s">
        <v>23</v>
      </c>
      <c r="C40" s="105"/>
      <c r="D40" s="103" t="s">
        <v>25</v>
      </c>
      <c r="E40" s="104"/>
      <c r="F40" s="105"/>
      <c r="G40" s="4" t="s">
        <v>27</v>
      </c>
      <c r="H40" s="4" t="s">
        <v>29</v>
      </c>
      <c r="I40" s="103"/>
      <c r="J40" s="104"/>
      <c r="K40" s="105"/>
    </row>
    <row r="41" spans="1:11" ht="13.5" thickBot="1">
      <c r="A41" s="18" t="s">
        <v>21</v>
      </c>
      <c r="B41" s="4" t="s">
        <v>31</v>
      </c>
      <c r="C41" s="4" t="s">
        <v>32</v>
      </c>
      <c r="D41" s="4" t="s">
        <v>33</v>
      </c>
      <c r="E41" s="4" t="s">
        <v>34</v>
      </c>
      <c r="F41" s="4" t="s">
        <v>35</v>
      </c>
      <c r="G41" s="4"/>
      <c r="H41" s="4"/>
      <c r="I41" s="4" t="s">
        <v>36</v>
      </c>
      <c r="J41" s="4" t="s">
        <v>37</v>
      </c>
      <c r="K41" s="4" t="s">
        <v>38</v>
      </c>
    </row>
    <row r="42" spans="1:11" ht="13.5" thickBot="1">
      <c r="A42" s="18" t="s">
        <v>39</v>
      </c>
      <c r="B42" s="4">
        <v>14</v>
      </c>
      <c r="C42" s="4">
        <v>14</v>
      </c>
      <c r="D42" s="4">
        <v>3</v>
      </c>
      <c r="E42" s="4">
        <v>3</v>
      </c>
      <c r="F42" s="4">
        <v>2</v>
      </c>
      <c r="G42" s="4"/>
      <c r="H42" s="4">
        <v>0</v>
      </c>
      <c r="I42" s="4">
        <v>2</v>
      </c>
      <c r="J42" s="4">
        <v>1</v>
      </c>
      <c r="K42" s="4">
        <v>1</v>
      </c>
    </row>
    <row r="43" spans="1:11" ht="13.5" thickBot="1">
      <c r="A43" s="18" t="s">
        <v>40</v>
      </c>
      <c r="B43" s="4">
        <v>14</v>
      </c>
      <c r="C43" s="4">
        <v>14</v>
      </c>
      <c r="D43" s="4">
        <v>3</v>
      </c>
      <c r="E43" s="4">
        <v>3</v>
      </c>
      <c r="F43" s="4">
        <v>2</v>
      </c>
      <c r="G43" s="4"/>
      <c r="H43" s="4">
        <v>3</v>
      </c>
      <c r="I43" s="4">
        <v>2</v>
      </c>
      <c r="J43" s="4">
        <v>1</v>
      </c>
      <c r="K43" s="4">
        <v>1</v>
      </c>
    </row>
    <row r="44" spans="1:11" ht="13.5" thickBot="1">
      <c r="A44" s="18" t="s">
        <v>41</v>
      </c>
      <c r="B44" s="4">
        <v>14</v>
      </c>
      <c r="C44" s="4">
        <v>14</v>
      </c>
      <c r="D44" s="4">
        <v>3</v>
      </c>
      <c r="E44" s="4">
        <v>3</v>
      </c>
      <c r="F44" s="4">
        <v>2</v>
      </c>
      <c r="G44" s="4"/>
      <c r="H44" s="4">
        <v>0</v>
      </c>
      <c r="I44" s="4">
        <v>2</v>
      </c>
      <c r="J44" s="4">
        <v>1</v>
      </c>
      <c r="K44" s="4">
        <v>1</v>
      </c>
    </row>
    <row r="45" ht="12.75">
      <c r="A45" s="16"/>
    </row>
    <row r="46" ht="12.75">
      <c r="A46" s="20"/>
    </row>
    <row r="47" ht="12.75">
      <c r="A47" s="20"/>
    </row>
    <row r="48" ht="12.75">
      <c r="A48" s="20"/>
    </row>
    <row r="49" spans="1:6" ht="15.75">
      <c r="A49" s="20"/>
      <c r="F49" s="13" t="s">
        <v>65</v>
      </c>
    </row>
    <row r="50" spans="1:6" ht="12.75">
      <c r="A50" s="16"/>
      <c r="F50" s="16"/>
    </row>
    <row r="51" spans="1:6" ht="16.5" thickBot="1">
      <c r="A51" s="20"/>
      <c r="F51" s="13" t="s">
        <v>66</v>
      </c>
    </row>
    <row r="52" spans="1:14" ht="13.5" thickBot="1">
      <c r="A52" s="21" t="s">
        <v>67</v>
      </c>
      <c r="B52" s="9" t="s">
        <v>68</v>
      </c>
      <c r="C52" s="9" t="s">
        <v>69</v>
      </c>
      <c r="D52" s="107" t="s">
        <v>70</v>
      </c>
      <c r="E52" s="108"/>
      <c r="F52" s="108"/>
      <c r="G52" s="109"/>
      <c r="H52" s="107" t="s">
        <v>71</v>
      </c>
      <c r="I52" s="108"/>
      <c r="J52" s="109"/>
      <c r="K52" s="107" t="s">
        <v>72</v>
      </c>
      <c r="L52" s="108"/>
      <c r="M52" s="109"/>
      <c r="N52" s="9" t="s">
        <v>73</v>
      </c>
    </row>
    <row r="53" spans="1:14" ht="13.5" thickBot="1">
      <c r="A53" s="22"/>
      <c r="B53" s="10"/>
      <c r="C53" s="10" t="s">
        <v>74</v>
      </c>
      <c r="D53" s="11" t="s">
        <v>75</v>
      </c>
      <c r="E53" s="11" t="s">
        <v>76</v>
      </c>
      <c r="F53" s="11" t="s">
        <v>77</v>
      </c>
      <c r="G53" s="11" t="s">
        <v>78</v>
      </c>
      <c r="H53" s="11" t="s">
        <v>79</v>
      </c>
      <c r="I53" s="11" t="s">
        <v>33</v>
      </c>
      <c r="J53" s="11" t="s">
        <v>80</v>
      </c>
      <c r="K53" s="11" t="s">
        <v>81</v>
      </c>
      <c r="L53" s="11" t="s">
        <v>75</v>
      </c>
      <c r="M53" s="11" t="s">
        <v>82</v>
      </c>
      <c r="N53" s="10" t="s">
        <v>83</v>
      </c>
    </row>
    <row r="54" spans="1:14" ht="13.5" thickBot="1">
      <c r="A54" s="18" t="s">
        <v>309</v>
      </c>
      <c r="B54" s="12" t="s">
        <v>310</v>
      </c>
      <c r="C54" s="4">
        <v>6</v>
      </c>
      <c r="D54" s="4">
        <v>2</v>
      </c>
      <c r="E54" s="4">
        <v>2</v>
      </c>
      <c r="F54" s="4">
        <v>0</v>
      </c>
      <c r="G54" s="4">
        <v>0</v>
      </c>
      <c r="H54" s="4">
        <v>6</v>
      </c>
      <c r="I54" s="4">
        <v>5</v>
      </c>
      <c r="J54" s="4">
        <v>11</v>
      </c>
      <c r="K54" s="4"/>
      <c r="L54" s="4"/>
      <c r="M54" s="4" t="s">
        <v>571</v>
      </c>
      <c r="N54" s="12" t="s">
        <v>98</v>
      </c>
    </row>
    <row r="55" spans="1:14" ht="13.5" thickBot="1">
      <c r="A55" s="18" t="s">
        <v>311</v>
      </c>
      <c r="B55" s="12" t="s">
        <v>312</v>
      </c>
      <c r="C55" s="4">
        <v>6</v>
      </c>
      <c r="D55" s="4">
        <v>2</v>
      </c>
      <c r="E55" s="4">
        <v>2</v>
      </c>
      <c r="F55" s="4">
        <v>0</v>
      </c>
      <c r="G55" s="4">
        <v>0</v>
      </c>
      <c r="H55" s="4">
        <v>6</v>
      </c>
      <c r="I55" s="4">
        <v>5</v>
      </c>
      <c r="J55" s="4">
        <v>11</v>
      </c>
      <c r="K55" s="4" t="s">
        <v>81</v>
      </c>
      <c r="L55" s="4"/>
      <c r="M55" s="4"/>
      <c r="N55" s="12" t="s">
        <v>98</v>
      </c>
    </row>
    <row r="56" spans="1:14" ht="13.5" thickBot="1">
      <c r="A56" s="18" t="s">
        <v>313</v>
      </c>
      <c r="B56" s="12" t="s">
        <v>314</v>
      </c>
      <c r="C56" s="4">
        <v>6</v>
      </c>
      <c r="D56" s="4">
        <v>2</v>
      </c>
      <c r="E56" s="4">
        <v>1</v>
      </c>
      <c r="F56" s="4">
        <v>2</v>
      </c>
      <c r="G56" s="4">
        <v>0</v>
      </c>
      <c r="H56" s="4">
        <v>7</v>
      </c>
      <c r="I56" s="4">
        <v>4</v>
      </c>
      <c r="J56" s="4">
        <v>11</v>
      </c>
      <c r="K56" s="4" t="s">
        <v>81</v>
      </c>
      <c r="L56" s="4"/>
      <c r="M56" s="4"/>
      <c r="N56" s="12" t="s">
        <v>86</v>
      </c>
    </row>
    <row r="57" spans="1:14" ht="13.5" thickBot="1">
      <c r="A57" s="18" t="s">
        <v>94</v>
      </c>
      <c r="B57" s="12" t="s">
        <v>95</v>
      </c>
      <c r="C57" s="4">
        <v>6</v>
      </c>
      <c r="D57" s="4">
        <v>2</v>
      </c>
      <c r="E57" s="4">
        <v>2</v>
      </c>
      <c r="F57" s="4">
        <v>2</v>
      </c>
      <c r="G57" s="4">
        <v>0</v>
      </c>
      <c r="H57" s="4">
        <v>8</v>
      </c>
      <c r="I57" s="4">
        <v>3</v>
      </c>
      <c r="J57" s="4">
        <v>11</v>
      </c>
      <c r="K57" s="4" t="s">
        <v>81</v>
      </c>
      <c r="L57" s="4"/>
      <c r="M57" s="4"/>
      <c r="N57" s="12" t="s">
        <v>86</v>
      </c>
    </row>
    <row r="58" spans="1:14" ht="13.5" thickBot="1">
      <c r="A58" s="18" t="s">
        <v>315</v>
      </c>
      <c r="B58" s="12" t="s">
        <v>316</v>
      </c>
      <c r="C58" s="4">
        <v>6</v>
      </c>
      <c r="D58" s="4">
        <v>2</v>
      </c>
      <c r="E58" s="4">
        <v>2</v>
      </c>
      <c r="F58" s="4">
        <v>0</v>
      </c>
      <c r="G58" s="4">
        <v>0</v>
      </c>
      <c r="H58" s="4">
        <v>6</v>
      </c>
      <c r="I58" s="4">
        <v>5</v>
      </c>
      <c r="J58" s="4">
        <v>11</v>
      </c>
      <c r="K58" s="4" t="s">
        <v>81</v>
      </c>
      <c r="L58" s="4"/>
      <c r="M58" s="4"/>
      <c r="N58" s="12" t="s">
        <v>86</v>
      </c>
    </row>
    <row r="59" spans="1:14" ht="13.5" thickBot="1">
      <c r="A59" s="18" t="s">
        <v>96</v>
      </c>
      <c r="B59" s="12" t="s">
        <v>97</v>
      </c>
      <c r="C59" s="4">
        <v>0</v>
      </c>
      <c r="D59" s="4">
        <v>0</v>
      </c>
      <c r="E59" s="4">
        <v>2</v>
      </c>
      <c r="F59" s="4">
        <v>0</v>
      </c>
      <c r="G59" s="4">
        <v>0</v>
      </c>
      <c r="H59" s="4">
        <v>2</v>
      </c>
      <c r="I59" s="4">
        <v>0</v>
      </c>
      <c r="J59" s="4">
        <v>2</v>
      </c>
      <c r="K59" s="4"/>
      <c r="L59" s="4" t="s">
        <v>75</v>
      </c>
      <c r="M59" s="4"/>
      <c r="N59" s="12" t="s">
        <v>98</v>
      </c>
    </row>
    <row r="60" spans="1:14" ht="13.5" thickBot="1">
      <c r="A60" s="22" t="s">
        <v>101</v>
      </c>
      <c r="B60" s="10"/>
      <c r="C60" s="10">
        <f>SUM(C54:C59)</f>
        <v>30</v>
      </c>
      <c r="D60" s="10">
        <f aca="true" t="shared" si="0" ref="D60:J60">SUM(D54:D59)</f>
        <v>10</v>
      </c>
      <c r="E60" s="10">
        <f t="shared" si="0"/>
        <v>11</v>
      </c>
      <c r="F60" s="10">
        <f t="shared" si="0"/>
        <v>4</v>
      </c>
      <c r="G60" s="10">
        <f t="shared" si="0"/>
        <v>0</v>
      </c>
      <c r="H60" s="10">
        <f t="shared" si="0"/>
        <v>35</v>
      </c>
      <c r="I60" s="10">
        <f t="shared" si="0"/>
        <v>22</v>
      </c>
      <c r="J60" s="10">
        <f t="shared" si="0"/>
        <v>57</v>
      </c>
      <c r="K60" s="10"/>
      <c r="L60" s="10"/>
      <c r="M60" s="10"/>
      <c r="N60" s="10"/>
    </row>
    <row r="61" ht="12.75">
      <c r="A61" s="16"/>
    </row>
    <row r="62" ht="16.5" thickBot="1">
      <c r="F62" s="13" t="s">
        <v>102</v>
      </c>
    </row>
    <row r="63" spans="1:14" ht="13.5" thickBot="1">
      <c r="A63" s="21" t="s">
        <v>67</v>
      </c>
      <c r="B63" s="9" t="s">
        <v>68</v>
      </c>
      <c r="C63" s="9" t="s">
        <v>69</v>
      </c>
      <c r="D63" s="107" t="s">
        <v>70</v>
      </c>
      <c r="E63" s="108"/>
      <c r="F63" s="108"/>
      <c r="G63" s="109"/>
      <c r="H63" s="107" t="s">
        <v>71</v>
      </c>
      <c r="I63" s="108"/>
      <c r="J63" s="109"/>
      <c r="K63" s="107" t="s">
        <v>72</v>
      </c>
      <c r="L63" s="108"/>
      <c r="M63" s="109"/>
      <c r="N63" s="9" t="s">
        <v>73</v>
      </c>
    </row>
    <row r="64" spans="1:14" ht="13.5" thickBot="1">
      <c r="A64" s="22"/>
      <c r="B64" s="10"/>
      <c r="C64" s="10" t="s">
        <v>74</v>
      </c>
      <c r="D64" s="11" t="s">
        <v>75</v>
      </c>
      <c r="E64" s="11" t="s">
        <v>76</v>
      </c>
      <c r="F64" s="11" t="s">
        <v>77</v>
      </c>
      <c r="G64" s="11" t="s">
        <v>78</v>
      </c>
      <c r="H64" s="11" t="s">
        <v>79</v>
      </c>
      <c r="I64" s="11" t="s">
        <v>33</v>
      </c>
      <c r="J64" s="11" t="s">
        <v>80</v>
      </c>
      <c r="K64" s="11" t="s">
        <v>81</v>
      </c>
      <c r="L64" s="11" t="s">
        <v>75</v>
      </c>
      <c r="M64" s="11" t="s">
        <v>82</v>
      </c>
      <c r="N64" s="10" t="s">
        <v>83</v>
      </c>
    </row>
    <row r="65" spans="1:14" ht="13.5" thickBot="1">
      <c r="A65" s="18" t="s">
        <v>317</v>
      </c>
      <c r="B65" s="12" t="s">
        <v>318</v>
      </c>
      <c r="C65" s="4">
        <v>5</v>
      </c>
      <c r="D65" s="4">
        <v>2</v>
      </c>
      <c r="E65" s="4">
        <v>0</v>
      </c>
      <c r="F65" s="4">
        <v>2</v>
      </c>
      <c r="G65" s="4">
        <v>0</v>
      </c>
      <c r="H65" s="4">
        <v>6</v>
      </c>
      <c r="I65" s="4">
        <v>3</v>
      </c>
      <c r="J65" s="4">
        <v>9</v>
      </c>
      <c r="K65" s="4" t="s">
        <v>81</v>
      </c>
      <c r="L65" s="4"/>
      <c r="M65" s="4"/>
      <c r="N65" s="12" t="s">
        <v>86</v>
      </c>
    </row>
    <row r="66" spans="1:14" ht="13.5" thickBot="1">
      <c r="A66" s="18" t="s">
        <v>111</v>
      </c>
      <c r="B66" s="12" t="s">
        <v>112</v>
      </c>
      <c r="C66" s="4">
        <v>6</v>
      </c>
      <c r="D66" s="4">
        <v>2</v>
      </c>
      <c r="E66" s="4">
        <v>1</v>
      </c>
      <c r="F66" s="4">
        <v>2</v>
      </c>
      <c r="G66" s="4">
        <v>0</v>
      </c>
      <c r="H66" s="4">
        <v>7</v>
      </c>
      <c r="I66" s="4">
        <v>4</v>
      </c>
      <c r="J66" s="4">
        <v>11</v>
      </c>
      <c r="K66" s="4" t="s">
        <v>81</v>
      </c>
      <c r="L66" s="4"/>
      <c r="M66" s="4"/>
      <c r="N66" s="12" t="s">
        <v>89</v>
      </c>
    </row>
    <row r="67" spans="1:14" ht="13.5" thickBot="1">
      <c r="A67" s="18" t="s">
        <v>113</v>
      </c>
      <c r="B67" s="12" t="s">
        <v>114</v>
      </c>
      <c r="C67" s="4">
        <v>4</v>
      </c>
      <c r="D67" s="4">
        <v>2</v>
      </c>
      <c r="E67" s="4">
        <v>1</v>
      </c>
      <c r="F67" s="4">
        <v>0</v>
      </c>
      <c r="G67" s="4">
        <v>0</v>
      </c>
      <c r="H67" s="4">
        <v>5</v>
      </c>
      <c r="I67" s="4">
        <v>2</v>
      </c>
      <c r="J67" s="4">
        <v>7</v>
      </c>
      <c r="K67" s="4" t="s">
        <v>81</v>
      </c>
      <c r="L67" s="4"/>
      <c r="M67" s="4"/>
      <c r="N67" s="12" t="s">
        <v>86</v>
      </c>
    </row>
    <row r="68" spans="1:14" ht="13.5" thickBot="1">
      <c r="A68" s="18" t="s">
        <v>319</v>
      </c>
      <c r="B68" s="12" t="s">
        <v>320</v>
      </c>
      <c r="C68" s="4">
        <v>5</v>
      </c>
      <c r="D68" s="4">
        <v>2</v>
      </c>
      <c r="E68" s="4">
        <v>2</v>
      </c>
      <c r="F68" s="4">
        <v>0</v>
      </c>
      <c r="G68" s="4">
        <v>0</v>
      </c>
      <c r="H68" s="4">
        <v>6</v>
      </c>
      <c r="I68" s="4">
        <v>3</v>
      </c>
      <c r="J68" s="4">
        <v>9</v>
      </c>
      <c r="K68" s="4"/>
      <c r="L68" s="4"/>
      <c r="M68" s="4" t="s">
        <v>571</v>
      </c>
      <c r="N68" s="12" t="s">
        <v>86</v>
      </c>
    </row>
    <row r="69" spans="1:14" ht="13.5" thickBot="1">
      <c r="A69" s="18" t="s">
        <v>321</v>
      </c>
      <c r="B69" s="12" t="s">
        <v>212</v>
      </c>
      <c r="C69" s="4">
        <v>5</v>
      </c>
      <c r="D69" s="4">
        <v>2</v>
      </c>
      <c r="E69" s="4">
        <v>1</v>
      </c>
      <c r="F69" s="4">
        <v>1</v>
      </c>
      <c r="G69" s="4">
        <v>0</v>
      </c>
      <c r="H69" s="4">
        <v>6</v>
      </c>
      <c r="I69" s="4">
        <v>3</v>
      </c>
      <c r="J69" s="4">
        <v>9</v>
      </c>
      <c r="K69" s="4" t="s">
        <v>81</v>
      </c>
      <c r="L69" s="4"/>
      <c r="M69" s="4"/>
      <c r="N69" s="12" t="s">
        <v>98</v>
      </c>
    </row>
    <row r="70" spans="1:17" ht="13.5" thickBot="1">
      <c r="A70" s="18" t="s">
        <v>332</v>
      </c>
      <c r="B70" s="12" t="s">
        <v>333</v>
      </c>
      <c r="C70" s="4">
        <v>5</v>
      </c>
      <c r="D70" s="4">
        <v>2</v>
      </c>
      <c r="E70" s="4">
        <v>1</v>
      </c>
      <c r="F70" s="4">
        <v>1</v>
      </c>
      <c r="G70" s="4">
        <v>0</v>
      </c>
      <c r="H70" s="4">
        <v>6</v>
      </c>
      <c r="I70" s="4">
        <v>3</v>
      </c>
      <c r="J70" s="4">
        <v>9</v>
      </c>
      <c r="K70" s="4"/>
      <c r="L70" s="4" t="s">
        <v>75</v>
      </c>
      <c r="M70" s="4"/>
      <c r="N70" s="12" t="s">
        <v>86</v>
      </c>
      <c r="Q70" s="97" t="s">
        <v>598</v>
      </c>
    </row>
    <row r="71" spans="1:14" ht="13.5" thickBot="1">
      <c r="A71" s="18" t="s">
        <v>115</v>
      </c>
      <c r="B71" s="12" t="s">
        <v>116</v>
      </c>
      <c r="C71" s="4">
        <v>0</v>
      </c>
      <c r="D71" s="4">
        <v>0</v>
      </c>
      <c r="E71" s="4">
        <v>2</v>
      </c>
      <c r="F71" s="4">
        <v>0</v>
      </c>
      <c r="G71" s="4">
        <v>0</v>
      </c>
      <c r="H71" s="4">
        <v>2</v>
      </c>
      <c r="I71" s="4">
        <v>0</v>
      </c>
      <c r="J71" s="4">
        <v>2</v>
      </c>
      <c r="K71" s="4"/>
      <c r="L71" s="4" t="s">
        <v>75</v>
      </c>
      <c r="M71" s="4"/>
      <c r="N71" s="12" t="s">
        <v>98</v>
      </c>
    </row>
    <row r="72" spans="1:14" ht="13.5" thickBot="1">
      <c r="A72" s="22" t="s">
        <v>101</v>
      </c>
      <c r="B72" s="10"/>
      <c r="C72" s="10">
        <f>SUM(C65:C71)</f>
        <v>30</v>
      </c>
      <c r="D72" s="10">
        <f aca="true" t="shared" si="1" ref="D72:J72">SUM(D65:D71)</f>
        <v>12</v>
      </c>
      <c r="E72" s="10">
        <f t="shared" si="1"/>
        <v>8</v>
      </c>
      <c r="F72" s="10">
        <f t="shared" si="1"/>
        <v>6</v>
      </c>
      <c r="G72" s="10">
        <f t="shared" si="1"/>
        <v>0</v>
      </c>
      <c r="H72" s="10">
        <f t="shared" si="1"/>
        <v>38</v>
      </c>
      <c r="I72" s="10">
        <f t="shared" si="1"/>
        <v>18</v>
      </c>
      <c r="J72" s="10">
        <f t="shared" si="1"/>
        <v>56</v>
      </c>
      <c r="K72" s="10"/>
      <c r="L72" s="10"/>
      <c r="M72" s="10"/>
      <c r="N72" s="10"/>
    </row>
    <row r="73" ht="12.75">
      <c r="A73" s="16"/>
    </row>
    <row r="74" ht="16.5" thickBot="1">
      <c r="F74" s="13" t="s">
        <v>119</v>
      </c>
    </row>
    <row r="75" spans="1:14" ht="13.5" thickBot="1">
      <c r="A75" s="21" t="s">
        <v>67</v>
      </c>
      <c r="B75" s="9" t="s">
        <v>68</v>
      </c>
      <c r="C75" s="9" t="s">
        <v>69</v>
      </c>
      <c r="D75" s="107" t="s">
        <v>70</v>
      </c>
      <c r="E75" s="108"/>
      <c r="F75" s="108"/>
      <c r="G75" s="109"/>
      <c r="H75" s="107" t="s">
        <v>71</v>
      </c>
      <c r="I75" s="108"/>
      <c r="J75" s="109"/>
      <c r="K75" s="107" t="s">
        <v>72</v>
      </c>
      <c r="L75" s="108"/>
      <c r="M75" s="109"/>
      <c r="N75" s="9" t="s">
        <v>73</v>
      </c>
    </row>
    <row r="76" spans="1:14" ht="13.5" thickBot="1">
      <c r="A76" s="22"/>
      <c r="B76" s="10"/>
      <c r="C76" s="10" t="s">
        <v>74</v>
      </c>
      <c r="D76" s="11" t="s">
        <v>75</v>
      </c>
      <c r="E76" s="11" t="s">
        <v>76</v>
      </c>
      <c r="F76" s="11" t="s">
        <v>77</v>
      </c>
      <c r="G76" s="11" t="s">
        <v>78</v>
      </c>
      <c r="H76" s="11" t="s">
        <v>79</v>
      </c>
      <c r="I76" s="11" t="s">
        <v>33</v>
      </c>
      <c r="J76" s="11" t="s">
        <v>80</v>
      </c>
      <c r="K76" s="11" t="s">
        <v>81</v>
      </c>
      <c r="L76" s="11" t="s">
        <v>75</v>
      </c>
      <c r="M76" s="11" t="s">
        <v>82</v>
      </c>
      <c r="N76" s="10" t="s">
        <v>83</v>
      </c>
    </row>
    <row r="77" spans="1:14" ht="13.5" thickBot="1">
      <c r="A77" s="18" t="s">
        <v>322</v>
      </c>
      <c r="B77" s="12" t="s">
        <v>323</v>
      </c>
      <c r="C77" s="4">
        <v>6</v>
      </c>
      <c r="D77" s="4">
        <v>2</v>
      </c>
      <c r="E77" s="4">
        <v>1</v>
      </c>
      <c r="F77" s="4">
        <v>2</v>
      </c>
      <c r="G77" s="4">
        <v>0</v>
      </c>
      <c r="H77" s="4">
        <v>7</v>
      </c>
      <c r="I77" s="4">
        <v>4</v>
      </c>
      <c r="J77" s="4">
        <v>11</v>
      </c>
      <c r="K77" s="4" t="s">
        <v>81</v>
      </c>
      <c r="L77" s="4"/>
      <c r="M77" s="4"/>
      <c r="N77" s="12" t="s">
        <v>89</v>
      </c>
    </row>
    <row r="78" spans="1:14" ht="13.5" thickBot="1">
      <c r="A78" s="18" t="s">
        <v>324</v>
      </c>
      <c r="B78" s="12" t="s">
        <v>325</v>
      </c>
      <c r="C78" s="4">
        <v>6</v>
      </c>
      <c r="D78" s="4">
        <v>2</v>
      </c>
      <c r="E78" s="4">
        <v>0</v>
      </c>
      <c r="F78" s="4">
        <v>2</v>
      </c>
      <c r="G78" s="4">
        <v>0</v>
      </c>
      <c r="H78" s="4">
        <v>6</v>
      </c>
      <c r="I78" s="4">
        <v>5</v>
      </c>
      <c r="J78" s="4">
        <v>11</v>
      </c>
      <c r="K78" s="4" t="s">
        <v>81</v>
      </c>
      <c r="L78" s="4"/>
      <c r="M78" s="4"/>
      <c r="N78" s="12" t="s">
        <v>86</v>
      </c>
    </row>
    <row r="79" spans="1:14" ht="13.5" thickBot="1">
      <c r="A79" s="18" t="s">
        <v>326</v>
      </c>
      <c r="B79" s="12" t="s">
        <v>327</v>
      </c>
      <c r="C79" s="4">
        <v>6</v>
      </c>
      <c r="D79" s="4">
        <v>2</v>
      </c>
      <c r="E79" s="4">
        <v>1</v>
      </c>
      <c r="F79" s="4">
        <v>2</v>
      </c>
      <c r="G79" s="4">
        <v>0</v>
      </c>
      <c r="H79" s="4">
        <v>7</v>
      </c>
      <c r="I79" s="4">
        <v>4</v>
      </c>
      <c r="J79" s="4">
        <v>11</v>
      </c>
      <c r="K79" s="4" t="s">
        <v>81</v>
      </c>
      <c r="L79" s="4"/>
      <c r="M79" s="4"/>
      <c r="N79" s="12" t="s">
        <v>86</v>
      </c>
    </row>
    <row r="80" spans="1:14" ht="13.5" thickBot="1">
      <c r="A80" s="18" t="s">
        <v>328</v>
      </c>
      <c r="B80" s="12" t="s">
        <v>329</v>
      </c>
      <c r="C80" s="4">
        <v>6</v>
      </c>
      <c r="D80" s="4">
        <v>2</v>
      </c>
      <c r="E80" s="4">
        <v>0</v>
      </c>
      <c r="F80" s="4">
        <v>1</v>
      </c>
      <c r="G80" s="4">
        <v>0</v>
      </c>
      <c r="H80" s="4">
        <v>5</v>
      </c>
      <c r="I80" s="4">
        <v>6</v>
      </c>
      <c r="J80" s="4">
        <v>11</v>
      </c>
      <c r="K80" s="4"/>
      <c r="L80" s="4" t="s">
        <v>75</v>
      </c>
      <c r="M80" s="4"/>
      <c r="N80" s="12" t="s">
        <v>89</v>
      </c>
    </row>
    <row r="81" spans="1:14" ht="13.5" thickBot="1">
      <c r="A81" s="18" t="s">
        <v>330</v>
      </c>
      <c r="B81" s="12" t="s">
        <v>331</v>
      </c>
      <c r="C81" s="4">
        <v>6</v>
      </c>
      <c r="D81" s="4">
        <v>2</v>
      </c>
      <c r="E81" s="4">
        <v>1</v>
      </c>
      <c r="F81" s="4">
        <v>2</v>
      </c>
      <c r="G81" s="4">
        <v>0</v>
      </c>
      <c r="H81" s="4">
        <v>7</v>
      </c>
      <c r="I81" s="4">
        <v>4</v>
      </c>
      <c r="J81" s="4">
        <v>11</v>
      </c>
      <c r="K81" s="4" t="s">
        <v>81</v>
      </c>
      <c r="L81" s="4"/>
      <c r="M81" s="4"/>
      <c r="N81" s="12" t="s">
        <v>86</v>
      </c>
    </row>
    <row r="82" spans="1:14" ht="13.5" thickBot="1">
      <c r="A82" s="18" t="s">
        <v>167</v>
      </c>
      <c r="B82" s="12" t="s">
        <v>168</v>
      </c>
      <c r="C82" s="4">
        <v>3</v>
      </c>
      <c r="D82" s="4">
        <v>0</v>
      </c>
      <c r="E82" s="4">
        <v>2</v>
      </c>
      <c r="F82" s="4">
        <v>0</v>
      </c>
      <c r="G82" s="4">
        <v>0</v>
      </c>
      <c r="H82" s="4">
        <v>2</v>
      </c>
      <c r="I82" s="4">
        <v>3</v>
      </c>
      <c r="J82" s="4">
        <v>5</v>
      </c>
      <c r="K82" s="4"/>
      <c r="L82" s="4" t="s">
        <v>75</v>
      </c>
      <c r="M82" s="4"/>
      <c r="N82" s="12" t="s">
        <v>98</v>
      </c>
    </row>
    <row r="83" spans="1:14" ht="13.5" thickBot="1">
      <c r="A83" s="22" t="s">
        <v>101</v>
      </c>
      <c r="B83" s="10"/>
      <c r="C83" s="10">
        <f>SUM(C77:C82)</f>
        <v>33</v>
      </c>
      <c r="D83" s="10">
        <f aca="true" t="shared" si="2" ref="D83:J83">SUM(D77:D82)</f>
        <v>10</v>
      </c>
      <c r="E83" s="10">
        <f t="shared" si="2"/>
        <v>5</v>
      </c>
      <c r="F83" s="10">
        <f t="shared" si="2"/>
        <v>9</v>
      </c>
      <c r="G83" s="10">
        <f>SUM(G77:G82)</f>
        <v>0</v>
      </c>
      <c r="H83" s="10">
        <f t="shared" si="2"/>
        <v>34</v>
      </c>
      <c r="I83" s="10">
        <f t="shared" si="2"/>
        <v>26</v>
      </c>
      <c r="J83" s="10">
        <f t="shared" si="2"/>
        <v>60</v>
      </c>
      <c r="K83" s="10"/>
      <c r="L83" s="10"/>
      <c r="M83" s="10"/>
      <c r="N83" s="10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6.5" thickBot="1">
      <c r="F93" s="13" t="s">
        <v>130</v>
      </c>
    </row>
    <row r="94" spans="1:14" ht="13.5" thickBot="1">
      <c r="A94" s="21" t="s">
        <v>67</v>
      </c>
      <c r="B94" s="9" t="s">
        <v>68</v>
      </c>
      <c r="C94" s="9" t="s">
        <v>69</v>
      </c>
      <c r="D94" s="107" t="s">
        <v>70</v>
      </c>
      <c r="E94" s="108"/>
      <c r="F94" s="108"/>
      <c r="G94" s="109"/>
      <c r="H94" s="107" t="s">
        <v>71</v>
      </c>
      <c r="I94" s="108"/>
      <c r="J94" s="109"/>
      <c r="K94" s="107" t="s">
        <v>72</v>
      </c>
      <c r="L94" s="108"/>
      <c r="M94" s="109"/>
      <c r="N94" s="9" t="s">
        <v>73</v>
      </c>
    </row>
    <row r="95" spans="1:14" ht="13.5" thickBot="1">
      <c r="A95" s="22"/>
      <c r="B95" s="10"/>
      <c r="C95" s="10" t="s">
        <v>74</v>
      </c>
      <c r="D95" s="11" t="s">
        <v>75</v>
      </c>
      <c r="E95" s="11" t="s">
        <v>76</v>
      </c>
      <c r="F95" s="11" t="s">
        <v>77</v>
      </c>
      <c r="G95" s="11" t="s">
        <v>78</v>
      </c>
      <c r="H95" s="11" t="s">
        <v>79</v>
      </c>
      <c r="I95" s="11" t="s">
        <v>33</v>
      </c>
      <c r="J95" s="11" t="s">
        <v>80</v>
      </c>
      <c r="K95" s="11" t="s">
        <v>81</v>
      </c>
      <c r="L95" s="11" t="s">
        <v>75</v>
      </c>
      <c r="M95" s="11" t="s">
        <v>82</v>
      </c>
      <c r="N95" s="10" t="s">
        <v>83</v>
      </c>
    </row>
    <row r="96" spans="1:14" ht="13.5" thickBot="1">
      <c r="A96" s="18" t="s">
        <v>334</v>
      </c>
      <c r="B96" s="12" t="s">
        <v>335</v>
      </c>
      <c r="C96" s="4">
        <v>6</v>
      </c>
      <c r="D96" s="4">
        <v>2</v>
      </c>
      <c r="E96" s="4">
        <v>1</v>
      </c>
      <c r="F96" s="4">
        <v>1</v>
      </c>
      <c r="G96" s="4">
        <v>0</v>
      </c>
      <c r="H96" s="4">
        <v>6</v>
      </c>
      <c r="I96" s="4">
        <v>5</v>
      </c>
      <c r="J96" s="4">
        <v>11</v>
      </c>
      <c r="K96" s="4" t="s">
        <v>81</v>
      </c>
      <c r="L96" s="4"/>
      <c r="M96" s="4"/>
      <c r="N96" s="12" t="s">
        <v>86</v>
      </c>
    </row>
    <row r="97" spans="1:14" ht="26.25" thickBot="1">
      <c r="A97" s="18" t="s">
        <v>336</v>
      </c>
      <c r="B97" s="12" t="s">
        <v>337</v>
      </c>
      <c r="C97" s="4">
        <v>6</v>
      </c>
      <c r="D97" s="4">
        <v>2</v>
      </c>
      <c r="E97" s="4">
        <v>1</v>
      </c>
      <c r="F97" s="4">
        <v>1</v>
      </c>
      <c r="G97" s="4">
        <v>0</v>
      </c>
      <c r="H97" s="4">
        <v>6</v>
      </c>
      <c r="I97" s="4">
        <v>5</v>
      </c>
      <c r="J97" s="4">
        <v>11</v>
      </c>
      <c r="K97" s="4" t="s">
        <v>81</v>
      </c>
      <c r="L97" s="4"/>
      <c r="M97" s="4"/>
      <c r="N97" s="12" t="s">
        <v>89</v>
      </c>
    </row>
    <row r="98" spans="1:14" ht="13.5" thickBot="1">
      <c r="A98" s="18" t="s">
        <v>338</v>
      </c>
      <c r="B98" s="12" t="s">
        <v>339</v>
      </c>
      <c r="C98" s="4">
        <v>6</v>
      </c>
      <c r="D98" s="4">
        <v>2</v>
      </c>
      <c r="E98" s="4">
        <v>1</v>
      </c>
      <c r="F98" s="4">
        <v>1</v>
      </c>
      <c r="G98" s="4">
        <v>0</v>
      </c>
      <c r="H98" s="4">
        <v>6</v>
      </c>
      <c r="I98" s="4">
        <v>5</v>
      </c>
      <c r="J98" s="4">
        <v>11</v>
      </c>
      <c r="K98" s="4" t="s">
        <v>81</v>
      </c>
      <c r="L98" s="4"/>
      <c r="M98" s="4"/>
      <c r="N98" s="12" t="s">
        <v>89</v>
      </c>
    </row>
    <row r="99" spans="1:14" ht="13.5" thickBot="1">
      <c r="A99" s="18" t="s">
        <v>340</v>
      </c>
      <c r="B99" s="12" t="s">
        <v>341</v>
      </c>
      <c r="C99" s="4">
        <v>5</v>
      </c>
      <c r="D99" s="4">
        <v>2</v>
      </c>
      <c r="E99" s="4">
        <v>0</v>
      </c>
      <c r="F99" s="4">
        <v>2</v>
      </c>
      <c r="G99" s="4">
        <v>0</v>
      </c>
      <c r="H99" s="4">
        <v>6</v>
      </c>
      <c r="I99" s="4">
        <v>3</v>
      </c>
      <c r="J99" s="4">
        <v>9</v>
      </c>
      <c r="K99" s="4" t="s">
        <v>81</v>
      </c>
      <c r="L99" s="4"/>
      <c r="M99" s="4"/>
      <c r="N99" s="12" t="s">
        <v>86</v>
      </c>
    </row>
    <row r="100" spans="1:14" ht="13.5" thickBot="1">
      <c r="A100" s="18" t="s">
        <v>342</v>
      </c>
      <c r="B100" s="12" t="s">
        <v>343</v>
      </c>
      <c r="C100" s="4">
        <v>3</v>
      </c>
      <c r="D100" s="4">
        <v>0</v>
      </c>
      <c r="E100" s="4">
        <v>0</v>
      </c>
      <c r="F100" s="4">
        <v>1</v>
      </c>
      <c r="G100" s="4">
        <v>0</v>
      </c>
      <c r="H100" s="4">
        <v>1</v>
      </c>
      <c r="I100" s="4">
        <v>4</v>
      </c>
      <c r="J100" s="4">
        <v>5</v>
      </c>
      <c r="K100" s="4"/>
      <c r="L100" s="4" t="s">
        <v>75</v>
      </c>
      <c r="M100" s="4"/>
      <c r="N100" s="12" t="s">
        <v>86</v>
      </c>
    </row>
    <row r="101" spans="1:14" ht="13.5" thickBot="1">
      <c r="A101" s="18" t="s">
        <v>344</v>
      </c>
      <c r="B101" s="12" t="s">
        <v>140</v>
      </c>
      <c r="C101" s="4">
        <v>4</v>
      </c>
      <c r="D101" s="4">
        <v>2</v>
      </c>
      <c r="E101" s="4">
        <v>0</v>
      </c>
      <c r="F101" s="4">
        <v>1</v>
      </c>
      <c r="G101" s="4">
        <v>0</v>
      </c>
      <c r="H101" s="4">
        <v>5</v>
      </c>
      <c r="I101" s="4">
        <v>2</v>
      </c>
      <c r="J101" s="4">
        <v>7</v>
      </c>
      <c r="K101" s="4"/>
      <c r="L101" s="4" t="s">
        <v>75</v>
      </c>
      <c r="M101" s="4"/>
      <c r="N101" s="12" t="s">
        <v>86</v>
      </c>
    </row>
    <row r="102" spans="1:14" ht="13.5" thickBot="1">
      <c r="A102" s="18" t="s">
        <v>174</v>
      </c>
      <c r="B102" s="12" t="s">
        <v>175</v>
      </c>
      <c r="C102" s="4">
        <v>3</v>
      </c>
      <c r="D102" s="4">
        <v>0</v>
      </c>
      <c r="E102" s="4">
        <v>2</v>
      </c>
      <c r="F102" s="4">
        <v>0</v>
      </c>
      <c r="G102" s="4">
        <v>0</v>
      </c>
      <c r="H102" s="4">
        <v>2</v>
      </c>
      <c r="I102" s="4">
        <v>3</v>
      </c>
      <c r="J102" s="4">
        <v>5</v>
      </c>
      <c r="K102" s="4"/>
      <c r="L102" s="4" t="s">
        <v>75</v>
      </c>
      <c r="M102" s="4"/>
      <c r="N102" s="12" t="s">
        <v>98</v>
      </c>
    </row>
    <row r="103" spans="1:14" ht="13.5" thickBot="1">
      <c r="A103" s="22" t="s">
        <v>101</v>
      </c>
      <c r="B103" s="10"/>
      <c r="C103" s="10">
        <f>SUM(C96:C102)</f>
        <v>33</v>
      </c>
      <c r="D103" s="10">
        <f aca="true" t="shared" si="3" ref="D103:J103">SUM(D96:D102)</f>
        <v>10</v>
      </c>
      <c r="E103" s="10">
        <f t="shared" si="3"/>
        <v>5</v>
      </c>
      <c r="F103" s="10">
        <f>SUM(F96:F102)</f>
        <v>7</v>
      </c>
      <c r="G103" s="10">
        <f t="shared" si="3"/>
        <v>0</v>
      </c>
      <c r="H103" s="10">
        <f t="shared" si="3"/>
        <v>32</v>
      </c>
      <c r="I103" s="10">
        <f t="shared" si="3"/>
        <v>27</v>
      </c>
      <c r="J103" s="10">
        <f t="shared" si="3"/>
        <v>59</v>
      </c>
      <c r="K103" s="10"/>
      <c r="L103" s="10"/>
      <c r="M103" s="10"/>
      <c r="N103" s="10"/>
    </row>
    <row r="104" ht="12.75">
      <c r="A104" s="16"/>
    </row>
    <row r="105" ht="16.5" thickBot="1">
      <c r="F105" s="13" t="s">
        <v>141</v>
      </c>
    </row>
    <row r="106" spans="1:14" ht="13.5" thickBot="1">
      <c r="A106" s="21" t="s">
        <v>67</v>
      </c>
      <c r="B106" s="9" t="s">
        <v>68</v>
      </c>
      <c r="C106" s="9" t="s">
        <v>69</v>
      </c>
      <c r="D106" s="107" t="s">
        <v>70</v>
      </c>
      <c r="E106" s="108"/>
      <c r="F106" s="108"/>
      <c r="G106" s="109"/>
      <c r="H106" s="107" t="s">
        <v>71</v>
      </c>
      <c r="I106" s="108"/>
      <c r="J106" s="109"/>
      <c r="K106" s="107" t="s">
        <v>72</v>
      </c>
      <c r="L106" s="108"/>
      <c r="M106" s="109"/>
      <c r="N106" s="9" t="s">
        <v>73</v>
      </c>
    </row>
    <row r="107" spans="1:14" ht="13.5" thickBot="1">
      <c r="A107" s="22"/>
      <c r="B107" s="10"/>
      <c r="C107" s="10" t="s">
        <v>74</v>
      </c>
      <c r="D107" s="11" t="s">
        <v>75</v>
      </c>
      <c r="E107" s="11" t="s">
        <v>76</v>
      </c>
      <c r="F107" s="11" t="s">
        <v>77</v>
      </c>
      <c r="G107" s="11" t="s">
        <v>78</v>
      </c>
      <c r="H107" s="11" t="s">
        <v>79</v>
      </c>
      <c r="I107" s="11" t="s">
        <v>33</v>
      </c>
      <c r="J107" s="11" t="s">
        <v>80</v>
      </c>
      <c r="K107" s="11" t="s">
        <v>81</v>
      </c>
      <c r="L107" s="11" t="s">
        <v>75</v>
      </c>
      <c r="M107" s="11" t="s">
        <v>82</v>
      </c>
      <c r="N107" s="10" t="s">
        <v>83</v>
      </c>
    </row>
    <row r="108" spans="1:14" ht="13.5" thickBot="1">
      <c r="A108" s="18" t="s">
        <v>345</v>
      </c>
      <c r="B108" s="12" t="s">
        <v>346</v>
      </c>
      <c r="C108" s="4">
        <v>7</v>
      </c>
      <c r="D108" s="4">
        <v>2</v>
      </c>
      <c r="E108" s="4">
        <v>0</v>
      </c>
      <c r="F108" s="4">
        <v>2</v>
      </c>
      <c r="G108" s="4">
        <v>1</v>
      </c>
      <c r="H108" s="4">
        <v>7</v>
      </c>
      <c r="I108" s="4">
        <v>5</v>
      </c>
      <c r="J108" s="4">
        <v>12</v>
      </c>
      <c r="K108" s="4" t="s">
        <v>81</v>
      </c>
      <c r="L108" s="4"/>
      <c r="M108" s="4"/>
      <c r="N108" s="12" t="s">
        <v>89</v>
      </c>
    </row>
    <row r="109" spans="1:14" ht="26.25" thickBot="1">
      <c r="A109" s="18" t="s">
        <v>347</v>
      </c>
      <c r="B109" s="12" t="s">
        <v>348</v>
      </c>
      <c r="C109" s="4">
        <v>8</v>
      </c>
      <c r="D109" s="4">
        <v>2</v>
      </c>
      <c r="E109" s="4">
        <v>2</v>
      </c>
      <c r="F109" s="4">
        <v>2</v>
      </c>
      <c r="G109" s="4">
        <v>0</v>
      </c>
      <c r="H109" s="4">
        <v>8</v>
      </c>
      <c r="I109" s="4">
        <v>6</v>
      </c>
      <c r="J109" s="4">
        <v>14</v>
      </c>
      <c r="K109" s="4" t="s">
        <v>81</v>
      </c>
      <c r="L109" s="4"/>
      <c r="M109" s="4"/>
      <c r="N109" s="12" t="s">
        <v>86</v>
      </c>
    </row>
    <row r="110" spans="1:14" ht="13.5" thickBot="1">
      <c r="A110" s="18" t="s">
        <v>349</v>
      </c>
      <c r="B110" s="12" t="s">
        <v>350</v>
      </c>
      <c r="C110" s="4">
        <v>3</v>
      </c>
      <c r="D110" s="4">
        <v>0</v>
      </c>
      <c r="E110" s="4">
        <v>0</v>
      </c>
      <c r="F110" s="4">
        <v>2</v>
      </c>
      <c r="G110" s="4">
        <v>1</v>
      </c>
      <c r="H110" s="4">
        <v>3</v>
      </c>
      <c r="I110" s="4">
        <v>2</v>
      </c>
      <c r="J110" s="4">
        <v>5</v>
      </c>
      <c r="K110" s="4"/>
      <c r="L110" s="4" t="s">
        <v>75</v>
      </c>
      <c r="M110" s="4"/>
      <c r="N110" s="12" t="s">
        <v>86</v>
      </c>
    </row>
    <row r="111" spans="1:14" ht="13.5" thickBot="1">
      <c r="A111" s="18" t="s">
        <v>351</v>
      </c>
      <c r="B111" s="12" t="s">
        <v>151</v>
      </c>
      <c r="C111" s="4">
        <v>6</v>
      </c>
      <c r="D111" s="4">
        <v>2</v>
      </c>
      <c r="E111" s="4">
        <v>0</v>
      </c>
      <c r="F111" s="4">
        <v>1</v>
      </c>
      <c r="G111" s="4">
        <v>0</v>
      </c>
      <c r="H111" s="4">
        <v>5</v>
      </c>
      <c r="I111" s="4">
        <v>6</v>
      </c>
      <c r="J111" s="4">
        <v>11</v>
      </c>
      <c r="K111" s="4"/>
      <c r="L111" s="4" t="s">
        <v>75</v>
      </c>
      <c r="M111" s="4"/>
      <c r="N111" s="12" t="s">
        <v>98</v>
      </c>
    </row>
    <row r="112" spans="1:14" ht="13.5" thickBot="1">
      <c r="A112" s="18" t="s">
        <v>352</v>
      </c>
      <c r="B112" s="12" t="s">
        <v>158</v>
      </c>
      <c r="C112" s="4">
        <v>6</v>
      </c>
      <c r="D112" s="4">
        <v>2</v>
      </c>
      <c r="E112" s="4">
        <v>0</v>
      </c>
      <c r="F112" s="4">
        <v>1</v>
      </c>
      <c r="G112" s="4">
        <v>0</v>
      </c>
      <c r="H112" s="4">
        <v>5</v>
      </c>
      <c r="I112" s="4">
        <v>6</v>
      </c>
      <c r="J112" s="4">
        <v>11</v>
      </c>
      <c r="K112" s="4"/>
      <c r="L112" s="4" t="s">
        <v>75</v>
      </c>
      <c r="M112" s="4"/>
      <c r="N112" s="12" t="s">
        <v>89</v>
      </c>
    </row>
    <row r="113" spans="1:14" ht="13.5" thickBot="1">
      <c r="A113" s="22" t="s">
        <v>101</v>
      </c>
      <c r="B113" s="10"/>
      <c r="C113" s="10">
        <f>SUM(C108:C112)</f>
        <v>30</v>
      </c>
      <c r="D113" s="10">
        <f aca="true" t="shared" si="4" ref="D113:J113">SUM(D108:D112)</f>
        <v>8</v>
      </c>
      <c r="E113" s="10">
        <f t="shared" si="4"/>
        <v>2</v>
      </c>
      <c r="F113" s="10">
        <f t="shared" si="4"/>
        <v>8</v>
      </c>
      <c r="G113" s="10">
        <f t="shared" si="4"/>
        <v>2</v>
      </c>
      <c r="H113" s="10">
        <f t="shared" si="4"/>
        <v>28</v>
      </c>
      <c r="I113" s="10">
        <f t="shared" si="4"/>
        <v>25</v>
      </c>
      <c r="J113" s="10">
        <f t="shared" si="4"/>
        <v>53</v>
      </c>
      <c r="K113" s="10"/>
      <c r="L113" s="10"/>
      <c r="M113" s="10"/>
      <c r="N113" s="10"/>
    </row>
    <row r="114" ht="12.75">
      <c r="A114" s="16"/>
    </row>
    <row r="115" ht="16.5" thickBot="1">
      <c r="F115" s="13" t="s">
        <v>152</v>
      </c>
    </row>
    <row r="116" spans="1:14" ht="13.5" thickBot="1">
      <c r="A116" s="21" t="s">
        <v>67</v>
      </c>
      <c r="B116" s="9" t="s">
        <v>68</v>
      </c>
      <c r="C116" s="9" t="s">
        <v>69</v>
      </c>
      <c r="D116" s="107" t="s">
        <v>70</v>
      </c>
      <c r="E116" s="108"/>
      <c r="F116" s="108"/>
      <c r="G116" s="109"/>
      <c r="H116" s="107" t="s">
        <v>71</v>
      </c>
      <c r="I116" s="108"/>
      <c r="J116" s="109"/>
      <c r="K116" s="107" t="s">
        <v>72</v>
      </c>
      <c r="L116" s="108"/>
      <c r="M116" s="109"/>
      <c r="N116" s="9" t="s">
        <v>73</v>
      </c>
    </row>
    <row r="117" spans="1:14" ht="13.5" thickBot="1">
      <c r="A117" s="22"/>
      <c r="B117" s="10"/>
      <c r="C117" s="10" t="s">
        <v>74</v>
      </c>
      <c r="D117" s="11" t="s">
        <v>75</v>
      </c>
      <c r="E117" s="11" t="s">
        <v>76</v>
      </c>
      <c r="F117" s="11" t="s">
        <v>77</v>
      </c>
      <c r="G117" s="11" t="s">
        <v>78</v>
      </c>
      <c r="H117" s="11" t="s">
        <v>79</v>
      </c>
      <c r="I117" s="11" t="s">
        <v>33</v>
      </c>
      <c r="J117" s="11" t="s">
        <v>80</v>
      </c>
      <c r="K117" s="11" t="s">
        <v>81</v>
      </c>
      <c r="L117" s="11" t="s">
        <v>75</v>
      </c>
      <c r="M117" s="11" t="s">
        <v>82</v>
      </c>
      <c r="N117" s="10" t="s">
        <v>83</v>
      </c>
    </row>
    <row r="118" spans="1:14" ht="13.5" thickBot="1">
      <c r="A118" s="18" t="s">
        <v>353</v>
      </c>
      <c r="B118" s="12" t="s">
        <v>354</v>
      </c>
      <c r="C118" s="4">
        <v>6</v>
      </c>
      <c r="D118" s="4">
        <v>2</v>
      </c>
      <c r="E118" s="4">
        <v>0</v>
      </c>
      <c r="F118" s="4">
        <v>2</v>
      </c>
      <c r="G118" s="4">
        <v>0</v>
      </c>
      <c r="H118" s="4">
        <v>6</v>
      </c>
      <c r="I118" s="4">
        <v>5</v>
      </c>
      <c r="J118" s="4">
        <v>11</v>
      </c>
      <c r="K118" s="4" t="s">
        <v>81</v>
      </c>
      <c r="L118" s="4"/>
      <c r="M118" s="4"/>
      <c r="N118" s="12" t="s">
        <v>86</v>
      </c>
    </row>
    <row r="119" spans="1:14" ht="26.25" thickBot="1">
      <c r="A119" s="18" t="s">
        <v>355</v>
      </c>
      <c r="B119" s="12" t="s">
        <v>356</v>
      </c>
      <c r="C119" s="4">
        <v>6</v>
      </c>
      <c r="D119" s="4">
        <v>2</v>
      </c>
      <c r="E119" s="4">
        <v>1</v>
      </c>
      <c r="F119" s="4">
        <v>1</v>
      </c>
      <c r="G119" s="4">
        <v>0</v>
      </c>
      <c r="H119" s="4">
        <v>6</v>
      </c>
      <c r="I119" s="4">
        <v>5</v>
      </c>
      <c r="J119" s="4">
        <v>11</v>
      </c>
      <c r="K119" s="4" t="s">
        <v>81</v>
      </c>
      <c r="L119" s="4"/>
      <c r="M119" s="4"/>
      <c r="N119" s="12" t="s">
        <v>86</v>
      </c>
    </row>
    <row r="120" spans="1:14" ht="13.5" thickBot="1">
      <c r="A120" s="18" t="s">
        <v>357</v>
      </c>
      <c r="B120" s="12" t="s">
        <v>358</v>
      </c>
      <c r="C120" s="4">
        <v>5</v>
      </c>
      <c r="D120" s="4">
        <v>2</v>
      </c>
      <c r="E120" s="4">
        <v>0</v>
      </c>
      <c r="F120" s="4">
        <v>2</v>
      </c>
      <c r="G120" s="4">
        <v>0</v>
      </c>
      <c r="H120" s="4">
        <v>6</v>
      </c>
      <c r="I120" s="4">
        <v>3</v>
      </c>
      <c r="J120" s="4">
        <v>9</v>
      </c>
      <c r="K120" s="4" t="s">
        <v>81</v>
      </c>
      <c r="L120" s="4"/>
      <c r="M120" s="4"/>
      <c r="N120" s="12" t="s">
        <v>86</v>
      </c>
    </row>
    <row r="121" spans="1:14" ht="13.5" thickBot="1">
      <c r="A121" s="18" t="s">
        <v>155</v>
      </c>
      <c r="B121" s="12" t="s">
        <v>156</v>
      </c>
      <c r="C121" s="4">
        <v>5</v>
      </c>
      <c r="D121" s="4">
        <v>0</v>
      </c>
      <c r="E121" s="4">
        <v>0</v>
      </c>
      <c r="F121" s="4">
        <v>0</v>
      </c>
      <c r="G121" s="4">
        <v>2</v>
      </c>
      <c r="H121" s="4">
        <v>2</v>
      </c>
      <c r="I121" s="4">
        <v>7</v>
      </c>
      <c r="J121" s="4">
        <v>9</v>
      </c>
      <c r="K121" s="4"/>
      <c r="L121" s="4" t="s">
        <v>75</v>
      </c>
      <c r="M121" s="4"/>
      <c r="N121" s="12" t="s">
        <v>89</v>
      </c>
    </row>
    <row r="122" spans="1:14" ht="13.5" thickBot="1">
      <c r="A122" s="18" t="s">
        <v>359</v>
      </c>
      <c r="B122" s="12" t="s">
        <v>160</v>
      </c>
      <c r="C122" s="4">
        <v>5</v>
      </c>
      <c r="D122" s="4">
        <v>2</v>
      </c>
      <c r="E122" s="4">
        <v>0</v>
      </c>
      <c r="F122" s="4">
        <v>1</v>
      </c>
      <c r="G122" s="4">
        <v>0</v>
      </c>
      <c r="H122" s="4">
        <v>5</v>
      </c>
      <c r="I122" s="4">
        <v>4</v>
      </c>
      <c r="J122" s="4">
        <v>9</v>
      </c>
      <c r="K122" s="4"/>
      <c r="L122" s="4" t="s">
        <v>75</v>
      </c>
      <c r="M122" s="4"/>
      <c r="N122" s="12" t="s">
        <v>89</v>
      </c>
    </row>
    <row r="123" spans="1:14" ht="13.5" thickBot="1">
      <c r="A123" s="18" t="s">
        <v>360</v>
      </c>
      <c r="B123" s="12" t="s">
        <v>162</v>
      </c>
      <c r="C123" s="4">
        <v>5</v>
      </c>
      <c r="D123" s="4">
        <v>2</v>
      </c>
      <c r="E123" s="4">
        <v>0</v>
      </c>
      <c r="F123" s="4">
        <v>1</v>
      </c>
      <c r="G123" s="4">
        <v>0</v>
      </c>
      <c r="H123" s="4">
        <v>5</v>
      </c>
      <c r="I123" s="4">
        <v>4</v>
      </c>
      <c r="J123" s="4">
        <v>9</v>
      </c>
      <c r="K123" s="4"/>
      <c r="L123" s="4" t="s">
        <v>75</v>
      </c>
      <c r="M123" s="4"/>
      <c r="N123" s="12" t="s">
        <v>89</v>
      </c>
    </row>
    <row r="124" spans="1:14" ht="13.5" thickBot="1">
      <c r="A124" s="18" t="s">
        <v>361</v>
      </c>
      <c r="B124" s="12" t="s">
        <v>164</v>
      </c>
      <c r="C124" s="4">
        <v>3</v>
      </c>
      <c r="D124" s="4">
        <v>2</v>
      </c>
      <c r="E124" s="4">
        <v>0</v>
      </c>
      <c r="F124" s="4">
        <v>0</v>
      </c>
      <c r="G124" s="4">
        <v>0</v>
      </c>
      <c r="H124" s="4">
        <v>4</v>
      </c>
      <c r="I124" s="4">
        <v>1</v>
      </c>
      <c r="J124" s="4">
        <v>5</v>
      </c>
      <c r="K124" s="4"/>
      <c r="L124" s="4" t="s">
        <v>75</v>
      </c>
      <c r="M124" s="4"/>
      <c r="N124" s="12" t="s">
        <v>98</v>
      </c>
    </row>
    <row r="125" spans="1:14" ht="13.5" thickBot="1">
      <c r="A125" s="22" t="s">
        <v>101</v>
      </c>
      <c r="B125" s="10"/>
      <c r="C125" s="10">
        <f>SUM(C118:C124)</f>
        <v>35</v>
      </c>
      <c r="D125" s="10">
        <f aca="true" t="shared" si="5" ref="D125:J125">SUM(D118:D124)</f>
        <v>12</v>
      </c>
      <c r="E125" s="10">
        <f t="shared" si="5"/>
        <v>1</v>
      </c>
      <c r="F125" s="10">
        <f t="shared" si="5"/>
        <v>7</v>
      </c>
      <c r="G125" s="10">
        <f t="shared" si="5"/>
        <v>2</v>
      </c>
      <c r="H125" s="10">
        <f t="shared" si="5"/>
        <v>34</v>
      </c>
      <c r="I125" s="10">
        <f t="shared" si="5"/>
        <v>29</v>
      </c>
      <c r="J125" s="10">
        <f t="shared" si="5"/>
        <v>63</v>
      </c>
      <c r="K125" s="10"/>
      <c r="L125" s="10"/>
      <c r="M125" s="10"/>
      <c r="N125" s="10"/>
    </row>
    <row r="126" spans="1:14" ht="12.75">
      <c r="A126" s="57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</row>
    <row r="127" spans="1:14" ht="12.75">
      <c r="A127" s="57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</row>
    <row r="128" spans="1:14" ht="12.75">
      <c r="A128" s="57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</row>
    <row r="129" spans="1:14" ht="12.75">
      <c r="A129" s="57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</row>
    <row r="130" spans="1:14" ht="12.75">
      <c r="A130" s="57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</row>
    <row r="131" spans="1:14" ht="12.75">
      <c r="A131" s="57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</row>
    <row r="132" spans="1:14" ht="12.75">
      <c r="A132" s="57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</row>
    <row r="133" spans="1:14" ht="12.75">
      <c r="A133" s="57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</row>
    <row r="134" spans="1:14" ht="12.75">
      <c r="A134" s="57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</row>
    <row r="135" spans="1:14" ht="12.75">
      <c r="A135" s="57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</row>
    <row r="136" ht="16.5" thickBot="1">
      <c r="G136" s="13" t="s">
        <v>165</v>
      </c>
    </row>
    <row r="137" spans="1:14" ht="13.5" thickBot="1">
      <c r="A137" s="21" t="s">
        <v>67</v>
      </c>
      <c r="B137" s="9" t="s">
        <v>68</v>
      </c>
      <c r="C137" s="9" t="s">
        <v>69</v>
      </c>
      <c r="D137" s="107" t="s">
        <v>70</v>
      </c>
      <c r="E137" s="108"/>
      <c r="F137" s="108"/>
      <c r="G137" s="109"/>
      <c r="H137" s="107" t="s">
        <v>71</v>
      </c>
      <c r="I137" s="108"/>
      <c r="J137" s="109"/>
      <c r="K137" s="107" t="s">
        <v>72</v>
      </c>
      <c r="L137" s="108"/>
      <c r="M137" s="109"/>
      <c r="N137" s="9" t="s">
        <v>73</v>
      </c>
    </row>
    <row r="138" spans="1:14" ht="13.5" thickBot="1">
      <c r="A138" s="22"/>
      <c r="B138" s="10"/>
      <c r="C138" s="10" t="s">
        <v>74</v>
      </c>
      <c r="D138" s="11" t="s">
        <v>75</v>
      </c>
      <c r="E138" s="11" t="s">
        <v>76</v>
      </c>
      <c r="F138" s="11" t="s">
        <v>77</v>
      </c>
      <c r="G138" s="11" t="s">
        <v>78</v>
      </c>
      <c r="H138" s="11" t="s">
        <v>79</v>
      </c>
      <c r="I138" s="11" t="s">
        <v>33</v>
      </c>
      <c r="J138" s="11" t="s">
        <v>80</v>
      </c>
      <c r="K138" s="11" t="s">
        <v>81</v>
      </c>
      <c r="L138" s="11" t="s">
        <v>75</v>
      </c>
      <c r="M138" s="11" t="s">
        <v>82</v>
      </c>
      <c r="N138" s="10" t="s">
        <v>83</v>
      </c>
    </row>
    <row r="139" spans="1:14" ht="13.5" thickBot="1">
      <c r="A139" s="114" t="s">
        <v>180</v>
      </c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6"/>
    </row>
    <row r="140" spans="1:14" ht="13.5" thickBot="1">
      <c r="A140" s="23"/>
      <c r="B140" s="117" t="s">
        <v>181</v>
      </c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9"/>
    </row>
    <row r="141" spans="1:14" ht="26.25" thickBot="1">
      <c r="A141" s="18" t="s">
        <v>362</v>
      </c>
      <c r="B141" s="12" t="s">
        <v>363</v>
      </c>
      <c r="C141" s="4">
        <v>4</v>
      </c>
      <c r="D141" s="4">
        <v>2</v>
      </c>
      <c r="E141" s="4">
        <v>0</v>
      </c>
      <c r="F141" s="4">
        <v>1</v>
      </c>
      <c r="G141" s="4">
        <v>0</v>
      </c>
      <c r="H141" s="4">
        <v>5</v>
      </c>
      <c r="I141" s="4">
        <v>2</v>
      </c>
      <c r="J141" s="4">
        <v>7</v>
      </c>
      <c r="K141" s="4"/>
      <c r="L141" s="4" t="s">
        <v>75</v>
      </c>
      <c r="M141" s="4"/>
      <c r="N141" s="12" t="s">
        <v>86</v>
      </c>
    </row>
    <row r="142" spans="1:14" ht="13.5" thickBot="1">
      <c r="A142" s="18" t="s">
        <v>364</v>
      </c>
      <c r="B142" s="12" t="s">
        <v>365</v>
      </c>
      <c r="C142" s="4">
        <v>4</v>
      </c>
      <c r="D142" s="4">
        <v>2</v>
      </c>
      <c r="E142" s="4">
        <v>0</v>
      </c>
      <c r="F142" s="4">
        <v>1</v>
      </c>
      <c r="G142" s="4">
        <v>0</v>
      </c>
      <c r="H142" s="4">
        <v>5</v>
      </c>
      <c r="I142" s="4">
        <v>2</v>
      </c>
      <c r="J142" s="4">
        <v>7</v>
      </c>
      <c r="K142" s="4"/>
      <c r="L142" s="4" t="s">
        <v>75</v>
      </c>
      <c r="M142" s="4"/>
      <c r="N142" s="12" t="s">
        <v>86</v>
      </c>
    </row>
    <row r="143" spans="1:14" ht="26.25" thickBot="1">
      <c r="A143" s="18" t="s">
        <v>366</v>
      </c>
      <c r="B143" s="12" t="s">
        <v>367</v>
      </c>
      <c r="C143" s="4">
        <v>4</v>
      </c>
      <c r="D143" s="4">
        <v>2</v>
      </c>
      <c r="E143" s="4">
        <v>0</v>
      </c>
      <c r="F143" s="4">
        <v>1</v>
      </c>
      <c r="G143" s="4">
        <v>0</v>
      </c>
      <c r="H143" s="4">
        <v>5</v>
      </c>
      <c r="I143" s="4">
        <v>2</v>
      </c>
      <c r="J143" s="4">
        <v>7</v>
      </c>
      <c r="K143" s="4"/>
      <c r="L143" s="4" t="s">
        <v>75</v>
      </c>
      <c r="M143" s="4"/>
      <c r="N143" s="12" t="s">
        <v>86</v>
      </c>
    </row>
    <row r="144" spans="1:14" ht="13.5" thickBot="1">
      <c r="A144" s="18" t="s">
        <v>368</v>
      </c>
      <c r="B144" s="12" t="s">
        <v>369</v>
      </c>
      <c r="C144" s="4">
        <v>4</v>
      </c>
      <c r="D144" s="4">
        <v>2</v>
      </c>
      <c r="E144" s="4">
        <v>0</v>
      </c>
      <c r="F144" s="4">
        <v>1</v>
      </c>
      <c r="G144" s="4">
        <v>0</v>
      </c>
      <c r="H144" s="4">
        <v>5</v>
      </c>
      <c r="I144" s="4">
        <v>2</v>
      </c>
      <c r="J144" s="4">
        <v>7</v>
      </c>
      <c r="K144" s="4"/>
      <c r="L144" s="4" t="s">
        <v>75</v>
      </c>
      <c r="M144" s="4"/>
      <c r="N144" s="12" t="s">
        <v>86</v>
      </c>
    </row>
    <row r="145" spans="1:14" ht="26.25" thickBot="1">
      <c r="A145" s="18" t="s">
        <v>370</v>
      </c>
      <c r="B145" s="12" t="s">
        <v>371</v>
      </c>
      <c r="C145" s="4">
        <v>4</v>
      </c>
      <c r="D145" s="4">
        <v>2</v>
      </c>
      <c r="E145" s="4">
        <v>0</v>
      </c>
      <c r="F145" s="4">
        <v>1</v>
      </c>
      <c r="G145" s="4">
        <v>0</v>
      </c>
      <c r="H145" s="4">
        <v>5</v>
      </c>
      <c r="I145" s="4">
        <v>2</v>
      </c>
      <c r="J145" s="4">
        <v>7</v>
      </c>
      <c r="K145" s="4"/>
      <c r="L145" s="4" t="s">
        <v>75</v>
      </c>
      <c r="M145" s="4"/>
      <c r="N145" s="12" t="s">
        <v>86</v>
      </c>
    </row>
    <row r="146" spans="1:14" ht="13.5" thickBot="1">
      <c r="A146" s="18" t="s">
        <v>153</v>
      </c>
      <c r="B146" s="12" t="s">
        <v>154</v>
      </c>
      <c r="C146" s="4">
        <v>4</v>
      </c>
      <c r="D146" s="4">
        <v>2</v>
      </c>
      <c r="E146" s="4">
        <v>0</v>
      </c>
      <c r="F146" s="4">
        <v>1</v>
      </c>
      <c r="G146" s="4">
        <v>0</v>
      </c>
      <c r="H146" s="4">
        <v>5</v>
      </c>
      <c r="I146" s="4">
        <v>2</v>
      </c>
      <c r="J146" s="4">
        <v>7</v>
      </c>
      <c r="K146" s="4"/>
      <c r="L146" s="4" t="s">
        <v>75</v>
      </c>
      <c r="M146" s="4"/>
      <c r="N146" s="12" t="s">
        <v>86</v>
      </c>
    </row>
    <row r="147" spans="1:14" ht="13.5" thickBot="1">
      <c r="A147" s="24"/>
      <c r="B147" s="117" t="s">
        <v>376</v>
      </c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9"/>
    </row>
    <row r="148" spans="1:14" ht="13.5" thickBot="1">
      <c r="A148" s="18" t="s">
        <v>377</v>
      </c>
      <c r="B148" s="12" t="s">
        <v>154</v>
      </c>
      <c r="C148" s="4">
        <v>4</v>
      </c>
      <c r="D148" s="4">
        <v>2</v>
      </c>
      <c r="E148" s="4">
        <v>0</v>
      </c>
      <c r="F148" s="4">
        <v>1</v>
      </c>
      <c r="G148" s="4">
        <v>0</v>
      </c>
      <c r="H148" s="4">
        <v>5</v>
      </c>
      <c r="I148" s="4">
        <v>2</v>
      </c>
      <c r="J148" s="4">
        <v>7</v>
      </c>
      <c r="K148" s="4"/>
      <c r="L148" s="4" t="s">
        <v>75</v>
      </c>
      <c r="M148" s="4"/>
      <c r="N148" s="12" t="s">
        <v>86</v>
      </c>
    </row>
    <row r="149" spans="1:14" ht="13.5" thickBot="1">
      <c r="A149" s="18" t="s">
        <v>378</v>
      </c>
      <c r="B149" s="12" t="s">
        <v>379</v>
      </c>
      <c r="C149" s="4">
        <v>4</v>
      </c>
      <c r="D149" s="4">
        <v>2</v>
      </c>
      <c r="E149" s="4">
        <v>0</v>
      </c>
      <c r="F149" s="4">
        <v>1</v>
      </c>
      <c r="G149" s="4">
        <v>0</v>
      </c>
      <c r="H149" s="4">
        <v>5</v>
      </c>
      <c r="I149" s="4">
        <v>2</v>
      </c>
      <c r="J149" s="4">
        <v>7</v>
      </c>
      <c r="K149" s="4"/>
      <c r="L149" s="4" t="s">
        <v>75</v>
      </c>
      <c r="M149" s="4"/>
      <c r="N149" s="12" t="s">
        <v>86</v>
      </c>
    </row>
    <row r="150" spans="1:14" ht="13.5" thickBot="1">
      <c r="A150" s="18" t="s">
        <v>380</v>
      </c>
      <c r="B150" s="12" t="s">
        <v>381</v>
      </c>
      <c r="C150" s="4">
        <v>4</v>
      </c>
      <c r="D150" s="4">
        <v>2</v>
      </c>
      <c r="E150" s="4">
        <v>0</v>
      </c>
      <c r="F150" s="4">
        <v>1</v>
      </c>
      <c r="G150" s="4">
        <v>0</v>
      </c>
      <c r="H150" s="4">
        <v>5</v>
      </c>
      <c r="I150" s="4">
        <v>2</v>
      </c>
      <c r="J150" s="4">
        <v>7</v>
      </c>
      <c r="K150" s="4"/>
      <c r="L150" s="4" t="s">
        <v>75</v>
      </c>
      <c r="M150" s="4"/>
      <c r="N150" s="12" t="s">
        <v>86</v>
      </c>
    </row>
    <row r="151" spans="1:14" ht="13.5" thickBot="1">
      <c r="A151" s="18" t="s">
        <v>382</v>
      </c>
      <c r="B151" s="12" t="s">
        <v>375</v>
      </c>
      <c r="C151" s="4">
        <v>4</v>
      </c>
      <c r="D151" s="4">
        <v>2</v>
      </c>
      <c r="E151" s="4">
        <v>0</v>
      </c>
      <c r="F151" s="4">
        <v>1</v>
      </c>
      <c r="G151" s="4">
        <v>0</v>
      </c>
      <c r="H151" s="4">
        <v>5</v>
      </c>
      <c r="I151" s="4">
        <v>2</v>
      </c>
      <c r="J151" s="4">
        <v>7</v>
      </c>
      <c r="K151" s="4"/>
      <c r="L151" s="4" t="s">
        <v>75</v>
      </c>
      <c r="M151" s="4"/>
      <c r="N151" s="12" t="s">
        <v>86</v>
      </c>
    </row>
    <row r="152" spans="1:14" ht="26.25" thickBot="1">
      <c r="A152" s="18" t="s">
        <v>585</v>
      </c>
      <c r="B152" s="12" t="s">
        <v>580</v>
      </c>
      <c r="C152" s="4">
        <v>4</v>
      </c>
      <c r="D152" s="4">
        <v>2</v>
      </c>
      <c r="E152" s="4">
        <v>0</v>
      </c>
      <c r="F152" s="4">
        <v>1</v>
      </c>
      <c r="G152" s="4">
        <v>0</v>
      </c>
      <c r="H152" s="4">
        <v>5</v>
      </c>
      <c r="I152" s="4">
        <v>2</v>
      </c>
      <c r="J152" s="4">
        <v>7</v>
      </c>
      <c r="K152" s="4"/>
      <c r="L152" s="4" t="s">
        <v>75</v>
      </c>
      <c r="M152" s="4"/>
      <c r="N152" s="12" t="s">
        <v>86</v>
      </c>
    </row>
    <row r="153" spans="1:14" ht="13.5" thickBot="1">
      <c r="A153" s="114" t="s">
        <v>198</v>
      </c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6"/>
    </row>
    <row r="154" spans="1:14" ht="13.5" thickBot="1">
      <c r="A154" s="23"/>
      <c r="B154" s="117" t="s">
        <v>181</v>
      </c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9"/>
    </row>
    <row r="155" spans="1:14" ht="26.25" thickBot="1">
      <c r="A155" s="18" t="s">
        <v>383</v>
      </c>
      <c r="B155" s="12" t="s">
        <v>384</v>
      </c>
      <c r="C155" s="4">
        <v>6</v>
      </c>
      <c r="D155" s="4">
        <v>2</v>
      </c>
      <c r="E155" s="4">
        <v>0</v>
      </c>
      <c r="F155" s="4">
        <v>1</v>
      </c>
      <c r="G155" s="4">
        <v>0</v>
      </c>
      <c r="H155" s="4">
        <v>5</v>
      </c>
      <c r="I155" s="4">
        <v>6</v>
      </c>
      <c r="J155" s="4">
        <v>11</v>
      </c>
      <c r="K155" s="4"/>
      <c r="L155" s="4" t="s">
        <v>75</v>
      </c>
      <c r="M155" s="4"/>
      <c r="N155" s="12" t="s">
        <v>98</v>
      </c>
    </row>
    <row r="156" spans="1:14" ht="26.25" thickBot="1">
      <c r="A156" s="18" t="s">
        <v>385</v>
      </c>
      <c r="B156" s="12" t="s">
        <v>386</v>
      </c>
      <c r="C156" s="4">
        <v>6</v>
      </c>
      <c r="D156" s="4">
        <v>2</v>
      </c>
      <c r="E156" s="4">
        <v>0</v>
      </c>
      <c r="F156" s="4">
        <v>1</v>
      </c>
      <c r="G156" s="4">
        <v>0</v>
      </c>
      <c r="H156" s="4">
        <v>5</v>
      </c>
      <c r="I156" s="4">
        <v>6</v>
      </c>
      <c r="J156" s="4">
        <v>11</v>
      </c>
      <c r="K156" s="4"/>
      <c r="L156" s="4" t="s">
        <v>75</v>
      </c>
      <c r="M156" s="4"/>
      <c r="N156" s="12" t="s">
        <v>98</v>
      </c>
    </row>
    <row r="157" spans="1:14" ht="15" customHeight="1" thickBot="1">
      <c r="A157" s="18" t="s">
        <v>387</v>
      </c>
      <c r="B157" s="12" t="s">
        <v>388</v>
      </c>
      <c r="C157" s="4">
        <v>6</v>
      </c>
      <c r="D157" s="4">
        <v>2</v>
      </c>
      <c r="E157" s="4">
        <v>0</v>
      </c>
      <c r="F157" s="4">
        <v>1</v>
      </c>
      <c r="G157" s="4">
        <v>0</v>
      </c>
      <c r="H157" s="4">
        <v>5</v>
      </c>
      <c r="I157" s="4">
        <v>6</v>
      </c>
      <c r="J157" s="4">
        <v>11</v>
      </c>
      <c r="K157" s="4"/>
      <c r="L157" s="4" t="s">
        <v>75</v>
      </c>
      <c r="M157" s="4"/>
      <c r="N157" s="12" t="s">
        <v>98</v>
      </c>
    </row>
    <row r="158" spans="1:14" ht="13.5" thickBot="1">
      <c r="A158" s="18" t="s">
        <v>586</v>
      </c>
      <c r="B158" s="12" t="s">
        <v>581</v>
      </c>
      <c r="C158" s="4">
        <v>6</v>
      </c>
      <c r="D158" s="4">
        <v>2</v>
      </c>
      <c r="E158" s="4">
        <v>0</v>
      </c>
      <c r="F158" s="4">
        <v>1</v>
      </c>
      <c r="G158" s="4">
        <v>0</v>
      </c>
      <c r="H158" s="4">
        <v>5</v>
      </c>
      <c r="I158" s="4">
        <v>6</v>
      </c>
      <c r="J158" s="4">
        <v>11</v>
      </c>
      <c r="K158" s="4"/>
      <c r="L158" s="4" t="s">
        <v>75</v>
      </c>
      <c r="M158" s="4"/>
      <c r="N158" s="12" t="s">
        <v>98</v>
      </c>
    </row>
    <row r="159" spans="1:14" ht="13.5" thickBot="1">
      <c r="A159" s="24"/>
      <c r="B159" s="117" t="s">
        <v>376</v>
      </c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9"/>
    </row>
    <row r="160" spans="1:14" ht="26.25" thickBot="1">
      <c r="A160" s="18" t="s">
        <v>394</v>
      </c>
      <c r="B160" s="12" t="s">
        <v>395</v>
      </c>
      <c r="C160" s="4">
        <v>6</v>
      </c>
      <c r="D160" s="4">
        <v>2</v>
      </c>
      <c r="E160" s="4">
        <v>0</v>
      </c>
      <c r="F160" s="4">
        <v>1</v>
      </c>
      <c r="G160" s="4">
        <v>0</v>
      </c>
      <c r="H160" s="4">
        <v>5</v>
      </c>
      <c r="I160" s="4">
        <v>6</v>
      </c>
      <c r="J160" s="4">
        <v>11</v>
      </c>
      <c r="K160" s="4"/>
      <c r="L160" s="4" t="s">
        <v>75</v>
      </c>
      <c r="M160" s="4"/>
      <c r="N160" s="12" t="s">
        <v>98</v>
      </c>
    </row>
    <row r="161" spans="1:14" ht="13.5" thickBot="1">
      <c r="A161" s="18" t="s">
        <v>396</v>
      </c>
      <c r="B161" s="12" t="s">
        <v>397</v>
      </c>
      <c r="C161" s="4">
        <v>6</v>
      </c>
      <c r="D161" s="4">
        <v>2</v>
      </c>
      <c r="E161" s="4">
        <v>0</v>
      </c>
      <c r="F161" s="4">
        <v>1</v>
      </c>
      <c r="G161" s="4">
        <v>0</v>
      </c>
      <c r="H161" s="4">
        <v>5</v>
      </c>
      <c r="I161" s="4">
        <v>6</v>
      </c>
      <c r="J161" s="4">
        <v>11</v>
      </c>
      <c r="K161" s="4"/>
      <c r="L161" s="4" t="s">
        <v>75</v>
      </c>
      <c r="M161" s="4"/>
      <c r="N161" s="12" t="s">
        <v>98</v>
      </c>
    </row>
    <row r="162" spans="1:14" ht="13.5" thickBot="1">
      <c r="A162" s="18" t="s">
        <v>398</v>
      </c>
      <c r="B162" s="12" t="s">
        <v>399</v>
      </c>
      <c r="C162" s="4">
        <v>6</v>
      </c>
      <c r="D162" s="4">
        <v>2</v>
      </c>
      <c r="E162" s="4">
        <v>0</v>
      </c>
      <c r="F162" s="4">
        <v>1</v>
      </c>
      <c r="G162" s="4">
        <v>0</v>
      </c>
      <c r="H162" s="4">
        <v>5</v>
      </c>
      <c r="I162" s="4">
        <v>6</v>
      </c>
      <c r="J162" s="4">
        <v>11</v>
      </c>
      <c r="K162" s="4"/>
      <c r="L162" s="4" t="s">
        <v>75</v>
      </c>
      <c r="M162" s="4"/>
      <c r="N162" s="12" t="s">
        <v>98</v>
      </c>
    </row>
    <row r="163" spans="1:14" ht="13.5" thickBot="1">
      <c r="A163" s="18" t="s">
        <v>400</v>
      </c>
      <c r="B163" s="12" t="s">
        <v>401</v>
      </c>
      <c r="C163" s="4">
        <v>6</v>
      </c>
      <c r="D163" s="4">
        <v>2</v>
      </c>
      <c r="E163" s="4">
        <v>0</v>
      </c>
      <c r="F163" s="4">
        <v>1</v>
      </c>
      <c r="G163" s="4">
        <v>0</v>
      </c>
      <c r="H163" s="4">
        <v>5</v>
      </c>
      <c r="I163" s="4">
        <v>6</v>
      </c>
      <c r="J163" s="4">
        <v>11</v>
      </c>
      <c r="K163" s="4"/>
      <c r="L163" s="4" t="s">
        <v>75</v>
      </c>
      <c r="M163" s="4"/>
      <c r="N163" s="12" t="s">
        <v>98</v>
      </c>
    </row>
    <row r="164" spans="1:14" ht="13.5" thickBot="1">
      <c r="A164" s="44"/>
      <c r="B164" s="45"/>
      <c r="C164" s="46"/>
      <c r="D164" s="43"/>
      <c r="E164" s="43"/>
      <c r="F164" s="43"/>
      <c r="G164" s="46"/>
      <c r="H164" s="43"/>
      <c r="I164" s="43"/>
      <c r="J164" s="46"/>
      <c r="K164" s="43"/>
      <c r="L164" s="43"/>
      <c r="M164" s="46"/>
      <c r="N164" s="45"/>
    </row>
    <row r="165" spans="1:14" ht="13.5" thickBot="1">
      <c r="A165" s="114" t="s">
        <v>402</v>
      </c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6"/>
    </row>
    <row r="166" spans="1:14" ht="13.5" thickBot="1">
      <c r="A166" s="23"/>
      <c r="B166" s="117" t="s">
        <v>181</v>
      </c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9"/>
    </row>
    <row r="167" spans="1:14" ht="13.5" thickBot="1">
      <c r="A167" s="18" t="s">
        <v>403</v>
      </c>
      <c r="B167" s="12" t="s">
        <v>404</v>
      </c>
      <c r="C167" s="4">
        <v>6</v>
      </c>
      <c r="D167" s="4">
        <v>2</v>
      </c>
      <c r="E167" s="4">
        <v>0</v>
      </c>
      <c r="F167" s="4">
        <v>1</v>
      </c>
      <c r="G167" s="4">
        <v>0</v>
      </c>
      <c r="H167" s="4">
        <v>5</v>
      </c>
      <c r="I167" s="4">
        <v>6</v>
      </c>
      <c r="J167" s="4">
        <v>11</v>
      </c>
      <c r="K167" s="4"/>
      <c r="L167" s="4" t="s">
        <v>75</v>
      </c>
      <c r="M167" s="4"/>
      <c r="N167" s="12" t="s">
        <v>89</v>
      </c>
    </row>
    <row r="168" spans="1:14" ht="13.5" thickBot="1">
      <c r="A168" s="18" t="s">
        <v>405</v>
      </c>
      <c r="B168" s="12" t="s">
        <v>406</v>
      </c>
      <c r="C168" s="4">
        <v>6</v>
      </c>
      <c r="D168" s="4">
        <v>2</v>
      </c>
      <c r="E168" s="4">
        <v>0</v>
      </c>
      <c r="F168" s="4">
        <v>1</v>
      </c>
      <c r="G168" s="4">
        <v>0</v>
      </c>
      <c r="H168" s="4">
        <v>5</v>
      </c>
      <c r="I168" s="4">
        <v>6</v>
      </c>
      <c r="J168" s="4">
        <v>11</v>
      </c>
      <c r="K168" s="4"/>
      <c r="L168" s="4" t="s">
        <v>75</v>
      </c>
      <c r="M168" s="4"/>
      <c r="N168" s="12" t="s">
        <v>89</v>
      </c>
    </row>
    <row r="169" spans="1:14" ht="13.5" thickBot="1">
      <c r="A169" s="18" t="s">
        <v>407</v>
      </c>
      <c r="B169" s="12" t="s">
        <v>408</v>
      </c>
      <c r="C169" s="4">
        <v>6</v>
      </c>
      <c r="D169" s="4">
        <v>2</v>
      </c>
      <c r="E169" s="4">
        <v>0</v>
      </c>
      <c r="F169" s="4">
        <v>1</v>
      </c>
      <c r="G169" s="4">
        <v>0</v>
      </c>
      <c r="H169" s="4">
        <v>5</v>
      </c>
      <c r="I169" s="4">
        <v>6</v>
      </c>
      <c r="J169" s="4">
        <v>11</v>
      </c>
      <c r="K169" s="4"/>
      <c r="L169" s="4" t="s">
        <v>75</v>
      </c>
      <c r="M169" s="4"/>
      <c r="N169" s="12" t="s">
        <v>89</v>
      </c>
    </row>
    <row r="170" spans="1:14" ht="13.5" thickBot="1">
      <c r="A170" s="24"/>
      <c r="B170" s="117" t="s">
        <v>376</v>
      </c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9"/>
    </row>
    <row r="171" spans="1:14" ht="26.25" thickBot="1">
      <c r="A171" s="18" t="s">
        <v>415</v>
      </c>
      <c r="B171" s="12" t="s">
        <v>416</v>
      </c>
      <c r="C171" s="4">
        <v>6</v>
      </c>
      <c r="D171" s="4">
        <v>2</v>
      </c>
      <c r="E171" s="4">
        <v>0</v>
      </c>
      <c r="F171" s="4">
        <v>1</v>
      </c>
      <c r="G171" s="4">
        <v>0</v>
      </c>
      <c r="H171" s="4">
        <v>5</v>
      </c>
      <c r="I171" s="4">
        <v>6</v>
      </c>
      <c r="J171" s="4">
        <v>11</v>
      </c>
      <c r="K171" s="4"/>
      <c r="L171" s="4" t="s">
        <v>75</v>
      </c>
      <c r="M171" s="4"/>
      <c r="N171" s="12" t="s">
        <v>89</v>
      </c>
    </row>
    <row r="172" spans="1:14" ht="13.5" thickBot="1">
      <c r="A172" s="18" t="s">
        <v>417</v>
      </c>
      <c r="B172" s="12" t="s">
        <v>418</v>
      </c>
      <c r="C172" s="4">
        <v>6</v>
      </c>
      <c r="D172" s="4">
        <v>2</v>
      </c>
      <c r="E172" s="4">
        <v>0</v>
      </c>
      <c r="F172" s="4">
        <v>1</v>
      </c>
      <c r="G172" s="4">
        <v>0</v>
      </c>
      <c r="H172" s="4">
        <v>5</v>
      </c>
      <c r="I172" s="4">
        <v>6</v>
      </c>
      <c r="J172" s="4">
        <v>11</v>
      </c>
      <c r="K172" s="4"/>
      <c r="L172" s="4" t="s">
        <v>75</v>
      </c>
      <c r="M172" s="4"/>
      <c r="N172" s="12" t="s">
        <v>89</v>
      </c>
    </row>
    <row r="173" spans="1:14" ht="13.5" thickBot="1">
      <c r="A173" s="18" t="s">
        <v>419</v>
      </c>
      <c r="B173" s="12" t="s">
        <v>420</v>
      </c>
      <c r="C173" s="4">
        <v>6</v>
      </c>
      <c r="D173" s="4">
        <v>2</v>
      </c>
      <c r="E173" s="4">
        <v>0</v>
      </c>
      <c r="F173" s="4">
        <v>1</v>
      </c>
      <c r="G173" s="4">
        <v>0</v>
      </c>
      <c r="H173" s="4">
        <v>5</v>
      </c>
      <c r="I173" s="4">
        <v>6</v>
      </c>
      <c r="J173" s="4">
        <v>11</v>
      </c>
      <c r="K173" s="4"/>
      <c r="L173" s="4" t="s">
        <v>75</v>
      </c>
      <c r="M173" s="4"/>
      <c r="N173" s="12" t="s">
        <v>89</v>
      </c>
    </row>
    <row r="174" spans="1:14" ht="13.5" thickBot="1">
      <c r="A174" s="91" t="s">
        <v>67</v>
      </c>
      <c r="B174" s="92" t="s">
        <v>68</v>
      </c>
      <c r="C174" s="92" t="s">
        <v>69</v>
      </c>
      <c r="D174" s="110" t="s">
        <v>70</v>
      </c>
      <c r="E174" s="137"/>
      <c r="F174" s="137"/>
      <c r="G174" s="138"/>
      <c r="H174" s="110" t="s">
        <v>71</v>
      </c>
      <c r="I174" s="137"/>
      <c r="J174" s="138"/>
      <c r="K174" s="110" t="s">
        <v>72</v>
      </c>
      <c r="L174" s="137"/>
      <c r="M174" s="138"/>
      <c r="N174" s="92" t="s">
        <v>73</v>
      </c>
    </row>
    <row r="175" spans="1:14" ht="13.5" thickBot="1">
      <c r="A175" s="22"/>
      <c r="B175" s="10"/>
      <c r="C175" s="10" t="s">
        <v>74</v>
      </c>
      <c r="D175" s="11" t="s">
        <v>75</v>
      </c>
      <c r="E175" s="11" t="s">
        <v>76</v>
      </c>
      <c r="F175" s="11" t="s">
        <v>77</v>
      </c>
      <c r="G175" s="11" t="s">
        <v>78</v>
      </c>
      <c r="H175" s="11" t="s">
        <v>79</v>
      </c>
      <c r="I175" s="11" t="s">
        <v>33</v>
      </c>
      <c r="J175" s="11" t="s">
        <v>80</v>
      </c>
      <c r="K175" s="11" t="s">
        <v>81</v>
      </c>
      <c r="L175" s="11" t="s">
        <v>75</v>
      </c>
      <c r="M175" s="11" t="s">
        <v>82</v>
      </c>
      <c r="N175" s="10" t="s">
        <v>83</v>
      </c>
    </row>
    <row r="176" spans="1:14" ht="13.5" thickBot="1">
      <c r="A176" s="114" t="s">
        <v>215</v>
      </c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6"/>
    </row>
    <row r="177" spans="1:14" ht="13.5" thickBot="1">
      <c r="A177" s="23"/>
      <c r="B177" s="117" t="s">
        <v>181</v>
      </c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9"/>
    </row>
    <row r="178" spans="1:14" ht="13.5" thickBot="1">
      <c r="A178" s="18" t="s">
        <v>421</v>
      </c>
      <c r="B178" s="12" t="s">
        <v>422</v>
      </c>
      <c r="C178" s="4">
        <v>5</v>
      </c>
      <c r="D178" s="4">
        <v>2</v>
      </c>
      <c r="E178" s="4">
        <v>0</v>
      </c>
      <c r="F178" s="4">
        <v>1</v>
      </c>
      <c r="G178" s="4">
        <v>0</v>
      </c>
      <c r="H178" s="4">
        <v>5</v>
      </c>
      <c r="I178" s="4">
        <v>4</v>
      </c>
      <c r="J178" s="4">
        <v>9</v>
      </c>
      <c r="K178" s="4"/>
      <c r="L178" s="4" t="s">
        <v>75</v>
      </c>
      <c r="M178" s="4"/>
      <c r="N178" s="12" t="s">
        <v>89</v>
      </c>
    </row>
    <row r="179" spans="1:14" ht="13.5" thickBot="1">
      <c r="A179" s="18" t="s">
        <v>423</v>
      </c>
      <c r="B179" s="12" t="s">
        <v>424</v>
      </c>
      <c r="C179" s="4">
        <v>5</v>
      </c>
      <c r="D179" s="4">
        <v>2</v>
      </c>
      <c r="E179" s="4">
        <v>0</v>
      </c>
      <c r="F179" s="4">
        <v>1</v>
      </c>
      <c r="G179" s="4">
        <v>0</v>
      </c>
      <c r="H179" s="4">
        <v>5</v>
      </c>
      <c r="I179" s="4">
        <v>4</v>
      </c>
      <c r="J179" s="4">
        <v>9</v>
      </c>
      <c r="K179" s="4"/>
      <c r="L179" s="4" t="s">
        <v>75</v>
      </c>
      <c r="M179" s="4"/>
      <c r="N179" s="12" t="s">
        <v>89</v>
      </c>
    </row>
    <row r="180" spans="1:14" ht="26.25" thickBot="1">
      <c r="A180" s="18" t="s">
        <v>425</v>
      </c>
      <c r="B180" s="12" t="s">
        <v>426</v>
      </c>
      <c r="C180" s="4">
        <v>5</v>
      </c>
      <c r="D180" s="4">
        <v>2</v>
      </c>
      <c r="E180" s="4">
        <v>0</v>
      </c>
      <c r="F180" s="4">
        <v>1</v>
      </c>
      <c r="G180" s="4">
        <v>0</v>
      </c>
      <c r="H180" s="4">
        <v>5</v>
      </c>
      <c r="I180" s="4">
        <v>4</v>
      </c>
      <c r="J180" s="4">
        <v>9</v>
      </c>
      <c r="K180" s="4"/>
      <c r="L180" s="4" t="s">
        <v>75</v>
      </c>
      <c r="M180" s="4"/>
      <c r="N180" s="12" t="s">
        <v>89</v>
      </c>
    </row>
    <row r="181" spans="1:14" ht="13.5" thickBot="1">
      <c r="A181" s="18" t="s">
        <v>427</v>
      </c>
      <c r="B181" s="12" t="s">
        <v>428</v>
      </c>
      <c r="C181" s="4">
        <v>5</v>
      </c>
      <c r="D181" s="4">
        <v>2</v>
      </c>
      <c r="E181" s="4">
        <v>0</v>
      </c>
      <c r="F181" s="4">
        <v>1</v>
      </c>
      <c r="G181" s="4">
        <v>0</v>
      </c>
      <c r="H181" s="4">
        <v>5</v>
      </c>
      <c r="I181" s="4">
        <v>4</v>
      </c>
      <c r="J181" s="4">
        <v>9</v>
      </c>
      <c r="K181" s="4"/>
      <c r="L181" s="4" t="s">
        <v>75</v>
      </c>
      <c r="M181" s="4"/>
      <c r="N181" s="12" t="s">
        <v>89</v>
      </c>
    </row>
    <row r="182" spans="1:14" ht="13.5" thickBot="1">
      <c r="A182" s="24"/>
      <c r="B182" s="117" t="s">
        <v>376</v>
      </c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9"/>
    </row>
    <row r="183" spans="1:14" ht="26.25" thickBot="1">
      <c r="A183" s="18" t="s">
        <v>435</v>
      </c>
      <c r="B183" s="12" t="s">
        <v>436</v>
      </c>
      <c r="C183" s="4">
        <v>5</v>
      </c>
      <c r="D183" s="4">
        <v>2</v>
      </c>
      <c r="E183" s="4">
        <v>0</v>
      </c>
      <c r="F183" s="4">
        <v>1</v>
      </c>
      <c r="G183" s="4">
        <v>0</v>
      </c>
      <c r="H183" s="4">
        <v>5</v>
      </c>
      <c r="I183" s="4">
        <v>4</v>
      </c>
      <c r="J183" s="4">
        <v>9</v>
      </c>
      <c r="K183" s="4"/>
      <c r="L183" s="4" t="s">
        <v>75</v>
      </c>
      <c r="M183" s="4"/>
      <c r="N183" s="12" t="s">
        <v>89</v>
      </c>
    </row>
    <row r="184" spans="1:14" ht="13.5" thickBot="1">
      <c r="A184" s="18" t="s">
        <v>437</v>
      </c>
      <c r="B184" s="12" t="s">
        <v>438</v>
      </c>
      <c r="C184" s="4">
        <v>5</v>
      </c>
      <c r="D184" s="4">
        <v>2</v>
      </c>
      <c r="E184" s="4">
        <v>0</v>
      </c>
      <c r="F184" s="4">
        <v>1</v>
      </c>
      <c r="G184" s="4">
        <v>0</v>
      </c>
      <c r="H184" s="4">
        <v>5</v>
      </c>
      <c r="I184" s="4">
        <v>4</v>
      </c>
      <c r="J184" s="4">
        <v>9</v>
      </c>
      <c r="K184" s="4"/>
      <c r="L184" s="4" t="s">
        <v>75</v>
      </c>
      <c r="M184" s="4"/>
      <c r="N184" s="12" t="s">
        <v>89</v>
      </c>
    </row>
    <row r="185" spans="1:14" ht="13.5" thickBot="1">
      <c r="A185" s="18" t="s">
        <v>439</v>
      </c>
      <c r="B185" s="12" t="s">
        <v>440</v>
      </c>
      <c r="C185" s="4">
        <v>5</v>
      </c>
      <c r="D185" s="4">
        <v>2</v>
      </c>
      <c r="E185" s="4">
        <v>0</v>
      </c>
      <c r="F185" s="4">
        <v>1</v>
      </c>
      <c r="G185" s="4">
        <v>0</v>
      </c>
      <c r="H185" s="4">
        <v>5</v>
      </c>
      <c r="I185" s="4">
        <v>4</v>
      </c>
      <c r="J185" s="4">
        <v>9</v>
      </c>
      <c r="K185" s="4"/>
      <c r="L185" s="4" t="s">
        <v>75</v>
      </c>
      <c r="M185" s="4"/>
      <c r="N185" s="12" t="s">
        <v>89</v>
      </c>
    </row>
    <row r="186" spans="1:14" ht="13.5" thickBot="1">
      <c r="A186" s="18" t="s">
        <v>588</v>
      </c>
      <c r="B186" s="12" t="s">
        <v>583</v>
      </c>
      <c r="C186" s="4">
        <v>5</v>
      </c>
      <c r="D186" s="4">
        <v>2</v>
      </c>
      <c r="E186" s="4">
        <v>0</v>
      </c>
      <c r="F186" s="4">
        <v>1</v>
      </c>
      <c r="G186" s="4">
        <v>0</v>
      </c>
      <c r="H186" s="4">
        <v>5</v>
      </c>
      <c r="I186" s="4">
        <v>4</v>
      </c>
      <c r="J186" s="4">
        <v>9</v>
      </c>
      <c r="K186" s="4"/>
      <c r="L186" s="4" t="s">
        <v>75</v>
      </c>
      <c r="M186" s="4"/>
      <c r="N186" s="12" t="s">
        <v>89</v>
      </c>
    </row>
    <row r="187" spans="1:14" ht="26.25" thickBot="1">
      <c r="A187" s="18" t="s">
        <v>587</v>
      </c>
      <c r="B187" s="12" t="s">
        <v>582</v>
      </c>
      <c r="C187" s="4">
        <v>5</v>
      </c>
      <c r="D187" s="4">
        <v>2</v>
      </c>
      <c r="E187" s="4">
        <v>0</v>
      </c>
      <c r="F187" s="4">
        <v>1</v>
      </c>
      <c r="G187" s="4">
        <v>0</v>
      </c>
      <c r="H187" s="4">
        <v>5</v>
      </c>
      <c r="I187" s="4">
        <v>4</v>
      </c>
      <c r="J187" s="4">
        <v>9</v>
      </c>
      <c r="K187" s="4"/>
      <c r="L187" s="4" t="s">
        <v>75</v>
      </c>
      <c r="M187" s="4"/>
      <c r="N187" s="12" t="s">
        <v>89</v>
      </c>
    </row>
    <row r="188" spans="1:14" ht="13.5" thickBot="1">
      <c r="A188" s="114" t="s">
        <v>225</v>
      </c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6"/>
    </row>
    <row r="189" spans="1:14" ht="13.5" thickBot="1">
      <c r="A189" s="23"/>
      <c r="B189" s="117" t="s">
        <v>181</v>
      </c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9"/>
    </row>
    <row r="190" spans="1:14" ht="26.25" thickBot="1">
      <c r="A190" s="18" t="s">
        <v>441</v>
      </c>
      <c r="B190" s="12" t="s">
        <v>442</v>
      </c>
      <c r="C190" s="4">
        <v>5</v>
      </c>
      <c r="D190" s="4">
        <v>2</v>
      </c>
      <c r="E190" s="4">
        <v>0</v>
      </c>
      <c r="F190" s="4">
        <v>1</v>
      </c>
      <c r="G190" s="4">
        <v>0</v>
      </c>
      <c r="H190" s="4">
        <v>5</v>
      </c>
      <c r="I190" s="4">
        <v>4</v>
      </c>
      <c r="J190" s="4">
        <v>9</v>
      </c>
      <c r="K190" s="4"/>
      <c r="L190" s="4" t="s">
        <v>75</v>
      </c>
      <c r="M190" s="4"/>
      <c r="N190" s="12" t="s">
        <v>89</v>
      </c>
    </row>
    <row r="191" spans="1:14" ht="26.25" thickBot="1">
      <c r="A191" s="18" t="s">
        <v>443</v>
      </c>
      <c r="B191" s="12" t="s">
        <v>444</v>
      </c>
      <c r="C191" s="4">
        <v>5</v>
      </c>
      <c r="D191" s="4">
        <v>2</v>
      </c>
      <c r="E191" s="4">
        <v>0</v>
      </c>
      <c r="F191" s="4">
        <v>1</v>
      </c>
      <c r="G191" s="4">
        <v>0</v>
      </c>
      <c r="H191" s="4">
        <v>5</v>
      </c>
      <c r="I191" s="4">
        <v>4</v>
      </c>
      <c r="J191" s="4">
        <v>9</v>
      </c>
      <c r="K191" s="4"/>
      <c r="L191" s="4" t="s">
        <v>75</v>
      </c>
      <c r="M191" s="4"/>
      <c r="N191" s="12" t="s">
        <v>89</v>
      </c>
    </row>
    <row r="192" spans="1:14" ht="13.5" thickBot="1">
      <c r="A192" s="18" t="s">
        <v>445</v>
      </c>
      <c r="B192" s="12" t="s">
        <v>446</v>
      </c>
      <c r="C192" s="4">
        <v>5</v>
      </c>
      <c r="D192" s="4">
        <v>2</v>
      </c>
      <c r="E192" s="4">
        <v>0</v>
      </c>
      <c r="F192" s="4">
        <v>1</v>
      </c>
      <c r="G192" s="4">
        <v>0</v>
      </c>
      <c r="H192" s="4">
        <v>5</v>
      </c>
      <c r="I192" s="4">
        <v>4</v>
      </c>
      <c r="J192" s="4">
        <v>9</v>
      </c>
      <c r="K192" s="4"/>
      <c r="L192" s="4" t="s">
        <v>75</v>
      </c>
      <c r="M192" s="4"/>
      <c r="N192" s="12" t="s">
        <v>89</v>
      </c>
    </row>
    <row r="193" spans="1:14" ht="26.25" thickBot="1">
      <c r="A193" s="18" t="s">
        <v>447</v>
      </c>
      <c r="B193" s="12" t="s">
        <v>448</v>
      </c>
      <c r="C193" s="4">
        <v>5</v>
      </c>
      <c r="D193" s="4">
        <v>2</v>
      </c>
      <c r="E193" s="4">
        <v>0</v>
      </c>
      <c r="F193" s="4">
        <v>1</v>
      </c>
      <c r="G193" s="4">
        <v>0</v>
      </c>
      <c r="H193" s="4">
        <v>5</v>
      </c>
      <c r="I193" s="4">
        <v>4</v>
      </c>
      <c r="J193" s="4">
        <v>9</v>
      </c>
      <c r="K193" s="4"/>
      <c r="L193" s="4" t="s">
        <v>75</v>
      </c>
      <c r="M193" s="4"/>
      <c r="N193" s="12" t="s">
        <v>89</v>
      </c>
    </row>
    <row r="194" spans="1:14" ht="13.5" thickBot="1">
      <c r="A194" s="24"/>
      <c r="B194" s="117" t="s">
        <v>376</v>
      </c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9"/>
    </row>
    <row r="195" spans="1:14" ht="26.25" thickBot="1">
      <c r="A195" s="18" t="s">
        <v>450</v>
      </c>
      <c r="B195" s="12" t="s">
        <v>451</v>
      </c>
      <c r="C195" s="4">
        <v>5</v>
      </c>
      <c r="D195" s="4">
        <v>2</v>
      </c>
      <c r="E195" s="4">
        <v>0</v>
      </c>
      <c r="F195" s="4">
        <v>1</v>
      </c>
      <c r="G195" s="4">
        <v>0</v>
      </c>
      <c r="H195" s="4">
        <v>5</v>
      </c>
      <c r="I195" s="4">
        <v>4</v>
      </c>
      <c r="J195" s="4">
        <v>9</v>
      </c>
      <c r="K195" s="4"/>
      <c r="L195" s="4" t="s">
        <v>75</v>
      </c>
      <c r="M195" s="4"/>
      <c r="N195" s="12" t="s">
        <v>89</v>
      </c>
    </row>
    <row r="196" spans="1:14" ht="13.5" thickBot="1">
      <c r="A196" s="18" t="s">
        <v>452</v>
      </c>
      <c r="B196" s="12" t="s">
        <v>453</v>
      </c>
      <c r="C196" s="4">
        <v>5</v>
      </c>
      <c r="D196" s="4">
        <v>2</v>
      </c>
      <c r="E196" s="4">
        <v>0</v>
      </c>
      <c r="F196" s="4">
        <v>1</v>
      </c>
      <c r="G196" s="4">
        <v>0</v>
      </c>
      <c r="H196" s="4">
        <v>5</v>
      </c>
      <c r="I196" s="4">
        <v>4</v>
      </c>
      <c r="J196" s="4">
        <v>9</v>
      </c>
      <c r="K196" s="4"/>
      <c r="L196" s="4" t="s">
        <v>75</v>
      </c>
      <c r="M196" s="4"/>
      <c r="N196" s="12" t="s">
        <v>89</v>
      </c>
    </row>
    <row r="197" spans="1:17" ht="13.5" thickBot="1">
      <c r="A197" s="18" t="s">
        <v>589</v>
      </c>
      <c r="B197" s="12" t="s">
        <v>584</v>
      </c>
      <c r="C197" s="4">
        <v>5</v>
      </c>
      <c r="D197" s="4">
        <v>2</v>
      </c>
      <c r="E197" s="4">
        <v>0</v>
      </c>
      <c r="F197" s="4">
        <v>1</v>
      </c>
      <c r="G197" s="4">
        <v>0</v>
      </c>
      <c r="H197" s="4">
        <v>5</v>
      </c>
      <c r="I197" s="4">
        <v>4</v>
      </c>
      <c r="J197" s="4">
        <v>9</v>
      </c>
      <c r="K197" s="4"/>
      <c r="L197" s="4" t="s">
        <v>75</v>
      </c>
      <c r="M197" s="4"/>
      <c r="N197" s="12" t="s">
        <v>89</v>
      </c>
      <c r="P197" s="41"/>
      <c r="Q197" s="42"/>
    </row>
    <row r="198" spans="1:14" ht="13.5" thickBot="1">
      <c r="A198" s="114" t="s">
        <v>235</v>
      </c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6"/>
    </row>
    <row r="199" spans="1:14" ht="13.5" thickBot="1">
      <c r="A199" s="23"/>
      <c r="B199" s="117" t="s">
        <v>181</v>
      </c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9"/>
    </row>
    <row r="200" spans="1:14" ht="13.5" thickBot="1">
      <c r="A200" s="18" t="s">
        <v>236</v>
      </c>
      <c r="B200" s="12" t="s">
        <v>237</v>
      </c>
      <c r="C200" s="4">
        <v>3</v>
      </c>
      <c r="D200" s="4">
        <v>2</v>
      </c>
      <c r="E200" s="4">
        <v>0</v>
      </c>
      <c r="F200" s="4">
        <v>0</v>
      </c>
      <c r="G200" s="4">
        <v>0</v>
      </c>
      <c r="H200" s="4">
        <v>4</v>
      </c>
      <c r="I200" s="4">
        <v>1</v>
      </c>
      <c r="J200" s="4">
        <v>5</v>
      </c>
      <c r="K200" s="4"/>
      <c r="L200" s="4" t="s">
        <v>75</v>
      </c>
      <c r="M200" s="4"/>
      <c r="N200" s="12" t="s">
        <v>98</v>
      </c>
    </row>
    <row r="201" spans="1:14" ht="13.5" thickBot="1">
      <c r="A201" s="18" t="s">
        <v>238</v>
      </c>
      <c r="B201" s="12" t="s">
        <v>239</v>
      </c>
      <c r="C201" s="4">
        <v>3</v>
      </c>
      <c r="D201" s="4">
        <v>2</v>
      </c>
      <c r="E201" s="4">
        <v>0</v>
      </c>
      <c r="F201" s="4">
        <v>0</v>
      </c>
      <c r="G201" s="4">
        <v>0</v>
      </c>
      <c r="H201" s="4">
        <v>4</v>
      </c>
      <c r="I201" s="4">
        <v>1</v>
      </c>
      <c r="J201" s="4">
        <v>5</v>
      </c>
      <c r="K201" s="4"/>
      <c r="L201" s="4" t="s">
        <v>75</v>
      </c>
      <c r="M201" s="4"/>
      <c r="N201" s="12" t="s">
        <v>98</v>
      </c>
    </row>
    <row r="202" spans="1:14" ht="26.25" thickBot="1">
      <c r="A202" s="18" t="s">
        <v>240</v>
      </c>
      <c r="B202" s="12" t="s">
        <v>241</v>
      </c>
      <c r="C202" s="4">
        <v>3</v>
      </c>
      <c r="D202" s="4">
        <v>2</v>
      </c>
      <c r="E202" s="4">
        <v>0</v>
      </c>
      <c r="F202" s="4">
        <v>0</v>
      </c>
      <c r="G202" s="4">
        <v>0</v>
      </c>
      <c r="H202" s="4">
        <v>4</v>
      </c>
      <c r="I202" s="4">
        <v>1</v>
      </c>
      <c r="J202" s="4">
        <v>5</v>
      </c>
      <c r="K202" s="4"/>
      <c r="L202" s="4" t="s">
        <v>75</v>
      </c>
      <c r="M202" s="4"/>
      <c r="N202" s="12" t="s">
        <v>98</v>
      </c>
    </row>
    <row r="203" spans="1:14" ht="13.5" thickBot="1">
      <c r="A203" s="24"/>
      <c r="B203" s="117" t="s">
        <v>376</v>
      </c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9"/>
    </row>
    <row r="204" spans="1:14" ht="13.5" thickBot="1">
      <c r="A204" s="18" t="s">
        <v>454</v>
      </c>
      <c r="B204" s="12" t="s">
        <v>237</v>
      </c>
      <c r="C204" s="4">
        <v>3</v>
      </c>
      <c r="D204" s="4">
        <v>2</v>
      </c>
      <c r="E204" s="4">
        <v>0</v>
      </c>
      <c r="F204" s="4">
        <v>0</v>
      </c>
      <c r="G204" s="4">
        <v>0</v>
      </c>
      <c r="H204" s="4">
        <v>4</v>
      </c>
      <c r="I204" s="4">
        <v>1</v>
      </c>
      <c r="J204" s="4">
        <v>5</v>
      </c>
      <c r="K204" s="4"/>
      <c r="L204" s="4" t="s">
        <v>75</v>
      </c>
      <c r="M204" s="4"/>
      <c r="N204" s="12" t="s">
        <v>98</v>
      </c>
    </row>
    <row r="205" spans="1:14" ht="13.5" thickBot="1">
      <c r="A205" s="18" t="s">
        <v>455</v>
      </c>
      <c r="B205" s="12" t="s">
        <v>239</v>
      </c>
      <c r="C205" s="4">
        <v>3</v>
      </c>
      <c r="D205" s="4">
        <v>2</v>
      </c>
      <c r="E205" s="4">
        <v>0</v>
      </c>
      <c r="F205" s="4">
        <v>0</v>
      </c>
      <c r="G205" s="4">
        <v>0</v>
      </c>
      <c r="H205" s="4">
        <v>4</v>
      </c>
      <c r="I205" s="4">
        <v>1</v>
      </c>
      <c r="J205" s="4">
        <v>5</v>
      </c>
      <c r="K205" s="4"/>
      <c r="L205" s="4" t="s">
        <v>75</v>
      </c>
      <c r="M205" s="4"/>
      <c r="N205" s="12" t="s">
        <v>98</v>
      </c>
    </row>
    <row r="206" spans="1:14" ht="26.25" thickBot="1">
      <c r="A206" s="18" t="s">
        <v>456</v>
      </c>
      <c r="B206" s="12" t="s">
        <v>241</v>
      </c>
      <c r="C206" s="4">
        <v>3</v>
      </c>
      <c r="D206" s="4">
        <v>2</v>
      </c>
      <c r="E206" s="4">
        <v>0</v>
      </c>
      <c r="F206" s="4">
        <v>0</v>
      </c>
      <c r="G206" s="4">
        <v>0</v>
      </c>
      <c r="H206" s="4">
        <v>4</v>
      </c>
      <c r="I206" s="4">
        <v>1</v>
      </c>
      <c r="J206" s="4">
        <v>5</v>
      </c>
      <c r="K206" s="4"/>
      <c r="L206" s="4" t="s">
        <v>75</v>
      </c>
      <c r="M206" s="4"/>
      <c r="N206" s="12" t="s">
        <v>98</v>
      </c>
    </row>
    <row r="207" spans="1:14" s="53" customFormat="1" ht="13.5" thickBot="1">
      <c r="A207" s="50" t="s">
        <v>101</v>
      </c>
      <c r="B207" s="51"/>
      <c r="C207" s="52">
        <f aca="true" t="shared" si="6" ref="C207:J207">C200+C190+C178+C167+C155+C141</f>
        <v>29</v>
      </c>
      <c r="D207" s="52">
        <f t="shared" si="6"/>
        <v>12</v>
      </c>
      <c r="E207" s="52">
        <f t="shared" si="6"/>
        <v>0</v>
      </c>
      <c r="F207" s="52">
        <f t="shared" si="6"/>
        <v>5</v>
      </c>
      <c r="G207" s="52">
        <f t="shared" si="6"/>
        <v>0</v>
      </c>
      <c r="H207" s="52">
        <f t="shared" si="6"/>
        <v>29</v>
      </c>
      <c r="I207" s="52">
        <f t="shared" si="6"/>
        <v>23</v>
      </c>
      <c r="J207" s="52">
        <f t="shared" si="6"/>
        <v>52</v>
      </c>
      <c r="K207" s="52"/>
      <c r="L207" s="52"/>
      <c r="M207" s="52"/>
      <c r="N207" s="51"/>
    </row>
    <row r="208" spans="1:14" s="53" customFormat="1" ht="12.75">
      <c r="A208" s="57"/>
      <c r="B208" s="72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72"/>
    </row>
    <row r="209" spans="1:14" s="53" customFormat="1" ht="12.75">
      <c r="A209" s="57"/>
      <c r="B209" s="72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72"/>
    </row>
    <row r="210" spans="1:14" s="53" customFormat="1" ht="12.75">
      <c r="A210" s="57"/>
      <c r="B210" s="72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72"/>
    </row>
    <row r="211" spans="1:14" s="53" customFormat="1" ht="12.75">
      <c r="A211" s="57"/>
      <c r="B211" s="72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72"/>
    </row>
    <row r="212" ht="15.75">
      <c r="C212" s="13" t="s">
        <v>245</v>
      </c>
    </row>
    <row r="213" ht="13.5" thickBot="1">
      <c r="A213" s="16"/>
    </row>
    <row r="214" spans="1:14" ht="13.5" thickBot="1">
      <c r="A214" s="21" t="s">
        <v>67</v>
      </c>
      <c r="B214" s="9" t="s">
        <v>68</v>
      </c>
      <c r="C214" s="9" t="s">
        <v>69</v>
      </c>
      <c r="D214" s="107" t="s">
        <v>70</v>
      </c>
      <c r="E214" s="108"/>
      <c r="F214" s="108"/>
      <c r="G214" s="109"/>
      <c r="H214" s="107" t="s">
        <v>71</v>
      </c>
      <c r="I214" s="108"/>
      <c r="J214" s="109"/>
      <c r="K214" s="107" t="s">
        <v>72</v>
      </c>
      <c r="L214" s="108"/>
      <c r="M214" s="109"/>
      <c r="N214" s="9" t="s">
        <v>73</v>
      </c>
    </row>
    <row r="215" spans="1:14" ht="13.5" thickBot="1">
      <c r="A215" s="22"/>
      <c r="B215" s="10"/>
      <c r="C215" s="10" t="s">
        <v>74</v>
      </c>
      <c r="D215" s="11" t="s">
        <v>75</v>
      </c>
      <c r="E215" s="11" t="s">
        <v>76</v>
      </c>
      <c r="F215" s="11" t="s">
        <v>77</v>
      </c>
      <c r="G215" s="11" t="s">
        <v>78</v>
      </c>
      <c r="H215" s="11" t="s">
        <v>79</v>
      </c>
      <c r="I215" s="11" t="s">
        <v>33</v>
      </c>
      <c r="J215" s="11" t="s">
        <v>80</v>
      </c>
      <c r="K215" s="11" t="s">
        <v>81</v>
      </c>
      <c r="L215" s="11" t="s">
        <v>75</v>
      </c>
      <c r="M215" s="11" t="s">
        <v>82</v>
      </c>
      <c r="N215" s="10" t="s">
        <v>83</v>
      </c>
    </row>
    <row r="216" spans="1:14" ht="13.5" thickBot="1">
      <c r="A216" s="114" t="s">
        <v>246</v>
      </c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6"/>
    </row>
    <row r="217" spans="1:14" ht="13.5" thickBot="1">
      <c r="A217" s="18" t="s">
        <v>519</v>
      </c>
      <c r="B217" s="12" t="s">
        <v>248</v>
      </c>
      <c r="C217" s="4">
        <v>4</v>
      </c>
      <c r="D217" s="4">
        <v>0</v>
      </c>
      <c r="E217" s="4">
        <v>0</v>
      </c>
      <c r="F217" s="4">
        <v>1</v>
      </c>
      <c r="G217" s="4">
        <v>0</v>
      </c>
      <c r="H217" s="4">
        <v>1</v>
      </c>
      <c r="I217" s="4">
        <v>6</v>
      </c>
      <c r="J217" s="4">
        <v>7</v>
      </c>
      <c r="K217" s="4"/>
      <c r="L217" s="4" t="s">
        <v>75</v>
      </c>
      <c r="M217" s="4"/>
      <c r="N217" s="12" t="s">
        <v>89</v>
      </c>
    </row>
    <row r="218" ht="15.75">
      <c r="A218" s="14"/>
    </row>
    <row r="219" ht="15.75">
      <c r="G219" s="13" t="s">
        <v>249</v>
      </c>
    </row>
    <row r="220" ht="13.5" thickBot="1">
      <c r="A220" s="16"/>
    </row>
    <row r="221" spans="1:14" ht="13.5" thickBot="1">
      <c r="A221" s="21" t="s">
        <v>67</v>
      </c>
      <c r="B221" s="9" t="s">
        <v>68</v>
      </c>
      <c r="C221" s="9" t="s">
        <v>69</v>
      </c>
      <c r="D221" s="107" t="s">
        <v>70</v>
      </c>
      <c r="E221" s="108"/>
      <c r="F221" s="108"/>
      <c r="G221" s="109"/>
      <c r="H221" s="107" t="s">
        <v>71</v>
      </c>
      <c r="I221" s="108"/>
      <c r="J221" s="109"/>
      <c r="K221" s="107" t="s">
        <v>72</v>
      </c>
      <c r="L221" s="108"/>
      <c r="M221" s="109"/>
      <c r="N221" s="9" t="s">
        <v>73</v>
      </c>
    </row>
    <row r="222" spans="1:14" ht="13.5" thickBot="1">
      <c r="A222" s="22"/>
      <c r="B222" s="10"/>
      <c r="C222" s="10" t="s">
        <v>74</v>
      </c>
      <c r="D222" s="11" t="s">
        <v>75</v>
      </c>
      <c r="E222" s="11" t="s">
        <v>76</v>
      </c>
      <c r="F222" s="11" t="s">
        <v>77</v>
      </c>
      <c r="G222" s="11" t="s">
        <v>78</v>
      </c>
      <c r="H222" s="11" t="s">
        <v>79</v>
      </c>
      <c r="I222" s="11" t="s">
        <v>33</v>
      </c>
      <c r="J222" s="11" t="s">
        <v>80</v>
      </c>
      <c r="K222" s="11" t="s">
        <v>81</v>
      </c>
      <c r="L222" s="11" t="s">
        <v>75</v>
      </c>
      <c r="M222" s="11" t="s">
        <v>82</v>
      </c>
      <c r="N222" s="10" t="s">
        <v>83</v>
      </c>
    </row>
    <row r="223" spans="1:14" ht="13.5" thickBot="1">
      <c r="A223" s="114" t="s">
        <v>250</v>
      </c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6"/>
    </row>
    <row r="224" spans="1:14" ht="26.25" thickBot="1">
      <c r="A224" s="18" t="s">
        <v>457</v>
      </c>
      <c r="B224" s="12" t="s">
        <v>458</v>
      </c>
      <c r="C224" s="4">
        <v>3</v>
      </c>
      <c r="D224" s="4">
        <v>2</v>
      </c>
      <c r="E224" s="4">
        <v>0</v>
      </c>
      <c r="F224" s="4">
        <v>0</v>
      </c>
      <c r="G224" s="4">
        <v>1</v>
      </c>
      <c r="H224" s="4">
        <v>5</v>
      </c>
      <c r="I224" s="4">
        <v>0</v>
      </c>
      <c r="J224" s="4">
        <v>5</v>
      </c>
      <c r="K224" s="4"/>
      <c r="L224" s="4" t="s">
        <v>75</v>
      </c>
      <c r="M224" s="4"/>
      <c r="N224" s="12" t="s">
        <v>86</v>
      </c>
    </row>
    <row r="225" spans="1:14" ht="26.25" thickBot="1">
      <c r="A225" s="18" t="s">
        <v>253</v>
      </c>
      <c r="B225" s="12" t="s">
        <v>254</v>
      </c>
      <c r="C225" s="4">
        <v>4</v>
      </c>
      <c r="D225" s="4">
        <v>2</v>
      </c>
      <c r="E225" s="4">
        <v>0</v>
      </c>
      <c r="F225" s="4">
        <v>2</v>
      </c>
      <c r="G225" s="4">
        <v>0</v>
      </c>
      <c r="H225" s="4">
        <v>6</v>
      </c>
      <c r="I225" s="4">
        <v>1</v>
      </c>
      <c r="J225" s="4">
        <v>7</v>
      </c>
      <c r="K225" s="4"/>
      <c r="L225" s="4" t="s">
        <v>75</v>
      </c>
      <c r="M225" s="4"/>
      <c r="N225" s="12" t="s">
        <v>86</v>
      </c>
    </row>
    <row r="226" spans="1:14" ht="13.5" thickBot="1">
      <c r="A226" s="114" t="s">
        <v>255</v>
      </c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6"/>
    </row>
    <row r="227" spans="1:14" ht="26.25" thickBot="1">
      <c r="A227" s="18" t="s">
        <v>614</v>
      </c>
      <c r="B227" s="12" t="s">
        <v>613</v>
      </c>
      <c r="C227" s="4">
        <v>3</v>
      </c>
      <c r="D227" s="4">
        <v>0</v>
      </c>
      <c r="E227" s="4">
        <v>2</v>
      </c>
      <c r="F227" s="4">
        <v>0</v>
      </c>
      <c r="G227" s="4">
        <v>1</v>
      </c>
      <c r="H227" s="4">
        <v>3</v>
      </c>
      <c r="I227" s="4">
        <v>2</v>
      </c>
      <c r="J227" s="4">
        <v>5</v>
      </c>
      <c r="K227" s="4"/>
      <c r="L227" s="4" t="s">
        <v>75</v>
      </c>
      <c r="M227" s="4"/>
      <c r="N227" s="12" t="s">
        <v>98</v>
      </c>
    </row>
    <row r="228" spans="1:14" ht="39" thickBot="1">
      <c r="A228" s="18" t="s">
        <v>256</v>
      </c>
      <c r="B228" s="12" t="s">
        <v>257</v>
      </c>
      <c r="C228" s="4">
        <v>3</v>
      </c>
      <c r="D228" s="4">
        <v>2</v>
      </c>
      <c r="E228" s="4">
        <v>0</v>
      </c>
      <c r="F228" s="4">
        <v>0</v>
      </c>
      <c r="G228" s="4">
        <v>0</v>
      </c>
      <c r="H228" s="4">
        <v>4</v>
      </c>
      <c r="I228" s="4">
        <v>1</v>
      </c>
      <c r="J228" s="4">
        <v>5</v>
      </c>
      <c r="K228" s="4"/>
      <c r="L228" s="4" t="s">
        <v>75</v>
      </c>
      <c r="M228" s="4"/>
      <c r="N228" s="12" t="s">
        <v>86</v>
      </c>
    </row>
    <row r="229" spans="1:14" ht="13.5" thickBot="1">
      <c r="A229" s="114" t="s">
        <v>258</v>
      </c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6"/>
    </row>
    <row r="230" spans="1:14" ht="26.25" thickBot="1">
      <c r="A230" s="18" t="s">
        <v>259</v>
      </c>
      <c r="B230" s="12" t="s">
        <v>260</v>
      </c>
      <c r="C230" s="4">
        <v>3</v>
      </c>
      <c r="D230" s="4">
        <v>1</v>
      </c>
      <c r="E230" s="4">
        <v>0</v>
      </c>
      <c r="F230" s="4">
        <v>1</v>
      </c>
      <c r="G230" s="4">
        <v>0</v>
      </c>
      <c r="H230" s="4">
        <v>2</v>
      </c>
      <c r="I230" s="4">
        <v>3</v>
      </c>
      <c r="J230" s="4">
        <v>5</v>
      </c>
      <c r="K230" s="4"/>
      <c r="L230" s="4" t="s">
        <v>75</v>
      </c>
      <c r="M230" s="4"/>
      <c r="N230" s="12" t="s">
        <v>98</v>
      </c>
    </row>
    <row r="231" spans="1:14" ht="12.75">
      <c r="A231" s="41"/>
      <c r="B231" s="42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2"/>
    </row>
    <row r="232" spans="1:14" ht="12.75">
      <c r="A232" s="41"/>
      <c r="B232" s="42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2"/>
    </row>
    <row r="233" spans="1:14" ht="12.75">
      <c r="A233" s="41"/>
      <c r="B233" s="42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2"/>
    </row>
    <row r="234" spans="1:14" ht="12.75">
      <c r="A234" s="41"/>
      <c r="B234" s="42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2"/>
    </row>
    <row r="235" spans="1:14" ht="12.75">
      <c r="A235" s="41"/>
      <c r="B235" s="42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2"/>
    </row>
    <row r="236" spans="1:14" ht="12.75">
      <c r="A236" s="41"/>
      <c r="B236" s="42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2"/>
    </row>
    <row r="237" spans="1:14" ht="12.75">
      <c r="A237" s="41"/>
      <c r="B237" s="42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2"/>
    </row>
    <row r="238" spans="1:14" ht="12.75">
      <c r="A238" s="41"/>
      <c r="B238" s="42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2"/>
    </row>
    <row r="239" spans="1:14" ht="12.75">
      <c r="A239" s="41"/>
      <c r="B239" s="42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2"/>
    </row>
    <row r="240" spans="1:14" ht="12.75">
      <c r="A240" s="41"/>
      <c r="B240" s="42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2"/>
    </row>
    <row r="241" spans="1:14" ht="12.75">
      <c r="A241" s="41"/>
      <c r="B241" s="42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2"/>
    </row>
    <row r="242" spans="1:14" ht="12.75">
      <c r="A242" s="41"/>
      <c r="B242" s="42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2"/>
    </row>
    <row r="243" spans="1:14" ht="12.75">
      <c r="A243" s="41"/>
      <c r="B243" s="42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2"/>
    </row>
    <row r="244" spans="1:14" ht="12.75">
      <c r="A244" s="41"/>
      <c r="B244" s="42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2"/>
    </row>
    <row r="245" spans="1:14" ht="12.75">
      <c r="A245" s="41"/>
      <c r="B245" s="42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2"/>
    </row>
    <row r="246" spans="1:14" ht="12.75">
      <c r="A246" s="41"/>
      <c r="B246" s="42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2"/>
    </row>
    <row r="247" spans="1:14" ht="12.75">
      <c r="A247" s="41"/>
      <c r="B247" s="42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2"/>
    </row>
    <row r="248" spans="1:14" ht="12.75">
      <c r="A248" s="41"/>
      <c r="B248" s="42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2"/>
    </row>
    <row r="249" spans="1:14" ht="12.75">
      <c r="A249" s="41"/>
      <c r="B249" s="42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2"/>
    </row>
    <row r="250" spans="1:14" ht="12.75">
      <c r="A250" s="41"/>
      <c r="B250" s="42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2"/>
    </row>
    <row r="251" spans="1:14" ht="12.75">
      <c r="A251" s="41"/>
      <c r="B251" s="42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2"/>
    </row>
    <row r="252" spans="1:14" ht="12.75">
      <c r="A252" s="41"/>
      <c r="B252" s="42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2"/>
    </row>
    <row r="253" ht="15.75">
      <c r="D253" s="13" t="s">
        <v>261</v>
      </c>
    </row>
    <row r="254" ht="15.75">
      <c r="D254" s="13" t="s">
        <v>262</v>
      </c>
    </row>
    <row r="255" spans="1:14" ht="13.5" thickBot="1">
      <c r="A255" s="99"/>
      <c r="B255" s="100"/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</row>
    <row r="256" spans="1:14" ht="13.5" thickBot="1">
      <c r="A256" s="26" t="s">
        <v>67</v>
      </c>
      <c r="B256" s="27" t="s">
        <v>68</v>
      </c>
      <c r="C256" s="28" t="s">
        <v>69</v>
      </c>
      <c r="D256" s="134" t="s">
        <v>70</v>
      </c>
      <c r="E256" s="135"/>
      <c r="F256" s="135"/>
      <c r="G256" s="136"/>
      <c r="H256" s="134" t="s">
        <v>71</v>
      </c>
      <c r="I256" s="135"/>
      <c r="J256" s="135"/>
      <c r="K256" s="133" t="s">
        <v>72</v>
      </c>
      <c r="L256" s="133"/>
      <c r="M256" s="133"/>
      <c r="N256" s="98" t="s">
        <v>73</v>
      </c>
    </row>
    <row r="257" spans="1:14" ht="13.5" thickBot="1">
      <c r="A257" s="22"/>
      <c r="B257" s="10"/>
      <c r="C257" s="10" t="s">
        <v>74</v>
      </c>
      <c r="D257" s="11" t="s">
        <v>75</v>
      </c>
      <c r="E257" s="11" t="s">
        <v>76</v>
      </c>
      <c r="F257" s="11" t="s">
        <v>77</v>
      </c>
      <c r="G257" s="11" t="s">
        <v>78</v>
      </c>
      <c r="H257" s="11" t="s">
        <v>79</v>
      </c>
      <c r="I257" s="11" t="s">
        <v>33</v>
      </c>
      <c r="J257" s="11" t="s">
        <v>80</v>
      </c>
      <c r="K257" s="10" t="s">
        <v>81</v>
      </c>
      <c r="L257" s="10" t="s">
        <v>75</v>
      </c>
      <c r="M257" s="10" t="s">
        <v>82</v>
      </c>
      <c r="N257" s="10" t="s">
        <v>83</v>
      </c>
    </row>
    <row r="258" spans="1:14" ht="13.5" thickBot="1">
      <c r="A258" s="18" t="s">
        <v>313</v>
      </c>
      <c r="B258" s="12" t="s">
        <v>314</v>
      </c>
      <c r="C258" s="4">
        <v>6</v>
      </c>
      <c r="D258" s="4">
        <v>2</v>
      </c>
      <c r="E258" s="4">
        <v>1</v>
      </c>
      <c r="F258" s="4">
        <v>2</v>
      </c>
      <c r="G258" s="4">
        <v>0</v>
      </c>
      <c r="H258" s="4">
        <v>7</v>
      </c>
      <c r="I258" s="4">
        <v>5</v>
      </c>
      <c r="J258" s="4">
        <v>11</v>
      </c>
      <c r="K258" s="4" t="s">
        <v>81</v>
      </c>
      <c r="L258" s="4"/>
      <c r="M258" s="4"/>
      <c r="N258" s="12" t="s">
        <v>263</v>
      </c>
    </row>
    <row r="259" spans="1:14" ht="13.5" thickBot="1">
      <c r="A259" s="18" t="s">
        <v>94</v>
      </c>
      <c r="B259" s="12" t="s">
        <v>95</v>
      </c>
      <c r="C259" s="4">
        <v>6</v>
      </c>
      <c r="D259" s="4">
        <v>2</v>
      </c>
      <c r="E259" s="4">
        <v>2</v>
      </c>
      <c r="F259" s="4">
        <v>2</v>
      </c>
      <c r="G259" s="4">
        <v>0</v>
      </c>
      <c r="H259" s="4">
        <v>8</v>
      </c>
      <c r="I259" s="4">
        <v>3</v>
      </c>
      <c r="J259" s="4">
        <v>11</v>
      </c>
      <c r="K259" s="4" t="s">
        <v>81</v>
      </c>
      <c r="L259" s="4"/>
      <c r="M259" s="4"/>
      <c r="N259" s="12" t="s">
        <v>263</v>
      </c>
    </row>
    <row r="260" spans="1:14" ht="13.5" thickBot="1">
      <c r="A260" s="18" t="s">
        <v>315</v>
      </c>
      <c r="B260" s="12" t="s">
        <v>316</v>
      </c>
      <c r="C260" s="4">
        <v>6</v>
      </c>
      <c r="D260" s="4">
        <v>2</v>
      </c>
      <c r="E260" s="4">
        <v>2</v>
      </c>
      <c r="F260" s="4">
        <v>0</v>
      </c>
      <c r="G260" s="4">
        <v>0</v>
      </c>
      <c r="H260" s="4">
        <v>6</v>
      </c>
      <c r="I260" s="4">
        <v>5</v>
      </c>
      <c r="J260" s="4">
        <v>11</v>
      </c>
      <c r="K260" s="4" t="s">
        <v>81</v>
      </c>
      <c r="L260" s="4"/>
      <c r="M260" s="4"/>
      <c r="N260" s="12" t="s">
        <v>263</v>
      </c>
    </row>
    <row r="261" spans="1:14" ht="26.25" thickBot="1">
      <c r="A261" s="18" t="s">
        <v>457</v>
      </c>
      <c r="B261" s="12" t="s">
        <v>458</v>
      </c>
      <c r="C261" s="4">
        <v>3</v>
      </c>
      <c r="D261" s="4">
        <v>2</v>
      </c>
      <c r="E261" s="4">
        <v>0</v>
      </c>
      <c r="F261" s="4">
        <v>0</v>
      </c>
      <c r="G261" s="4">
        <v>1</v>
      </c>
      <c r="H261" s="4">
        <v>4</v>
      </c>
      <c r="I261" s="4">
        <v>1</v>
      </c>
      <c r="J261" s="4">
        <v>5</v>
      </c>
      <c r="K261" s="4"/>
      <c r="L261" s="4" t="s">
        <v>75</v>
      </c>
      <c r="M261" s="4"/>
      <c r="N261" s="12" t="s">
        <v>264</v>
      </c>
    </row>
    <row r="262" spans="1:14" ht="26.25" thickBot="1">
      <c r="A262" s="18" t="s">
        <v>253</v>
      </c>
      <c r="B262" s="12" t="s">
        <v>254</v>
      </c>
      <c r="C262" s="4">
        <v>4</v>
      </c>
      <c r="D262" s="4">
        <v>2</v>
      </c>
      <c r="E262" s="4">
        <v>0</v>
      </c>
      <c r="F262" s="4">
        <v>2</v>
      </c>
      <c r="G262" s="4">
        <v>0</v>
      </c>
      <c r="H262" s="4">
        <v>6</v>
      </c>
      <c r="I262" s="4">
        <v>1</v>
      </c>
      <c r="J262" s="4">
        <v>7</v>
      </c>
      <c r="K262" s="4"/>
      <c r="L262" s="4" t="s">
        <v>75</v>
      </c>
      <c r="M262" s="4"/>
      <c r="N262" s="12" t="s">
        <v>264</v>
      </c>
    </row>
    <row r="263" spans="1:14" ht="13.5" thickBot="1">
      <c r="A263" s="18" t="s">
        <v>317</v>
      </c>
      <c r="B263" s="12" t="s">
        <v>318</v>
      </c>
      <c r="C263" s="4">
        <v>5</v>
      </c>
      <c r="D263" s="4">
        <v>2</v>
      </c>
      <c r="E263" s="4">
        <v>0</v>
      </c>
      <c r="F263" s="4">
        <v>2</v>
      </c>
      <c r="G263" s="4">
        <v>0</v>
      </c>
      <c r="H263" s="4">
        <v>6</v>
      </c>
      <c r="I263" s="4">
        <v>3</v>
      </c>
      <c r="J263" s="4">
        <v>11</v>
      </c>
      <c r="K263" s="4" t="s">
        <v>81</v>
      </c>
      <c r="L263" s="4"/>
      <c r="M263" s="4"/>
      <c r="N263" s="12" t="s">
        <v>263</v>
      </c>
    </row>
    <row r="264" spans="1:14" ht="13.5" thickBot="1">
      <c r="A264" s="18" t="s">
        <v>113</v>
      </c>
      <c r="B264" s="12" t="s">
        <v>114</v>
      </c>
      <c r="C264" s="4">
        <v>4</v>
      </c>
      <c r="D264" s="4">
        <v>2</v>
      </c>
      <c r="E264" s="4">
        <v>1</v>
      </c>
      <c r="F264" s="4">
        <v>0</v>
      </c>
      <c r="G264" s="4">
        <v>0</v>
      </c>
      <c r="H264" s="4">
        <v>5</v>
      </c>
      <c r="I264" s="4">
        <v>2</v>
      </c>
      <c r="J264" s="4">
        <v>7</v>
      </c>
      <c r="K264" s="4" t="s">
        <v>81</v>
      </c>
      <c r="L264" s="4"/>
      <c r="M264" s="4"/>
      <c r="N264" s="12" t="s">
        <v>263</v>
      </c>
    </row>
    <row r="265" spans="1:14" ht="13.5" thickBot="1">
      <c r="A265" s="18" t="s">
        <v>319</v>
      </c>
      <c r="B265" s="12" t="s">
        <v>320</v>
      </c>
      <c r="C265" s="4">
        <v>5</v>
      </c>
      <c r="D265" s="4">
        <v>2</v>
      </c>
      <c r="E265" s="4">
        <v>2</v>
      </c>
      <c r="F265" s="4">
        <v>0</v>
      </c>
      <c r="G265" s="4">
        <v>0</v>
      </c>
      <c r="H265" s="4">
        <v>6</v>
      </c>
      <c r="I265" s="4">
        <v>3</v>
      </c>
      <c r="J265" s="4">
        <v>9</v>
      </c>
      <c r="K265" s="4"/>
      <c r="L265" s="4"/>
      <c r="M265" s="4" t="s">
        <v>571</v>
      </c>
      <c r="N265" s="12" t="s">
        <v>263</v>
      </c>
    </row>
    <row r="266" spans="1:14" ht="13.5" thickBot="1">
      <c r="A266" s="18" t="s">
        <v>332</v>
      </c>
      <c r="B266" s="12" t="s">
        <v>333</v>
      </c>
      <c r="C266" s="4">
        <v>5</v>
      </c>
      <c r="D266" s="4">
        <v>2</v>
      </c>
      <c r="E266" s="4">
        <v>1</v>
      </c>
      <c r="F266" s="4">
        <v>1</v>
      </c>
      <c r="G266" s="4">
        <v>0</v>
      </c>
      <c r="H266" s="4">
        <v>6</v>
      </c>
      <c r="I266" s="4">
        <v>3</v>
      </c>
      <c r="J266" s="4">
        <v>9</v>
      </c>
      <c r="K266" s="4"/>
      <c r="L266" s="4" t="s">
        <v>75</v>
      </c>
      <c r="M266" s="4"/>
      <c r="N266" s="12" t="s">
        <v>263</v>
      </c>
    </row>
    <row r="267" spans="1:14" ht="39" thickBot="1">
      <c r="A267" s="18" t="s">
        <v>256</v>
      </c>
      <c r="B267" s="12" t="s">
        <v>257</v>
      </c>
      <c r="C267" s="4">
        <v>3</v>
      </c>
      <c r="D267" s="4">
        <v>2</v>
      </c>
      <c r="E267" s="4">
        <v>0</v>
      </c>
      <c r="F267" s="4">
        <v>0</v>
      </c>
      <c r="G267" s="4">
        <v>0</v>
      </c>
      <c r="H267" s="4">
        <v>4</v>
      </c>
      <c r="I267" s="4">
        <v>1</v>
      </c>
      <c r="J267" s="4">
        <v>5</v>
      </c>
      <c r="K267" s="4"/>
      <c r="L267" s="4" t="s">
        <v>75</v>
      </c>
      <c r="M267" s="4"/>
      <c r="N267" s="12" t="s">
        <v>264</v>
      </c>
    </row>
    <row r="268" spans="1:14" ht="13.5" thickBot="1">
      <c r="A268" s="18" t="s">
        <v>324</v>
      </c>
      <c r="B268" s="12" t="s">
        <v>325</v>
      </c>
      <c r="C268" s="4">
        <v>6</v>
      </c>
      <c r="D268" s="4">
        <v>2</v>
      </c>
      <c r="E268" s="4">
        <v>0</v>
      </c>
      <c r="F268" s="4">
        <v>2</v>
      </c>
      <c r="G268" s="4">
        <v>0</v>
      </c>
      <c r="H268" s="4">
        <v>6</v>
      </c>
      <c r="I268" s="4">
        <v>5</v>
      </c>
      <c r="J268" s="4">
        <v>11</v>
      </c>
      <c r="K268" s="4" t="s">
        <v>81</v>
      </c>
      <c r="L268" s="4"/>
      <c r="M268" s="4"/>
      <c r="N268" s="12" t="s">
        <v>263</v>
      </c>
    </row>
    <row r="269" spans="1:15" ht="12.75">
      <c r="A269" s="44" t="s">
        <v>326</v>
      </c>
      <c r="B269" s="45" t="s">
        <v>327</v>
      </c>
      <c r="C269" s="46">
        <v>6</v>
      </c>
      <c r="D269" s="46">
        <v>2</v>
      </c>
      <c r="E269" s="46">
        <v>1</v>
      </c>
      <c r="F269" s="46">
        <v>2</v>
      </c>
      <c r="G269" s="46">
        <v>0</v>
      </c>
      <c r="H269" s="46">
        <v>7</v>
      </c>
      <c r="I269" s="46">
        <v>4</v>
      </c>
      <c r="J269" s="46">
        <v>11</v>
      </c>
      <c r="K269" s="46" t="s">
        <v>81</v>
      </c>
      <c r="L269" s="46"/>
      <c r="M269" s="46"/>
      <c r="N269" s="45" t="s">
        <v>263</v>
      </c>
      <c r="O269" s="69"/>
    </row>
    <row r="270" spans="1:14" ht="12.75">
      <c r="A270" s="47" t="s">
        <v>330</v>
      </c>
      <c r="B270" s="48" t="s">
        <v>331</v>
      </c>
      <c r="C270" s="49">
        <v>6</v>
      </c>
      <c r="D270" s="49">
        <v>2</v>
      </c>
      <c r="E270" s="49">
        <v>1</v>
      </c>
      <c r="F270" s="49">
        <v>2</v>
      </c>
      <c r="G270" s="49">
        <v>0</v>
      </c>
      <c r="H270" s="49">
        <v>7</v>
      </c>
      <c r="I270" s="49">
        <v>4</v>
      </c>
      <c r="J270" s="49">
        <v>11</v>
      </c>
      <c r="K270" s="49" t="s">
        <v>81</v>
      </c>
      <c r="L270" s="49"/>
      <c r="M270" s="49"/>
      <c r="N270" s="48" t="s">
        <v>263</v>
      </c>
    </row>
    <row r="271" spans="1:14" ht="13.5" thickBot="1">
      <c r="A271" s="18" t="s">
        <v>334</v>
      </c>
      <c r="B271" s="12" t="s">
        <v>335</v>
      </c>
      <c r="C271" s="4">
        <v>6</v>
      </c>
      <c r="D271" s="4">
        <v>2</v>
      </c>
      <c r="E271" s="4">
        <v>1</v>
      </c>
      <c r="F271" s="4">
        <v>1</v>
      </c>
      <c r="G271" s="4">
        <v>0</v>
      </c>
      <c r="H271" s="4">
        <v>6</v>
      </c>
      <c r="I271" s="4">
        <v>5</v>
      </c>
      <c r="J271" s="4">
        <v>11</v>
      </c>
      <c r="K271" s="4" t="s">
        <v>81</v>
      </c>
      <c r="L271" s="4"/>
      <c r="M271" s="4"/>
      <c r="N271" s="48" t="s">
        <v>263</v>
      </c>
    </row>
    <row r="272" spans="1:14" ht="13.5" thickBot="1">
      <c r="A272" s="18" t="s">
        <v>340</v>
      </c>
      <c r="B272" s="12" t="s">
        <v>341</v>
      </c>
      <c r="C272" s="4">
        <v>5</v>
      </c>
      <c r="D272" s="4">
        <v>2</v>
      </c>
      <c r="E272" s="4">
        <v>0</v>
      </c>
      <c r="F272" s="4">
        <v>2</v>
      </c>
      <c r="G272" s="4">
        <v>0</v>
      </c>
      <c r="H272" s="4">
        <v>6</v>
      </c>
      <c r="I272" s="4">
        <v>3</v>
      </c>
      <c r="J272" s="4">
        <v>9</v>
      </c>
      <c r="K272" s="4" t="s">
        <v>81</v>
      </c>
      <c r="L272" s="4"/>
      <c r="M272" s="4"/>
      <c r="N272" s="12" t="s">
        <v>263</v>
      </c>
    </row>
    <row r="273" spans="1:14" ht="13.5" thickBot="1">
      <c r="A273" s="18" t="s">
        <v>342</v>
      </c>
      <c r="B273" s="12" t="s">
        <v>343</v>
      </c>
      <c r="C273" s="4">
        <v>3</v>
      </c>
      <c r="D273" s="4">
        <v>0</v>
      </c>
      <c r="E273" s="4">
        <v>0</v>
      </c>
      <c r="F273" s="4">
        <v>1</v>
      </c>
      <c r="G273" s="4">
        <v>0</v>
      </c>
      <c r="H273" s="4">
        <v>1</v>
      </c>
      <c r="I273" s="4">
        <v>4</v>
      </c>
      <c r="J273" s="4">
        <v>5</v>
      </c>
      <c r="K273" s="4"/>
      <c r="L273" s="4" t="s">
        <v>75</v>
      </c>
      <c r="M273" s="4"/>
      <c r="N273" s="12" t="s">
        <v>263</v>
      </c>
    </row>
    <row r="274" spans="1:14" ht="13.5" thickBot="1">
      <c r="A274" s="18" t="s">
        <v>344</v>
      </c>
      <c r="B274" s="12" t="s">
        <v>140</v>
      </c>
      <c r="C274" s="4">
        <v>4</v>
      </c>
      <c r="D274" s="4">
        <v>2</v>
      </c>
      <c r="E274" s="4">
        <v>0</v>
      </c>
      <c r="F274" s="4">
        <v>1</v>
      </c>
      <c r="G274" s="4">
        <v>0</v>
      </c>
      <c r="H274" s="4">
        <v>5</v>
      </c>
      <c r="I274" s="4">
        <v>2</v>
      </c>
      <c r="J274" s="4">
        <v>7</v>
      </c>
      <c r="K274" s="4"/>
      <c r="L274" s="4" t="s">
        <v>75</v>
      </c>
      <c r="M274" s="4"/>
      <c r="N274" s="12" t="s">
        <v>265</v>
      </c>
    </row>
    <row r="275" spans="1:14" ht="26.25" thickBot="1">
      <c r="A275" s="18" t="s">
        <v>347</v>
      </c>
      <c r="B275" s="12" t="s">
        <v>348</v>
      </c>
      <c r="C275" s="4">
        <v>8</v>
      </c>
      <c r="D275" s="4">
        <v>2</v>
      </c>
      <c r="E275" s="4">
        <v>2</v>
      </c>
      <c r="F275" s="4">
        <v>2</v>
      </c>
      <c r="G275" s="4">
        <v>0</v>
      </c>
      <c r="H275" s="4">
        <v>8</v>
      </c>
      <c r="I275" s="4">
        <v>6</v>
      </c>
      <c r="J275" s="4">
        <v>14</v>
      </c>
      <c r="K275" s="4" t="s">
        <v>81</v>
      </c>
      <c r="L275" s="4"/>
      <c r="M275" s="4"/>
      <c r="N275" s="12" t="s">
        <v>263</v>
      </c>
    </row>
    <row r="276" spans="1:14" ht="13.5" thickBot="1">
      <c r="A276" s="18" t="s">
        <v>349</v>
      </c>
      <c r="B276" s="12" t="s">
        <v>350</v>
      </c>
      <c r="C276" s="4">
        <v>3</v>
      </c>
      <c r="D276" s="4">
        <v>0</v>
      </c>
      <c r="E276" s="4">
        <v>0</v>
      </c>
      <c r="F276" s="4">
        <v>2</v>
      </c>
      <c r="G276" s="4">
        <v>1</v>
      </c>
      <c r="H276" s="4">
        <v>2</v>
      </c>
      <c r="I276" s="4">
        <v>3</v>
      </c>
      <c r="J276" s="4">
        <v>5</v>
      </c>
      <c r="K276" s="4"/>
      <c r="L276" s="4" t="s">
        <v>75</v>
      </c>
      <c r="M276" s="4"/>
      <c r="N276" s="12" t="s">
        <v>263</v>
      </c>
    </row>
    <row r="277" spans="1:14" ht="13.5" thickBot="1">
      <c r="A277" s="18" t="s">
        <v>353</v>
      </c>
      <c r="B277" s="12" t="s">
        <v>354</v>
      </c>
      <c r="C277" s="4">
        <v>6</v>
      </c>
      <c r="D277" s="4">
        <v>2</v>
      </c>
      <c r="E277" s="4">
        <v>0</v>
      </c>
      <c r="F277" s="4">
        <v>2</v>
      </c>
      <c r="G277" s="4">
        <v>0</v>
      </c>
      <c r="H277" s="4">
        <v>6</v>
      </c>
      <c r="I277" s="4">
        <v>5</v>
      </c>
      <c r="J277" s="4">
        <v>11</v>
      </c>
      <c r="K277" s="4" t="s">
        <v>81</v>
      </c>
      <c r="L277" s="4"/>
      <c r="M277" s="4"/>
      <c r="N277" s="12" t="s">
        <v>263</v>
      </c>
    </row>
    <row r="278" spans="1:14" ht="26.25" thickBot="1">
      <c r="A278" s="18" t="s">
        <v>355</v>
      </c>
      <c r="B278" s="12" t="s">
        <v>356</v>
      </c>
      <c r="C278" s="4">
        <v>6</v>
      </c>
      <c r="D278" s="4">
        <v>2</v>
      </c>
      <c r="E278" s="4">
        <v>1</v>
      </c>
      <c r="F278" s="4">
        <v>1</v>
      </c>
      <c r="G278" s="4">
        <v>0</v>
      </c>
      <c r="H278" s="4">
        <v>6</v>
      </c>
      <c r="I278" s="4">
        <v>5</v>
      </c>
      <c r="J278" s="4">
        <v>11</v>
      </c>
      <c r="K278" s="4" t="s">
        <v>81</v>
      </c>
      <c r="L278" s="4"/>
      <c r="M278" s="4"/>
      <c r="N278" s="12" t="s">
        <v>263</v>
      </c>
    </row>
    <row r="279" spans="1:14" ht="13.5" customHeight="1" thickBot="1">
      <c r="A279" s="18" t="s">
        <v>357</v>
      </c>
      <c r="B279" s="12" t="s">
        <v>358</v>
      </c>
      <c r="C279" s="4">
        <v>5</v>
      </c>
      <c r="D279" s="4">
        <v>2</v>
      </c>
      <c r="E279" s="4">
        <v>0</v>
      </c>
      <c r="F279" s="4">
        <v>2</v>
      </c>
      <c r="G279" s="4">
        <v>0</v>
      </c>
      <c r="H279" s="4">
        <v>6</v>
      </c>
      <c r="I279" s="4">
        <v>3</v>
      </c>
      <c r="J279" s="4">
        <v>9</v>
      </c>
      <c r="K279" s="4"/>
      <c r="L279" s="4" t="s">
        <v>75</v>
      </c>
      <c r="M279" s="4"/>
      <c r="N279" s="12" t="s">
        <v>263</v>
      </c>
    </row>
    <row r="280" spans="1:14" ht="13.5" customHeight="1" thickBot="1">
      <c r="A280" s="112" t="s">
        <v>548</v>
      </c>
      <c r="B280" s="109"/>
      <c r="C280" s="10">
        <f>SUM(C258:C279)</f>
        <v>111</v>
      </c>
      <c r="D280" s="10">
        <f aca="true" t="shared" si="7" ref="D280:J280">SUM(D258:D279)</f>
        <v>40</v>
      </c>
      <c r="E280" s="10">
        <f t="shared" si="7"/>
        <v>15</v>
      </c>
      <c r="F280" s="10">
        <f t="shared" si="7"/>
        <v>29</v>
      </c>
      <c r="G280" s="10">
        <f t="shared" si="7"/>
        <v>2</v>
      </c>
      <c r="H280" s="10">
        <f t="shared" si="7"/>
        <v>124</v>
      </c>
      <c r="I280" s="10">
        <f t="shared" si="7"/>
        <v>76</v>
      </c>
      <c r="J280" s="10">
        <f t="shared" si="7"/>
        <v>201</v>
      </c>
      <c r="K280" s="10">
        <f>COUNTIF(K258:K279,"E")</f>
        <v>13</v>
      </c>
      <c r="L280" s="10">
        <f>COUNTIF(L258:L279,"C")</f>
        <v>8</v>
      </c>
      <c r="M280" s="10">
        <f>COUNTIF(M258:M279,"VP")</f>
        <v>1</v>
      </c>
      <c r="N280" s="10"/>
    </row>
    <row r="281" spans="1:14" ht="13.5" customHeight="1" thickBot="1">
      <c r="A281" s="107" t="s">
        <v>549</v>
      </c>
      <c r="B281" s="109"/>
      <c r="C281" s="54">
        <f>SUM(D281:G281)</f>
        <v>1204</v>
      </c>
      <c r="D281" s="10">
        <f>D280*14</f>
        <v>560</v>
      </c>
      <c r="E281" s="10">
        <f aca="true" t="shared" si="8" ref="E281:J281">E280*14</f>
        <v>210</v>
      </c>
      <c r="F281" s="10">
        <f t="shared" si="8"/>
        <v>406</v>
      </c>
      <c r="G281" s="10">
        <f t="shared" si="8"/>
        <v>28</v>
      </c>
      <c r="H281" s="10">
        <f t="shared" si="8"/>
        <v>1736</v>
      </c>
      <c r="I281" s="10">
        <f t="shared" si="8"/>
        <v>1064</v>
      </c>
      <c r="J281" s="10">
        <f t="shared" si="8"/>
        <v>2814</v>
      </c>
      <c r="K281" s="10"/>
      <c r="L281" s="10"/>
      <c r="M281" s="10"/>
      <c r="N281" s="10"/>
    </row>
    <row r="282" spans="1:14" ht="13.5" thickBot="1">
      <c r="A282" s="107" t="s">
        <v>550</v>
      </c>
      <c r="B282" s="109"/>
      <c r="C282" s="96">
        <f aca="true" t="shared" si="9" ref="C282:J282">C281/(C281+C310+C331)</f>
        <v>0.5584415584415584</v>
      </c>
      <c r="D282" s="96">
        <f t="shared" si="9"/>
        <v>0.5797101449275363</v>
      </c>
      <c r="E282" s="96">
        <f t="shared" si="9"/>
        <v>0.4411764705882353</v>
      </c>
      <c r="F282" s="96">
        <f t="shared" si="9"/>
        <v>0.6444444444444445</v>
      </c>
      <c r="G282" s="96">
        <f t="shared" si="9"/>
        <v>0.3333333333333333</v>
      </c>
      <c r="H282" s="96">
        <f t="shared" si="9"/>
        <v>0.5636363636363636</v>
      </c>
      <c r="I282" s="96">
        <f t="shared" si="9"/>
        <v>0.4662576687116564</v>
      </c>
      <c r="J282" s="96">
        <f t="shared" si="9"/>
        <v>0.5234375</v>
      </c>
      <c r="K282" s="10" t="s">
        <v>266</v>
      </c>
      <c r="L282" s="10" t="s">
        <v>266</v>
      </c>
      <c r="M282" s="10" t="s">
        <v>266</v>
      </c>
      <c r="N282" s="10"/>
    </row>
    <row r="283" spans="1:14" ht="12.7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</row>
    <row r="284" spans="1:14" ht="12.7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</row>
    <row r="285" spans="1:14" ht="12.7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</row>
    <row r="286" spans="1:14" ht="12.7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</row>
    <row r="287" spans="1:14" ht="12.7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</row>
    <row r="288" spans="1:14" ht="12.7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</row>
    <row r="289" spans="1:14" ht="12.7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</row>
    <row r="290" spans="1:14" ht="12.7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</row>
    <row r="291" spans="1:14" ht="12.7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</row>
    <row r="292" spans="1:14" ht="12.7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</row>
    <row r="293" ht="12.75">
      <c r="A293" s="16"/>
    </row>
    <row r="294" ht="15.75">
      <c r="C294" s="13" t="s">
        <v>267</v>
      </c>
    </row>
    <row r="295" ht="13.5" thickBot="1">
      <c r="A295" s="16"/>
    </row>
    <row r="296" spans="1:14" ht="13.5" thickBot="1">
      <c r="A296" s="21" t="s">
        <v>67</v>
      </c>
      <c r="B296" s="9" t="s">
        <v>68</v>
      </c>
      <c r="C296" s="9" t="s">
        <v>69</v>
      </c>
      <c r="D296" s="107" t="s">
        <v>70</v>
      </c>
      <c r="E296" s="108"/>
      <c r="F296" s="108"/>
      <c r="G296" s="109"/>
      <c r="H296" s="107" t="s">
        <v>71</v>
      </c>
      <c r="I296" s="108"/>
      <c r="J296" s="109"/>
      <c r="K296" s="107" t="s">
        <v>72</v>
      </c>
      <c r="L296" s="108"/>
      <c r="M296" s="109"/>
      <c r="N296" s="9" t="s">
        <v>73</v>
      </c>
    </row>
    <row r="297" spans="1:14" ht="13.5" thickBot="1">
      <c r="A297" s="22"/>
      <c r="B297" s="10"/>
      <c r="C297" s="10" t="s">
        <v>74</v>
      </c>
      <c r="D297" s="11" t="s">
        <v>75</v>
      </c>
      <c r="E297" s="11" t="s">
        <v>76</v>
      </c>
      <c r="F297" s="11" t="s">
        <v>77</v>
      </c>
      <c r="G297" s="11" t="s">
        <v>78</v>
      </c>
      <c r="H297" s="11" t="s">
        <v>79</v>
      </c>
      <c r="I297" s="11" t="s">
        <v>33</v>
      </c>
      <c r="J297" s="11" t="s">
        <v>80</v>
      </c>
      <c r="K297" s="11" t="s">
        <v>81</v>
      </c>
      <c r="L297" s="11" t="s">
        <v>75</v>
      </c>
      <c r="M297" s="11" t="s">
        <v>82</v>
      </c>
      <c r="N297" s="10" t="s">
        <v>83</v>
      </c>
    </row>
    <row r="298" spans="1:14" ht="13.5" thickBot="1">
      <c r="A298" s="18" t="s">
        <v>111</v>
      </c>
      <c r="B298" s="12" t="s">
        <v>112</v>
      </c>
      <c r="C298" s="4">
        <v>6</v>
      </c>
      <c r="D298" s="4">
        <v>2</v>
      </c>
      <c r="E298" s="4">
        <v>1</v>
      </c>
      <c r="F298" s="4">
        <v>2</v>
      </c>
      <c r="G298" s="4">
        <v>0</v>
      </c>
      <c r="H298" s="4">
        <v>7</v>
      </c>
      <c r="I298" s="4">
        <v>4</v>
      </c>
      <c r="J298" s="4">
        <v>11</v>
      </c>
      <c r="K298" s="4" t="s">
        <v>81</v>
      </c>
      <c r="L298" s="4"/>
      <c r="M298" s="4"/>
      <c r="N298" s="12" t="s">
        <v>263</v>
      </c>
    </row>
    <row r="299" spans="1:14" ht="13.5" thickBot="1">
      <c r="A299" s="18" t="s">
        <v>322</v>
      </c>
      <c r="B299" s="12" t="s">
        <v>323</v>
      </c>
      <c r="C299" s="4">
        <v>6</v>
      </c>
      <c r="D299" s="4">
        <v>2</v>
      </c>
      <c r="E299" s="4">
        <v>1</v>
      </c>
      <c r="F299" s="4">
        <v>2</v>
      </c>
      <c r="G299" s="4">
        <v>0</v>
      </c>
      <c r="H299" s="4">
        <v>7</v>
      </c>
      <c r="I299" s="4">
        <v>4</v>
      </c>
      <c r="J299" s="4">
        <v>11</v>
      </c>
      <c r="K299" s="4" t="s">
        <v>81</v>
      </c>
      <c r="L299" s="4"/>
      <c r="M299" s="4"/>
      <c r="N299" s="12" t="s">
        <v>263</v>
      </c>
    </row>
    <row r="300" spans="1:14" ht="13.5" thickBot="1">
      <c r="A300" s="18" t="s">
        <v>328</v>
      </c>
      <c r="B300" s="12" t="s">
        <v>329</v>
      </c>
      <c r="C300" s="4">
        <v>6</v>
      </c>
      <c r="D300" s="4">
        <v>2</v>
      </c>
      <c r="E300" s="4">
        <v>0</v>
      </c>
      <c r="F300" s="4">
        <v>1</v>
      </c>
      <c r="G300" s="4">
        <v>0</v>
      </c>
      <c r="H300" s="4">
        <v>5</v>
      </c>
      <c r="I300" s="4">
        <v>6</v>
      </c>
      <c r="J300" s="4">
        <v>11</v>
      </c>
      <c r="K300" s="4"/>
      <c r="L300" s="4" t="s">
        <v>75</v>
      </c>
      <c r="M300" s="4"/>
      <c r="N300" s="12" t="s">
        <v>263</v>
      </c>
    </row>
    <row r="301" spans="1:14" ht="26.25" thickBot="1">
      <c r="A301" s="18" t="s">
        <v>336</v>
      </c>
      <c r="B301" s="12" t="s">
        <v>337</v>
      </c>
      <c r="C301" s="4">
        <v>6</v>
      </c>
      <c r="D301" s="4">
        <v>2</v>
      </c>
      <c r="E301" s="4">
        <v>1</v>
      </c>
      <c r="F301" s="4">
        <v>1</v>
      </c>
      <c r="G301" s="4">
        <v>0</v>
      </c>
      <c r="H301" s="4">
        <v>6</v>
      </c>
      <c r="I301" s="4">
        <v>5</v>
      </c>
      <c r="J301" s="4">
        <v>11</v>
      </c>
      <c r="K301" s="4" t="s">
        <v>81</v>
      </c>
      <c r="L301" s="4"/>
      <c r="M301" s="4"/>
      <c r="N301" s="12" t="s">
        <v>263</v>
      </c>
    </row>
    <row r="302" spans="1:14" ht="13.5" thickBot="1">
      <c r="A302" s="18" t="s">
        <v>338</v>
      </c>
      <c r="B302" s="12" t="s">
        <v>339</v>
      </c>
      <c r="C302" s="4">
        <v>6</v>
      </c>
      <c r="D302" s="4">
        <v>2</v>
      </c>
      <c r="E302" s="4">
        <v>1</v>
      </c>
      <c r="F302" s="4">
        <v>1</v>
      </c>
      <c r="G302" s="4">
        <v>0</v>
      </c>
      <c r="H302" s="4">
        <v>6</v>
      </c>
      <c r="I302" s="4">
        <v>5</v>
      </c>
      <c r="J302" s="4">
        <v>11</v>
      </c>
      <c r="K302" s="4" t="s">
        <v>81</v>
      </c>
      <c r="L302" s="4"/>
      <c r="M302" s="4"/>
      <c r="N302" s="12" t="s">
        <v>263</v>
      </c>
    </row>
    <row r="303" spans="1:14" ht="13.5" thickBot="1">
      <c r="A303" s="18" t="s">
        <v>519</v>
      </c>
      <c r="B303" s="12" t="s">
        <v>248</v>
      </c>
      <c r="C303" s="4">
        <v>4</v>
      </c>
      <c r="D303" s="4">
        <v>0</v>
      </c>
      <c r="E303" s="4">
        <v>0</v>
      </c>
      <c r="F303" s="4">
        <v>1</v>
      </c>
      <c r="G303" s="4">
        <v>0</v>
      </c>
      <c r="H303" s="4">
        <v>1</v>
      </c>
      <c r="I303" s="4">
        <v>6</v>
      </c>
      <c r="J303" s="4">
        <v>7</v>
      </c>
      <c r="K303" s="4"/>
      <c r="L303" s="4" t="s">
        <v>75</v>
      </c>
      <c r="M303" s="4"/>
      <c r="N303" s="12" t="s">
        <v>269</v>
      </c>
    </row>
    <row r="304" spans="1:14" ht="13.5" thickBot="1">
      <c r="A304" s="18" t="s">
        <v>345</v>
      </c>
      <c r="B304" s="12" t="s">
        <v>346</v>
      </c>
      <c r="C304" s="4">
        <v>7</v>
      </c>
      <c r="D304" s="4">
        <v>2</v>
      </c>
      <c r="E304" s="4">
        <v>0</v>
      </c>
      <c r="F304" s="4">
        <v>2</v>
      </c>
      <c r="G304" s="4">
        <v>1</v>
      </c>
      <c r="H304" s="4">
        <v>7</v>
      </c>
      <c r="I304" s="4">
        <v>5</v>
      </c>
      <c r="J304" s="4">
        <v>12</v>
      </c>
      <c r="K304" s="4" t="s">
        <v>81</v>
      </c>
      <c r="L304" s="4"/>
      <c r="M304" s="4"/>
      <c r="N304" s="12" t="s">
        <v>263</v>
      </c>
    </row>
    <row r="305" spans="1:14" ht="13.5" thickBot="1">
      <c r="A305" s="18" t="s">
        <v>352</v>
      </c>
      <c r="B305" s="12" t="s">
        <v>158</v>
      </c>
      <c r="C305" s="4">
        <v>6</v>
      </c>
      <c r="D305" s="4">
        <v>2</v>
      </c>
      <c r="E305" s="4">
        <v>0</v>
      </c>
      <c r="F305" s="4">
        <v>1</v>
      </c>
      <c r="G305" s="4">
        <v>0</v>
      </c>
      <c r="H305" s="4">
        <v>5</v>
      </c>
      <c r="I305" s="4">
        <v>6</v>
      </c>
      <c r="J305" s="4">
        <v>11</v>
      </c>
      <c r="K305" s="4"/>
      <c r="L305" s="4" t="s">
        <v>75</v>
      </c>
      <c r="M305" s="4"/>
      <c r="N305" s="12" t="s">
        <v>265</v>
      </c>
    </row>
    <row r="306" spans="1:14" ht="13.5" thickBot="1">
      <c r="A306" s="18" t="s">
        <v>155</v>
      </c>
      <c r="B306" s="12" t="s">
        <v>156</v>
      </c>
      <c r="C306" s="4">
        <v>5</v>
      </c>
      <c r="D306" s="4">
        <v>0</v>
      </c>
      <c r="E306" s="4">
        <v>0</v>
      </c>
      <c r="F306" s="4">
        <v>0</v>
      </c>
      <c r="G306" s="4">
        <v>2</v>
      </c>
      <c r="H306" s="4">
        <v>2</v>
      </c>
      <c r="I306" s="4">
        <v>7</v>
      </c>
      <c r="J306" s="4">
        <v>9</v>
      </c>
      <c r="K306" s="4"/>
      <c r="L306" s="4" t="s">
        <v>75</v>
      </c>
      <c r="M306" s="4"/>
      <c r="N306" s="12" t="s">
        <v>263</v>
      </c>
    </row>
    <row r="307" spans="1:14" ht="13.5" thickBot="1">
      <c r="A307" s="18" t="s">
        <v>359</v>
      </c>
      <c r="B307" s="12" t="s">
        <v>160</v>
      </c>
      <c r="C307" s="4">
        <v>5</v>
      </c>
      <c r="D307" s="4">
        <v>2</v>
      </c>
      <c r="E307" s="4">
        <v>0</v>
      </c>
      <c r="F307" s="4">
        <v>1</v>
      </c>
      <c r="G307" s="4">
        <v>0</v>
      </c>
      <c r="H307" s="4">
        <v>5</v>
      </c>
      <c r="I307" s="4">
        <v>4</v>
      </c>
      <c r="J307" s="4">
        <v>9</v>
      </c>
      <c r="K307" s="4"/>
      <c r="L307" s="4" t="s">
        <v>75</v>
      </c>
      <c r="M307" s="4"/>
      <c r="N307" s="12" t="s">
        <v>265</v>
      </c>
    </row>
    <row r="308" spans="1:14" ht="13.5" customHeight="1" thickBot="1">
      <c r="A308" s="18" t="s">
        <v>360</v>
      </c>
      <c r="B308" s="12" t="s">
        <v>162</v>
      </c>
      <c r="C308" s="4">
        <v>5</v>
      </c>
      <c r="D308" s="4">
        <v>2</v>
      </c>
      <c r="E308" s="4">
        <v>0</v>
      </c>
      <c r="F308" s="4">
        <v>1</v>
      </c>
      <c r="G308" s="4">
        <v>0</v>
      </c>
      <c r="H308" s="4">
        <v>5</v>
      </c>
      <c r="I308" s="4">
        <v>4</v>
      </c>
      <c r="J308" s="4">
        <v>9</v>
      </c>
      <c r="K308" s="4"/>
      <c r="L308" s="4" t="s">
        <v>75</v>
      </c>
      <c r="M308" s="4"/>
      <c r="N308" s="12" t="s">
        <v>265</v>
      </c>
    </row>
    <row r="309" spans="1:14" ht="13.5" customHeight="1" thickBot="1">
      <c r="A309" s="112" t="s">
        <v>548</v>
      </c>
      <c r="B309" s="109"/>
      <c r="C309" s="10">
        <f>SUM(C298:C308)</f>
        <v>62</v>
      </c>
      <c r="D309" s="10">
        <f aca="true" t="shared" si="10" ref="D309:J309">SUM(D298:D308)</f>
        <v>18</v>
      </c>
      <c r="E309" s="10">
        <f t="shared" si="10"/>
        <v>4</v>
      </c>
      <c r="F309" s="10">
        <f t="shared" si="10"/>
        <v>13</v>
      </c>
      <c r="G309" s="10">
        <f t="shared" si="10"/>
        <v>3</v>
      </c>
      <c r="H309" s="10">
        <f t="shared" si="10"/>
        <v>56</v>
      </c>
      <c r="I309" s="10">
        <f t="shared" si="10"/>
        <v>56</v>
      </c>
      <c r="J309" s="10">
        <f t="shared" si="10"/>
        <v>112</v>
      </c>
      <c r="K309" s="10">
        <f>COUNTIF(K298:K308,"E")</f>
        <v>5</v>
      </c>
      <c r="L309" s="10">
        <f>COUNTIF(L298:L308,"C")</f>
        <v>6</v>
      </c>
      <c r="M309" s="10">
        <f>COUNTIF(M298:M308,"VP")</f>
        <v>0</v>
      </c>
      <c r="N309" s="10"/>
    </row>
    <row r="310" spans="1:14" ht="13.5" customHeight="1" thickBot="1">
      <c r="A310" s="107" t="s">
        <v>549</v>
      </c>
      <c r="B310" s="109"/>
      <c r="C310" s="54">
        <f>SUM(D310:G310)</f>
        <v>532</v>
      </c>
      <c r="D310" s="10">
        <f aca="true" t="shared" si="11" ref="D310:J310">D309*14</f>
        <v>252</v>
      </c>
      <c r="E310" s="10">
        <f t="shared" si="11"/>
        <v>56</v>
      </c>
      <c r="F310" s="10">
        <f t="shared" si="11"/>
        <v>182</v>
      </c>
      <c r="G310" s="10">
        <f t="shared" si="11"/>
        <v>42</v>
      </c>
      <c r="H310" s="10">
        <f t="shared" si="11"/>
        <v>784</v>
      </c>
      <c r="I310" s="10">
        <f t="shared" si="11"/>
        <v>784</v>
      </c>
      <c r="J310" s="10">
        <f t="shared" si="11"/>
        <v>1568</v>
      </c>
      <c r="K310" s="10"/>
      <c r="L310" s="10"/>
      <c r="M310" s="10"/>
      <c r="N310" s="10"/>
    </row>
    <row r="311" spans="1:14" ht="13.5" customHeight="1" thickBot="1">
      <c r="A311" s="107" t="s">
        <v>550</v>
      </c>
      <c r="B311" s="109"/>
      <c r="C311" s="96">
        <f aca="true" t="shared" si="12" ref="C311:J311">C310/(C281+C310+C331)</f>
        <v>0.24675324675324675</v>
      </c>
      <c r="D311" s="96">
        <f t="shared" si="12"/>
        <v>0.2608695652173913</v>
      </c>
      <c r="E311" s="96">
        <f t="shared" si="12"/>
        <v>0.11764705882352941</v>
      </c>
      <c r="F311" s="96">
        <f t="shared" si="12"/>
        <v>0.28888888888888886</v>
      </c>
      <c r="G311" s="96">
        <f t="shared" si="12"/>
        <v>0.5</v>
      </c>
      <c r="H311" s="96">
        <f t="shared" si="12"/>
        <v>0.2545454545454545</v>
      </c>
      <c r="I311" s="96">
        <f t="shared" si="12"/>
        <v>0.34355828220858897</v>
      </c>
      <c r="J311" s="96">
        <f t="shared" si="12"/>
        <v>0.2916666666666667</v>
      </c>
      <c r="K311" s="10" t="s">
        <v>266</v>
      </c>
      <c r="L311" s="10" t="s">
        <v>266</v>
      </c>
      <c r="M311" s="10" t="s">
        <v>266</v>
      </c>
      <c r="N311" s="10"/>
    </row>
    <row r="312" spans="1:14" ht="13.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</row>
    <row r="313" spans="1:14" ht="13.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</row>
    <row r="314" spans="1:14" ht="12.7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</row>
    <row r="315" spans="1:14" ht="12.7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</row>
    <row r="316" ht="16.5" thickBot="1">
      <c r="F316" s="13" t="s">
        <v>268</v>
      </c>
    </row>
    <row r="317" spans="1:14" ht="13.5" thickBot="1">
      <c r="A317" s="21" t="s">
        <v>67</v>
      </c>
      <c r="B317" s="9" t="s">
        <v>68</v>
      </c>
      <c r="C317" s="9" t="s">
        <v>69</v>
      </c>
      <c r="D317" s="107" t="s">
        <v>70</v>
      </c>
      <c r="E317" s="108"/>
      <c r="F317" s="108"/>
      <c r="G317" s="109"/>
      <c r="H317" s="107" t="s">
        <v>71</v>
      </c>
      <c r="I317" s="108"/>
      <c r="J317" s="109"/>
      <c r="K317" s="107" t="s">
        <v>72</v>
      </c>
      <c r="L317" s="108"/>
      <c r="M317" s="109"/>
      <c r="N317" s="9" t="s">
        <v>73</v>
      </c>
    </row>
    <row r="318" spans="1:14" ht="13.5" thickBot="1">
      <c r="A318" s="22"/>
      <c r="B318" s="10"/>
      <c r="C318" s="10" t="s">
        <v>74</v>
      </c>
      <c r="D318" s="11" t="s">
        <v>75</v>
      </c>
      <c r="E318" s="11" t="s">
        <v>76</v>
      </c>
      <c r="F318" s="11" t="s">
        <v>77</v>
      </c>
      <c r="G318" s="11" t="s">
        <v>78</v>
      </c>
      <c r="H318" s="11" t="s">
        <v>79</v>
      </c>
      <c r="I318" s="11" t="s">
        <v>33</v>
      </c>
      <c r="J318" s="11" t="s">
        <v>80</v>
      </c>
      <c r="K318" s="11" t="s">
        <v>81</v>
      </c>
      <c r="L318" s="11" t="s">
        <v>75</v>
      </c>
      <c r="M318" s="11" t="s">
        <v>82</v>
      </c>
      <c r="N318" s="10" t="s">
        <v>83</v>
      </c>
    </row>
    <row r="319" spans="1:14" ht="13.5" thickBot="1">
      <c r="A319" s="18" t="s">
        <v>309</v>
      </c>
      <c r="B319" s="12" t="s">
        <v>310</v>
      </c>
      <c r="C319" s="4">
        <v>6</v>
      </c>
      <c r="D319" s="4">
        <v>2</v>
      </c>
      <c r="E319" s="4">
        <v>2</v>
      </c>
      <c r="F319" s="4">
        <v>0</v>
      </c>
      <c r="G319" s="4">
        <v>0</v>
      </c>
      <c r="H319" s="4">
        <v>6</v>
      </c>
      <c r="I319" s="4">
        <v>5</v>
      </c>
      <c r="J319" s="4">
        <v>11</v>
      </c>
      <c r="K319" s="4"/>
      <c r="L319" s="4"/>
      <c r="M319" s="4" t="s">
        <v>571</v>
      </c>
      <c r="N319" s="12" t="s">
        <v>263</v>
      </c>
    </row>
    <row r="320" spans="1:14" ht="13.5" thickBot="1">
      <c r="A320" s="18" t="s">
        <v>311</v>
      </c>
      <c r="B320" s="12" t="s">
        <v>312</v>
      </c>
      <c r="C320" s="4">
        <v>6</v>
      </c>
      <c r="D320" s="4">
        <v>2</v>
      </c>
      <c r="E320" s="4">
        <v>2</v>
      </c>
      <c r="F320" s="4">
        <v>0</v>
      </c>
      <c r="G320" s="4">
        <v>0</v>
      </c>
      <c r="H320" s="4">
        <v>6</v>
      </c>
      <c r="I320" s="4">
        <v>5</v>
      </c>
      <c r="J320" s="4">
        <v>11</v>
      </c>
      <c r="K320" s="4" t="s">
        <v>81</v>
      </c>
      <c r="L320" s="4"/>
      <c r="M320" s="4"/>
      <c r="N320" s="12" t="s">
        <v>263</v>
      </c>
    </row>
    <row r="321" spans="1:14" ht="13.5" thickBot="1">
      <c r="A321" s="18" t="s">
        <v>96</v>
      </c>
      <c r="B321" s="12" t="s">
        <v>97</v>
      </c>
      <c r="C321" s="4">
        <v>0</v>
      </c>
      <c r="D321" s="4">
        <v>0</v>
      </c>
      <c r="E321" s="4">
        <v>2</v>
      </c>
      <c r="F321" s="4">
        <v>0</v>
      </c>
      <c r="G321" s="4">
        <v>0</v>
      </c>
      <c r="H321" s="4">
        <v>2</v>
      </c>
      <c r="I321" s="4">
        <v>0</v>
      </c>
      <c r="J321" s="4">
        <v>2</v>
      </c>
      <c r="K321" s="4"/>
      <c r="L321" s="4" t="s">
        <v>75</v>
      </c>
      <c r="M321" s="4"/>
      <c r="N321" s="12" t="s">
        <v>263</v>
      </c>
    </row>
    <row r="322" spans="1:14" ht="13.5" thickBot="1">
      <c r="A322" s="18" t="s">
        <v>321</v>
      </c>
      <c r="B322" s="12" t="s">
        <v>212</v>
      </c>
      <c r="C322" s="4">
        <v>5</v>
      </c>
      <c r="D322" s="4">
        <v>2</v>
      </c>
      <c r="E322" s="4">
        <v>1</v>
      </c>
      <c r="F322" s="4">
        <v>1</v>
      </c>
      <c r="G322" s="4">
        <v>0</v>
      </c>
      <c r="H322" s="4">
        <v>6</v>
      </c>
      <c r="I322" s="4">
        <v>3</v>
      </c>
      <c r="J322" s="4">
        <v>9</v>
      </c>
      <c r="K322" s="4" t="s">
        <v>81</v>
      </c>
      <c r="L322" s="4"/>
      <c r="M322" s="4"/>
      <c r="N322" s="12" t="s">
        <v>263</v>
      </c>
    </row>
    <row r="323" spans="1:14" ht="13.5" thickBot="1">
      <c r="A323" s="18" t="s">
        <v>115</v>
      </c>
      <c r="B323" s="12" t="s">
        <v>116</v>
      </c>
      <c r="C323" s="4">
        <v>0</v>
      </c>
      <c r="D323" s="4">
        <v>0</v>
      </c>
      <c r="E323" s="4">
        <v>2</v>
      </c>
      <c r="F323" s="4">
        <v>0</v>
      </c>
      <c r="G323" s="4">
        <v>0</v>
      </c>
      <c r="H323" s="4">
        <v>2</v>
      </c>
      <c r="I323" s="4">
        <v>0</v>
      </c>
      <c r="J323" s="4">
        <v>2</v>
      </c>
      <c r="K323" s="4"/>
      <c r="L323" s="4" t="s">
        <v>75</v>
      </c>
      <c r="M323" s="4"/>
      <c r="N323" s="12" t="s">
        <v>263</v>
      </c>
    </row>
    <row r="324" spans="1:14" ht="26.25" thickBot="1">
      <c r="A324" s="18" t="s">
        <v>614</v>
      </c>
      <c r="B324" s="12" t="s">
        <v>613</v>
      </c>
      <c r="C324" s="4">
        <v>3</v>
      </c>
      <c r="D324" s="4">
        <v>0</v>
      </c>
      <c r="E324" s="4">
        <v>2</v>
      </c>
      <c r="F324" s="4">
        <v>0</v>
      </c>
      <c r="G324" s="4">
        <v>1</v>
      </c>
      <c r="H324" s="4">
        <v>3</v>
      </c>
      <c r="I324" s="4">
        <v>2</v>
      </c>
      <c r="J324" s="4">
        <v>5</v>
      </c>
      <c r="K324" s="4"/>
      <c r="L324" s="4" t="s">
        <v>75</v>
      </c>
      <c r="M324" s="4"/>
      <c r="N324" s="12" t="s">
        <v>264</v>
      </c>
    </row>
    <row r="325" spans="1:14" ht="13.5" thickBot="1">
      <c r="A325" s="18" t="s">
        <v>167</v>
      </c>
      <c r="B325" s="12" t="s">
        <v>168</v>
      </c>
      <c r="C325" s="4">
        <v>3</v>
      </c>
      <c r="D325" s="4">
        <v>0</v>
      </c>
      <c r="E325" s="4">
        <v>2</v>
      </c>
      <c r="F325" s="4">
        <v>0</v>
      </c>
      <c r="G325" s="4">
        <v>0</v>
      </c>
      <c r="H325" s="4">
        <v>2</v>
      </c>
      <c r="I325" s="4">
        <v>3</v>
      </c>
      <c r="J325" s="4">
        <v>5</v>
      </c>
      <c r="K325" s="4"/>
      <c r="L325" s="4" t="s">
        <v>75</v>
      </c>
      <c r="M325" s="4"/>
      <c r="N325" s="12" t="s">
        <v>263</v>
      </c>
    </row>
    <row r="326" spans="1:14" ht="13.5" thickBot="1">
      <c r="A326" s="18" t="s">
        <v>174</v>
      </c>
      <c r="B326" s="12" t="s">
        <v>175</v>
      </c>
      <c r="C326" s="4">
        <v>3</v>
      </c>
      <c r="D326" s="4">
        <v>0</v>
      </c>
      <c r="E326" s="4">
        <v>2</v>
      </c>
      <c r="F326" s="4">
        <v>0</v>
      </c>
      <c r="G326" s="4">
        <v>0</v>
      </c>
      <c r="H326" s="4">
        <v>2</v>
      </c>
      <c r="I326" s="4">
        <v>3</v>
      </c>
      <c r="J326" s="4">
        <v>5</v>
      </c>
      <c r="K326" s="4"/>
      <c r="L326" s="4" t="s">
        <v>75</v>
      </c>
      <c r="M326" s="4"/>
      <c r="N326" s="12" t="s">
        <v>263</v>
      </c>
    </row>
    <row r="327" spans="1:14" ht="13.5" thickBot="1">
      <c r="A327" s="18" t="s">
        <v>351</v>
      </c>
      <c r="B327" s="12" t="s">
        <v>151</v>
      </c>
      <c r="C327" s="4">
        <v>6</v>
      </c>
      <c r="D327" s="4">
        <v>2</v>
      </c>
      <c r="E327" s="4">
        <v>0</v>
      </c>
      <c r="F327" s="4">
        <v>1</v>
      </c>
      <c r="G327" s="4">
        <v>0</v>
      </c>
      <c r="H327" s="4">
        <v>5</v>
      </c>
      <c r="I327" s="4">
        <v>6</v>
      </c>
      <c r="J327" s="4">
        <v>11</v>
      </c>
      <c r="K327" s="4"/>
      <c r="L327" s="4" t="s">
        <v>75</v>
      </c>
      <c r="M327" s="4"/>
      <c r="N327" s="12" t="s">
        <v>265</v>
      </c>
    </row>
    <row r="328" spans="1:14" ht="26.25" thickBot="1">
      <c r="A328" s="18" t="s">
        <v>259</v>
      </c>
      <c r="B328" s="12" t="s">
        <v>260</v>
      </c>
      <c r="C328" s="4">
        <v>3</v>
      </c>
      <c r="D328" s="4">
        <v>1</v>
      </c>
      <c r="E328" s="4">
        <v>0</v>
      </c>
      <c r="F328" s="4">
        <v>1</v>
      </c>
      <c r="G328" s="4">
        <v>0</v>
      </c>
      <c r="H328" s="4">
        <v>2</v>
      </c>
      <c r="I328" s="4">
        <v>3</v>
      </c>
      <c r="J328" s="4">
        <v>5</v>
      </c>
      <c r="K328" s="4"/>
      <c r="L328" s="4" t="s">
        <v>75</v>
      </c>
      <c r="M328" s="4"/>
      <c r="N328" s="12" t="s">
        <v>264</v>
      </c>
    </row>
    <row r="329" spans="1:14" ht="13.5" customHeight="1" thickBot="1">
      <c r="A329" s="18" t="s">
        <v>361</v>
      </c>
      <c r="B329" s="12" t="s">
        <v>164</v>
      </c>
      <c r="C329" s="4">
        <v>3</v>
      </c>
      <c r="D329" s="4">
        <v>2</v>
      </c>
      <c r="E329" s="4">
        <v>0</v>
      </c>
      <c r="F329" s="4">
        <v>0</v>
      </c>
      <c r="G329" s="4">
        <v>0</v>
      </c>
      <c r="H329" s="4">
        <v>4</v>
      </c>
      <c r="I329" s="4">
        <v>1</v>
      </c>
      <c r="J329" s="4">
        <v>5</v>
      </c>
      <c r="K329" s="4"/>
      <c r="L329" s="4" t="s">
        <v>75</v>
      </c>
      <c r="M329" s="4"/>
      <c r="N329" s="12" t="s">
        <v>265</v>
      </c>
    </row>
    <row r="330" spans="1:14" ht="13.5" customHeight="1" thickBot="1">
      <c r="A330" s="112" t="s">
        <v>548</v>
      </c>
      <c r="B330" s="109"/>
      <c r="C330" s="10">
        <f>SUM(C319:C329)</f>
        <v>38</v>
      </c>
      <c r="D330" s="10">
        <f aca="true" t="shared" si="13" ref="D330:J330">SUM(D319:D329)</f>
        <v>11</v>
      </c>
      <c r="E330" s="10">
        <f t="shared" si="13"/>
        <v>15</v>
      </c>
      <c r="F330" s="10">
        <f t="shared" si="13"/>
        <v>3</v>
      </c>
      <c r="G330" s="10">
        <f t="shared" si="13"/>
        <v>1</v>
      </c>
      <c r="H330" s="10">
        <f t="shared" si="13"/>
        <v>40</v>
      </c>
      <c r="I330" s="10">
        <f t="shared" si="13"/>
        <v>31</v>
      </c>
      <c r="J330" s="10">
        <f t="shared" si="13"/>
        <v>71</v>
      </c>
      <c r="K330" s="10">
        <f>COUNTIF(K319:K329,"E")</f>
        <v>2</v>
      </c>
      <c r="L330" s="10">
        <f>COUNTIF(L319:L329,"C")</f>
        <v>8</v>
      </c>
      <c r="M330" s="10">
        <f>COUNTIF(M319:M329,"VP")</f>
        <v>1</v>
      </c>
      <c r="N330" s="10"/>
    </row>
    <row r="331" spans="1:14" ht="13.5" customHeight="1" thickBot="1">
      <c r="A331" s="107" t="s">
        <v>549</v>
      </c>
      <c r="B331" s="109"/>
      <c r="C331" s="54">
        <f>SUM(D331:G331)</f>
        <v>420</v>
      </c>
      <c r="D331" s="10">
        <f aca="true" t="shared" si="14" ref="D331:J331">D330*14</f>
        <v>154</v>
      </c>
      <c r="E331" s="10">
        <f t="shared" si="14"/>
        <v>210</v>
      </c>
      <c r="F331" s="10">
        <f t="shared" si="14"/>
        <v>42</v>
      </c>
      <c r="G331" s="10">
        <f t="shared" si="14"/>
        <v>14</v>
      </c>
      <c r="H331" s="10">
        <f t="shared" si="14"/>
        <v>560</v>
      </c>
      <c r="I331" s="10">
        <f t="shared" si="14"/>
        <v>434</v>
      </c>
      <c r="J331" s="10">
        <f t="shared" si="14"/>
        <v>994</v>
      </c>
      <c r="K331" s="10"/>
      <c r="L331" s="10"/>
      <c r="M331" s="10"/>
      <c r="N331" s="10"/>
    </row>
    <row r="332" spans="1:14" ht="13.5" customHeight="1" thickBot="1">
      <c r="A332" s="107" t="s">
        <v>550</v>
      </c>
      <c r="B332" s="109"/>
      <c r="C332" s="96">
        <f aca="true" t="shared" si="15" ref="C332:J332">C331/(C281+C310+C331)</f>
        <v>0.19480519480519481</v>
      </c>
      <c r="D332" s="96">
        <f t="shared" si="15"/>
        <v>0.15942028985507245</v>
      </c>
      <c r="E332" s="96">
        <f t="shared" si="15"/>
        <v>0.4411764705882353</v>
      </c>
      <c r="F332" s="96">
        <f t="shared" si="15"/>
        <v>0.06666666666666667</v>
      </c>
      <c r="G332" s="96">
        <f t="shared" si="15"/>
        <v>0.16666666666666666</v>
      </c>
      <c r="H332" s="96">
        <f t="shared" si="15"/>
        <v>0.18181818181818182</v>
      </c>
      <c r="I332" s="96">
        <f t="shared" si="15"/>
        <v>0.1901840490797546</v>
      </c>
      <c r="J332" s="96">
        <f t="shared" si="15"/>
        <v>0.18489583333333334</v>
      </c>
      <c r="K332" s="10" t="s">
        <v>266</v>
      </c>
      <c r="L332" s="10" t="s">
        <v>266</v>
      </c>
      <c r="M332" s="10" t="s">
        <v>266</v>
      </c>
      <c r="N332" s="10"/>
    </row>
    <row r="333" spans="1:14" ht="13.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</row>
    <row r="334" spans="1:14" ht="13.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</row>
    <row r="335" spans="1:14" ht="13.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</row>
    <row r="336" spans="1:14" ht="13.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</row>
    <row r="337" spans="1:14" ht="13.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</row>
    <row r="338" spans="1:14" ht="13.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</row>
    <row r="339" spans="1:14" ht="13.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</row>
    <row r="340" spans="1:14" ht="13.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</row>
    <row r="341" spans="1:14" ht="12.7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</row>
    <row r="342" spans="1:14" ht="13.5" customHeight="1">
      <c r="A342" s="25"/>
      <c r="B342" s="25"/>
      <c r="C342" s="25"/>
      <c r="D342" s="13" t="s">
        <v>270</v>
      </c>
      <c r="F342" s="25"/>
      <c r="G342" s="25"/>
      <c r="H342" s="25"/>
      <c r="I342" s="25"/>
      <c r="J342" s="25"/>
      <c r="K342" s="25"/>
      <c r="L342" s="25"/>
      <c r="M342" s="25"/>
      <c r="N342" s="25"/>
    </row>
    <row r="343" spans="1:11" ht="12.7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</row>
    <row r="344" ht="13.5" thickBot="1">
      <c r="A344" s="16"/>
    </row>
    <row r="345" spans="1:10" ht="13.5" thickBot="1">
      <c r="A345" s="21" t="s">
        <v>533</v>
      </c>
      <c r="B345" s="9" t="s">
        <v>534</v>
      </c>
      <c r="C345" s="9" t="s">
        <v>535</v>
      </c>
      <c r="D345" s="107" t="s">
        <v>71</v>
      </c>
      <c r="E345" s="108"/>
      <c r="F345" s="109"/>
      <c r="G345" s="8" t="s">
        <v>537</v>
      </c>
      <c r="H345" s="107" t="s">
        <v>538</v>
      </c>
      <c r="I345" s="108"/>
      <c r="J345" s="109"/>
    </row>
    <row r="346" spans="1:14" ht="12.75">
      <c r="A346" s="26"/>
      <c r="B346" s="27"/>
      <c r="C346" s="27" t="s">
        <v>536</v>
      </c>
      <c r="D346" s="9" t="s">
        <v>79</v>
      </c>
      <c r="E346" s="9" t="s">
        <v>33</v>
      </c>
      <c r="F346" s="9" t="s">
        <v>80</v>
      </c>
      <c r="G346" s="28"/>
      <c r="H346" s="9" t="s">
        <v>539</v>
      </c>
      <c r="I346" s="9" t="s">
        <v>540</v>
      </c>
      <c r="J346" s="9" t="s">
        <v>541</v>
      </c>
      <c r="L346" s="25"/>
      <c r="M346" s="25"/>
      <c r="N346" s="25"/>
    </row>
    <row r="347" spans="1:14" ht="12.75">
      <c r="A347" s="29">
        <v>1</v>
      </c>
      <c r="B347" s="29" t="s">
        <v>542</v>
      </c>
      <c r="C347" s="29">
        <f>14*(1+SUMIF($N258:$N329,"Obligatorie",D258:D329)+SUMIF($N258:$N329,"Obligatorie",E258:E329)+SUMIF($N258:$N329,"Obligatorie",F258:F329)+SUMIF($N258:$N329,"Obligatorie",G258:G329))</f>
        <v>1722</v>
      </c>
      <c r="D347" s="29">
        <f>14*(1+SUMIF($N258:$N329,"Obligatorie",H258:H329))</f>
        <v>2408</v>
      </c>
      <c r="E347" s="29">
        <f>14*(6+SUMIF($N258:$N329,"Obligatorie",I258:I329))</f>
        <v>1848</v>
      </c>
      <c r="F347" s="29">
        <f>14*(7+SUMIF($N258:$N329,"Obligatorie",J258:J329))</f>
        <v>4270</v>
      </c>
      <c r="G347" s="37">
        <f>C347/C350</f>
        <v>0.7987012987012987</v>
      </c>
      <c r="H347" s="29">
        <f>SUMIF($N$258:$N$267,"Obligatorie",$C$258:$C$267)+SUMIF($N$298:$N$298,"Obligatorie",$C$298:$C$298)+SUMIF($N$319:$N$323,"Obligatorie",$C$319:$C$323)</f>
        <v>60</v>
      </c>
      <c r="I347" s="29">
        <f>SUMIF($N$268:$N$274,"Obligatorie",$C$268:$C$274)+SUMIF($N$299:$N$303,"Obligatorie",$C$299:$C$303)+SUMIF($N$325:$N$326,"Obligatorie",$C$325:$C$326)+C303</f>
        <v>66</v>
      </c>
      <c r="J347" s="29">
        <f>SUMIF($N$275:$N$279,"Obligatorie",$C$275:$C$279)+SUMIF($N$304:$N$308,"Obligatorie",$C$304:$C$308)+SUMIF($N$327:$N$329,"Obligatorie",$C$327:$C$329)</f>
        <v>40</v>
      </c>
      <c r="K347" s="25"/>
      <c r="L347" s="25"/>
      <c r="M347" s="25"/>
      <c r="N347" s="25"/>
    </row>
    <row r="348" spans="1:14" ht="12.75">
      <c r="A348" s="29">
        <v>2</v>
      </c>
      <c r="B348" s="29" t="s">
        <v>543</v>
      </c>
      <c r="C348" s="29">
        <f>14*(SUMIF($N$258:$N$329,"Optionala",$D$258:$D$329)+SUMIF($N$258:$N$329,"Optionala",$E$258:$E$329)+SUMIF($N$258:$N$329,"Optionala",$F$258:$F$329)+SUMIF($N$258:$N$329,"Optionala",$G$258:$G$329))</f>
        <v>238</v>
      </c>
      <c r="D348" s="29">
        <f>14*SUMIF($N$258:$N$329,"Optionala",$H$258:$H$329)</f>
        <v>406</v>
      </c>
      <c r="E348" s="29">
        <f>14*SUMIF($N$258:$N$329,"Optionala",$I$258:$I$329)</f>
        <v>322</v>
      </c>
      <c r="F348" s="29">
        <f>14*SUMIF($N$258:$N$329,"Optionala",$J$258:$J$329)</f>
        <v>728</v>
      </c>
      <c r="G348" s="37">
        <f>C348/C350</f>
        <v>0.11038961038961038</v>
      </c>
      <c r="H348" s="29">
        <f>SUMIF($N$258:$N$267,"Optionala",$C$258:$C$267)+SUMIF($N$298:$N$298,"Optionala",$C$298:$C$298)+SUMIF($N$319:$N$323,"Optionala",$C$319:$C$323)</f>
        <v>0</v>
      </c>
      <c r="I348" s="29">
        <f>SUMIF($N$268:$N$274,"Optionala",$C$268:$C$274)+SUMIF($N$299:$N$303,"Optionala",$C$299:$C$303)+SUMIF($N$325:$N$326,"Optionala",$C$325:$C$326)</f>
        <v>4</v>
      </c>
      <c r="J348" s="29">
        <f>SUMIF($N$275:$N$279,"Optionala",$C$275:$C$279)+SUMIF($N$304:$N$308,"Optionala",$C$304:$C$308)+SUMIF($N$327:$N$329,"Optionala",$C$327:$C$329)</f>
        <v>25</v>
      </c>
      <c r="K348" s="25"/>
      <c r="L348" s="25"/>
      <c r="M348" s="25"/>
      <c r="N348" s="25"/>
    </row>
    <row r="349" spans="1:14" ht="12.75">
      <c r="A349" s="29">
        <v>3</v>
      </c>
      <c r="B349" s="29" t="s">
        <v>596</v>
      </c>
      <c r="C349" s="29">
        <f>14*(SUMIF($N$258:$N$329,"Facultativa",$D$258:$D$329)+SUMIF($N$258:$N$329,"Facultativa",$E$258:$E$329)+SUMIF($N$258:$N$329,"Facultativa",$F$258:$F$329)+SUMIF($N$258:$N$329,"Facultativa",$G$258:$G$329))</f>
        <v>196</v>
      </c>
      <c r="D349" s="29">
        <f>14*SUMIF($N$257:$N$330,"Facultativa",$H$257:$H$330)</f>
        <v>266</v>
      </c>
      <c r="E349" s="29">
        <f>14*SUMIF($N$257:$N$330,"Facultativa",$I$257:$I$330)</f>
        <v>112</v>
      </c>
      <c r="F349" s="29">
        <f>14*SUMIF($N$257:$N$330,"Facultativa",$J$257:$J$330)</f>
        <v>378</v>
      </c>
      <c r="G349" s="37">
        <f>C349/C350</f>
        <v>0.09090909090909091</v>
      </c>
      <c r="H349" s="29">
        <f>SUMIF($N$258:$N$267,"Facultativa",$C$258:$C$267)+SUMIF($N$298:$N$298,"Facultativa",$C$298:$C$298)+SUMIF($N$319:$N$324,"Facultativa",$C$319:$C$324)</f>
        <v>13</v>
      </c>
      <c r="I349" s="29">
        <f>SUMIF($N$268:$N$274,"Facultativa",$C$268:$C$274)+SUMIF($N$299:$N$303,"Facultativa",$C$299:$C$303)+SUMIF($N$325:$N$326,"Facultativa",$C$325:$C$326)</f>
        <v>0</v>
      </c>
      <c r="J349" s="29">
        <f>SUMIF($N$275:$N$279,"Facultativa",$C$275:$C$279)+SUMIF($N$304:$N$308,"Facultativa",$C$304:$C$308)+SUMIF($N$327:$N$329,"Facultativa",$C$327:$C$329)</f>
        <v>3</v>
      </c>
      <c r="K349" s="25"/>
      <c r="L349" s="25"/>
      <c r="M349" s="25"/>
      <c r="N349" s="25"/>
    </row>
    <row r="350" spans="1:11" ht="12.75">
      <c r="A350" s="132" t="s">
        <v>101</v>
      </c>
      <c r="B350" s="132"/>
      <c r="C350" s="29">
        <f aca="true" t="shared" si="16" ref="C350:J350">SUM(C347:C349)</f>
        <v>2156</v>
      </c>
      <c r="D350" s="29">
        <f t="shared" si="16"/>
        <v>3080</v>
      </c>
      <c r="E350" s="29">
        <f t="shared" si="16"/>
        <v>2282</v>
      </c>
      <c r="F350" s="29">
        <f t="shared" si="16"/>
        <v>5376</v>
      </c>
      <c r="G350" s="37">
        <f t="shared" si="16"/>
        <v>1</v>
      </c>
      <c r="H350" s="29">
        <f t="shared" si="16"/>
        <v>73</v>
      </c>
      <c r="I350" s="29">
        <f t="shared" si="16"/>
        <v>70</v>
      </c>
      <c r="J350" s="29">
        <f t="shared" si="16"/>
        <v>68</v>
      </c>
      <c r="K350" s="25"/>
    </row>
    <row r="351" spans="1:11" ht="12.7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</row>
    <row r="352" ht="12.75">
      <c r="A352" s="16"/>
    </row>
    <row r="353" spans="1:11" ht="15.75">
      <c r="A353" s="25"/>
      <c r="B353" s="25"/>
      <c r="C353" s="25"/>
      <c r="D353" s="13" t="s">
        <v>270</v>
      </c>
      <c r="F353" s="25"/>
      <c r="G353" s="25"/>
      <c r="H353" s="25"/>
      <c r="I353" s="25"/>
      <c r="J353" s="25"/>
      <c r="K353" s="25"/>
    </row>
    <row r="354" spans="1:11" ht="12.7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</row>
    <row r="355" ht="13.5" thickBot="1">
      <c r="A355" s="16"/>
    </row>
    <row r="356" spans="1:10" ht="13.5" thickBot="1">
      <c r="A356" s="21" t="s">
        <v>533</v>
      </c>
      <c r="B356" s="9" t="s">
        <v>534</v>
      </c>
      <c r="C356" s="9" t="s">
        <v>535</v>
      </c>
      <c r="D356" s="107" t="s">
        <v>71</v>
      </c>
      <c r="E356" s="108"/>
      <c r="F356" s="109"/>
      <c r="G356" s="8" t="s">
        <v>537</v>
      </c>
      <c r="H356" s="107" t="s">
        <v>538</v>
      </c>
      <c r="I356" s="108"/>
      <c r="J356" s="109"/>
    </row>
    <row r="357" spans="1:10" ht="13.5" thickBot="1">
      <c r="A357" s="26"/>
      <c r="B357" s="27"/>
      <c r="C357" s="27" t="s">
        <v>536</v>
      </c>
      <c r="D357" s="9" t="s">
        <v>79</v>
      </c>
      <c r="E357" s="9" t="s">
        <v>33</v>
      </c>
      <c r="F357" s="9" t="s">
        <v>80</v>
      </c>
      <c r="G357" s="28"/>
      <c r="H357" s="9" t="s">
        <v>539</v>
      </c>
      <c r="I357" s="9" t="s">
        <v>540</v>
      </c>
      <c r="J357" s="9" t="s">
        <v>541</v>
      </c>
    </row>
    <row r="358" spans="1:11" ht="12.75">
      <c r="A358" s="30">
        <v>1</v>
      </c>
      <c r="B358" s="31" t="s">
        <v>594</v>
      </c>
      <c r="C358" s="93">
        <f>C281</f>
        <v>1204</v>
      </c>
      <c r="D358" s="31">
        <f>H281</f>
        <v>1736</v>
      </c>
      <c r="E358" s="31">
        <f>I281</f>
        <v>1064</v>
      </c>
      <c r="F358" s="31">
        <f>J281</f>
        <v>2814</v>
      </c>
      <c r="G358" s="36">
        <f>C358/C361</f>
        <v>0.5584415584415584</v>
      </c>
      <c r="H358" s="31">
        <f>SUM(C258:C267)</f>
        <v>47</v>
      </c>
      <c r="I358" s="31">
        <f>SUM(C268:C274)</f>
        <v>36</v>
      </c>
      <c r="J358" s="31">
        <f>SUM(C275:C279)</f>
        <v>28</v>
      </c>
      <c r="K358" s="25"/>
    </row>
    <row r="359" spans="1:11" ht="12.75">
      <c r="A359" s="29">
        <v>2</v>
      </c>
      <c r="B359" s="29" t="s">
        <v>595</v>
      </c>
      <c r="C359" s="94">
        <f>C310</f>
        <v>532</v>
      </c>
      <c r="D359" s="29">
        <f>H310</f>
        <v>784</v>
      </c>
      <c r="E359" s="29">
        <f>I310</f>
        <v>784</v>
      </c>
      <c r="F359" s="29">
        <f>J310</f>
        <v>1568</v>
      </c>
      <c r="G359" s="37">
        <f>C359/C361</f>
        <v>0.24675324675324675</v>
      </c>
      <c r="H359" s="29">
        <f>C298</f>
        <v>6</v>
      </c>
      <c r="I359" s="29">
        <f>SUM(C299:C303)</f>
        <v>28</v>
      </c>
      <c r="J359" s="29">
        <f>SUM(C304:C308)</f>
        <v>28</v>
      </c>
      <c r="K359" s="25"/>
    </row>
    <row r="360" spans="1:11" ht="12.75">
      <c r="A360" s="29">
        <v>3</v>
      </c>
      <c r="B360" s="29" t="s">
        <v>597</v>
      </c>
      <c r="C360" s="94">
        <f>C331</f>
        <v>420</v>
      </c>
      <c r="D360" s="29">
        <f>H331</f>
        <v>560</v>
      </c>
      <c r="E360" s="29">
        <f>I331</f>
        <v>434</v>
      </c>
      <c r="F360" s="29">
        <f>J331</f>
        <v>994</v>
      </c>
      <c r="G360" s="37">
        <f>C360/C361</f>
        <v>0.19480519480519481</v>
      </c>
      <c r="H360" s="29">
        <f>SUM(C319:C324)</f>
        <v>20</v>
      </c>
      <c r="I360" s="29">
        <f>SUM(C325:C326)</f>
        <v>6</v>
      </c>
      <c r="J360" s="29">
        <f>SUM(C327:C329)</f>
        <v>12</v>
      </c>
      <c r="K360" s="25"/>
    </row>
    <row r="361" spans="1:11" ht="13.5" thickBot="1">
      <c r="A361" s="110" t="s">
        <v>101</v>
      </c>
      <c r="B361" s="111"/>
      <c r="C361" s="34">
        <f aca="true" t="shared" si="17" ref="C361:J361">SUM(C358:C360)</f>
        <v>2156</v>
      </c>
      <c r="D361" s="34">
        <f>SUM(D358:D360)</f>
        <v>3080</v>
      </c>
      <c r="E361" s="34">
        <f t="shared" si="17"/>
        <v>2282</v>
      </c>
      <c r="F361" s="34">
        <f t="shared" si="17"/>
        <v>5376</v>
      </c>
      <c r="G361" s="38">
        <f t="shared" si="17"/>
        <v>1</v>
      </c>
      <c r="H361" s="34">
        <f t="shared" si="17"/>
        <v>73</v>
      </c>
      <c r="I361" s="34">
        <f t="shared" si="17"/>
        <v>70</v>
      </c>
      <c r="J361" s="34">
        <f t="shared" si="17"/>
        <v>68</v>
      </c>
      <c r="K361" s="25"/>
    </row>
    <row r="362" spans="1:2" ht="12.75">
      <c r="A362" s="20"/>
      <c r="B362" s="1"/>
    </row>
    <row r="363" ht="12.75">
      <c r="A363" s="16"/>
    </row>
    <row r="364" ht="12.75">
      <c r="A364" s="20"/>
    </row>
  </sheetData>
  <sheetProtection/>
  <mergeCells count="82">
    <mergeCell ref="I39:K40"/>
    <mergeCell ref="A39:A40"/>
    <mergeCell ref="B39:C39"/>
    <mergeCell ref="B40:C40"/>
    <mergeCell ref="D39:F39"/>
    <mergeCell ref="D40:F40"/>
    <mergeCell ref="D52:G52"/>
    <mergeCell ref="H52:J52"/>
    <mergeCell ref="K52:M52"/>
    <mergeCell ref="D63:G63"/>
    <mergeCell ref="H63:J63"/>
    <mergeCell ref="K63:M63"/>
    <mergeCell ref="D106:G106"/>
    <mergeCell ref="H106:J106"/>
    <mergeCell ref="K106:M106"/>
    <mergeCell ref="D75:G75"/>
    <mergeCell ref="H75:J75"/>
    <mergeCell ref="K75:M75"/>
    <mergeCell ref="D94:G94"/>
    <mergeCell ref="H94:J94"/>
    <mergeCell ref="K94:M94"/>
    <mergeCell ref="B159:N159"/>
    <mergeCell ref="A188:N188"/>
    <mergeCell ref="A165:N165"/>
    <mergeCell ref="B166:N166"/>
    <mergeCell ref="B170:N170"/>
    <mergeCell ref="A176:N176"/>
    <mergeCell ref="D174:G174"/>
    <mergeCell ref="H174:J174"/>
    <mergeCell ref="B177:N177"/>
    <mergeCell ref="K174:M174"/>
    <mergeCell ref="D116:G116"/>
    <mergeCell ref="H116:J116"/>
    <mergeCell ref="K116:M116"/>
    <mergeCell ref="A153:N153"/>
    <mergeCell ref="B147:N147"/>
    <mergeCell ref="B140:N140"/>
    <mergeCell ref="D137:G137"/>
    <mergeCell ref="H137:J137"/>
    <mergeCell ref="K137:M137"/>
    <mergeCell ref="A139:N139"/>
    <mergeCell ref="A280:B280"/>
    <mergeCell ref="A281:B281"/>
    <mergeCell ref="A223:N223"/>
    <mergeCell ref="A226:N226"/>
    <mergeCell ref="K256:M256"/>
    <mergeCell ref="D256:G256"/>
    <mergeCell ref="H256:J256"/>
    <mergeCell ref="A229:N229"/>
    <mergeCell ref="A282:B282"/>
    <mergeCell ref="A310:B310"/>
    <mergeCell ref="H296:J296"/>
    <mergeCell ref="K296:M296"/>
    <mergeCell ref="D296:G296"/>
    <mergeCell ref="A309:B309"/>
    <mergeCell ref="D214:G214"/>
    <mergeCell ref="H214:J214"/>
    <mergeCell ref="K214:M214"/>
    <mergeCell ref="B194:N194"/>
    <mergeCell ref="B154:N154"/>
    <mergeCell ref="B182:N182"/>
    <mergeCell ref="A216:N216"/>
    <mergeCell ref="D221:G221"/>
    <mergeCell ref="H221:J221"/>
    <mergeCell ref="K221:M221"/>
    <mergeCell ref="B203:N203"/>
    <mergeCell ref="B189:N189"/>
    <mergeCell ref="A198:N198"/>
    <mergeCell ref="B199:N199"/>
    <mergeCell ref="A311:B311"/>
    <mergeCell ref="H317:J317"/>
    <mergeCell ref="D345:F345"/>
    <mergeCell ref="H345:J345"/>
    <mergeCell ref="D317:G317"/>
    <mergeCell ref="A331:B331"/>
    <mergeCell ref="A330:B330"/>
    <mergeCell ref="K317:M317"/>
    <mergeCell ref="D356:F356"/>
    <mergeCell ref="H356:J356"/>
    <mergeCell ref="A361:B361"/>
    <mergeCell ref="A350:B350"/>
    <mergeCell ref="A332:B332"/>
  </mergeCells>
  <printOptions/>
  <pageMargins left="0.75" right="0.17" top="0.42" bottom="0.58" header="0.2" footer="0.25"/>
  <pageSetup horizontalDpi="600" verticalDpi="600" orientation="landscape" paperSize="9" scale="85" r:id="rId1"/>
  <headerFooter alignWithMargins="0">
    <oddFooter>&amp;L           RECTOR,
Acad.prof.univ.dr. Ioan Aurel POP&amp;RDECAN,                   .
Prof.univ.dr. Adrian Olimpiu PETRUSEL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99"/>
  <sheetViews>
    <sheetView zoomScalePageLayoutView="0" workbookViewId="0" topLeftCell="A1">
      <selection activeCell="A223" sqref="A223"/>
    </sheetView>
  </sheetViews>
  <sheetFormatPr defaultColWidth="9.140625" defaultRowHeight="12.75"/>
  <cols>
    <col min="2" max="2" width="28.00390625" style="0" bestFit="1" customWidth="1"/>
    <col min="3" max="3" width="14.00390625" style="0" bestFit="1" customWidth="1"/>
    <col min="4" max="13" width="9.28125" style="0" bestFit="1" customWidth="1"/>
    <col min="14" max="14" width="15.00390625" style="0" customWidth="1"/>
  </cols>
  <sheetData>
    <row r="1" spans="1:7" ht="16.5" thickBot="1">
      <c r="A1" s="13" t="s">
        <v>608</v>
      </c>
      <c r="G1" s="17" t="s">
        <v>42</v>
      </c>
    </row>
    <row r="2" spans="1:9" ht="16.5" thickBot="1">
      <c r="A2" s="14"/>
      <c r="G2" s="19" t="s">
        <v>21</v>
      </c>
      <c r="H2" s="6" t="s">
        <v>31</v>
      </c>
      <c r="I2" s="6" t="s">
        <v>32</v>
      </c>
    </row>
    <row r="3" spans="1:9" ht="16.5" thickBot="1">
      <c r="A3" s="15" t="s">
        <v>1</v>
      </c>
      <c r="G3" s="18" t="s">
        <v>39</v>
      </c>
      <c r="H3" s="4">
        <f>SUM(D60:G60)</f>
        <v>25</v>
      </c>
      <c r="I3" s="4">
        <f>SUM(D72:G72)</f>
        <v>26</v>
      </c>
    </row>
    <row r="4" spans="1:9" ht="16.5" thickBot="1">
      <c r="A4" s="15" t="s">
        <v>2</v>
      </c>
      <c r="G4" s="18" t="s">
        <v>40</v>
      </c>
      <c r="H4" s="4">
        <f>SUM(D83:G83)</f>
        <v>24</v>
      </c>
      <c r="I4" s="4">
        <f>SUM(D107:G107)</f>
        <v>23</v>
      </c>
    </row>
    <row r="5" spans="1:9" ht="16.5" thickBot="1">
      <c r="A5" s="14" t="s">
        <v>302</v>
      </c>
      <c r="G5" s="18" t="s">
        <v>41</v>
      </c>
      <c r="H5" s="4">
        <f>SUM(D117:G117)</f>
        <v>19</v>
      </c>
      <c r="I5" s="4">
        <f>SUM(D129:G129)</f>
        <v>21</v>
      </c>
    </row>
    <row r="6" spans="1:7" ht="15.75">
      <c r="A6" s="14" t="s">
        <v>612</v>
      </c>
      <c r="G6" s="16"/>
    </row>
    <row r="7" spans="1:7" ht="15.75">
      <c r="A7" s="14" t="s">
        <v>304</v>
      </c>
      <c r="G7" s="17" t="s">
        <v>43</v>
      </c>
    </row>
    <row r="8" spans="1:7" ht="15.75">
      <c r="A8" s="14" t="s">
        <v>6</v>
      </c>
      <c r="G8" s="16" t="s">
        <v>44</v>
      </c>
    </row>
    <row r="9" spans="1:7" ht="15.75">
      <c r="A9" s="14" t="s">
        <v>7</v>
      </c>
      <c r="G9" s="16" t="s">
        <v>45</v>
      </c>
    </row>
    <row r="10" spans="1:7" ht="12.75">
      <c r="A10" s="16"/>
      <c r="G10" s="16"/>
    </row>
    <row r="11" spans="1:7" ht="12.75">
      <c r="A11" s="17" t="s">
        <v>8</v>
      </c>
      <c r="G11" s="17" t="s">
        <v>46</v>
      </c>
    </row>
    <row r="12" spans="1:15" ht="12.75">
      <c r="A12" s="17" t="s">
        <v>609</v>
      </c>
      <c r="G12" s="65" t="s">
        <v>51</v>
      </c>
      <c r="H12" s="62"/>
      <c r="I12" s="62"/>
      <c r="J12" s="62"/>
      <c r="K12" s="62"/>
      <c r="L12" s="62"/>
      <c r="M12" s="62"/>
      <c r="N12" s="62"/>
      <c r="O12" s="62"/>
    </row>
    <row r="13" spans="1:18" ht="12.75">
      <c r="A13" s="16" t="s">
        <v>610</v>
      </c>
      <c r="G13" s="61" t="s">
        <v>600</v>
      </c>
      <c r="H13" s="62"/>
      <c r="I13" s="62"/>
      <c r="J13" s="62"/>
      <c r="K13" s="62"/>
      <c r="L13" s="62"/>
      <c r="M13" s="62"/>
      <c r="N13" s="62"/>
      <c r="O13" s="62"/>
      <c r="P13" s="60"/>
      <c r="Q13" s="60"/>
      <c r="R13" s="60"/>
    </row>
    <row r="14" spans="1:15" ht="12.75">
      <c r="A14" s="16" t="s">
        <v>611</v>
      </c>
      <c r="G14" s="61" t="s">
        <v>599</v>
      </c>
      <c r="H14" s="62"/>
      <c r="I14" s="62"/>
      <c r="J14" s="62"/>
      <c r="K14" s="62"/>
      <c r="L14" s="62"/>
      <c r="M14" s="62"/>
      <c r="N14" s="62"/>
      <c r="O14" s="62"/>
    </row>
    <row r="15" spans="1:15" ht="12.75">
      <c r="A15" s="17" t="s">
        <v>12</v>
      </c>
      <c r="G15" s="65" t="s">
        <v>53</v>
      </c>
      <c r="H15" s="62"/>
      <c r="I15" s="62"/>
      <c r="J15" s="62"/>
      <c r="K15" s="62"/>
      <c r="L15" s="62"/>
      <c r="M15" s="62"/>
      <c r="N15" s="62"/>
      <c r="O15" s="62"/>
    </row>
    <row r="16" spans="1:15" ht="12.75">
      <c r="A16" s="16" t="s">
        <v>13</v>
      </c>
      <c r="G16" s="61" t="s">
        <v>591</v>
      </c>
      <c r="H16" s="62"/>
      <c r="I16" s="62"/>
      <c r="J16" s="62"/>
      <c r="K16" s="62"/>
      <c r="L16" s="62"/>
      <c r="M16" s="62"/>
      <c r="N16" s="62"/>
      <c r="O16" s="62"/>
    </row>
    <row r="17" spans="1:15" ht="12.75">
      <c r="A17" s="16" t="s">
        <v>618</v>
      </c>
      <c r="G17" s="65" t="s">
        <v>306</v>
      </c>
      <c r="H17" s="62"/>
      <c r="I17" s="62"/>
      <c r="J17" s="62"/>
      <c r="K17" s="62"/>
      <c r="L17" s="62"/>
      <c r="M17" s="62"/>
      <c r="N17" s="62"/>
      <c r="O17" s="62"/>
    </row>
    <row r="18" spans="1:15" ht="12.75">
      <c r="A18" s="16" t="s">
        <v>305</v>
      </c>
      <c r="G18" s="61" t="s">
        <v>307</v>
      </c>
      <c r="H18" s="62"/>
      <c r="I18" s="62"/>
      <c r="J18" s="62"/>
      <c r="K18" s="62"/>
      <c r="L18" s="62"/>
      <c r="M18" s="62"/>
      <c r="N18" s="62"/>
      <c r="O18" s="62"/>
    </row>
    <row r="19" spans="1:17" ht="12.75">
      <c r="A19" s="2" t="s">
        <v>16</v>
      </c>
      <c r="G19" s="65" t="s">
        <v>57</v>
      </c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5" ht="12.75">
      <c r="A20" s="2"/>
      <c r="G20" s="61" t="s">
        <v>601</v>
      </c>
      <c r="H20" s="62"/>
      <c r="I20" s="62"/>
      <c r="J20" s="62"/>
      <c r="K20" s="62"/>
      <c r="L20" s="62"/>
      <c r="M20" s="62"/>
      <c r="N20" s="62"/>
      <c r="O20" s="62"/>
    </row>
    <row r="21" spans="1:15" ht="12.75">
      <c r="A21" s="2"/>
      <c r="G21" s="61" t="s">
        <v>421</v>
      </c>
      <c r="H21" s="62"/>
      <c r="I21" s="62"/>
      <c r="J21" s="62"/>
      <c r="K21" s="62"/>
      <c r="L21" s="62"/>
      <c r="M21" s="62"/>
      <c r="N21" s="62"/>
      <c r="O21" s="62"/>
    </row>
    <row r="22" spans="1:15" ht="12.75">
      <c r="A22" s="2" t="s">
        <v>17</v>
      </c>
      <c r="G22" s="65" t="s">
        <v>59</v>
      </c>
      <c r="H22" s="62"/>
      <c r="I22" s="62"/>
      <c r="J22" s="62"/>
      <c r="K22" s="62"/>
      <c r="L22" s="62"/>
      <c r="M22" s="62"/>
      <c r="N22" s="62"/>
      <c r="O22" s="62"/>
    </row>
    <row r="23" spans="1:15" ht="12.75">
      <c r="A23" s="2" t="s">
        <v>18</v>
      </c>
      <c r="G23" s="61" t="s">
        <v>593</v>
      </c>
      <c r="H23" s="62"/>
      <c r="I23" s="62"/>
      <c r="J23" s="62"/>
      <c r="K23" s="62"/>
      <c r="L23" s="62"/>
      <c r="M23" s="62"/>
      <c r="N23" s="62"/>
      <c r="O23" s="62"/>
    </row>
    <row r="24" spans="1:15" ht="12.75">
      <c r="A24" s="16"/>
      <c r="G24" s="65" t="s">
        <v>61</v>
      </c>
      <c r="H24" s="62"/>
      <c r="I24" s="62"/>
      <c r="J24" s="62"/>
      <c r="K24" s="62"/>
      <c r="L24" s="62"/>
      <c r="M24" s="62"/>
      <c r="N24" s="62"/>
      <c r="O24" s="62"/>
    </row>
    <row r="25" spans="1:15" ht="12.75">
      <c r="A25" s="16" t="s">
        <v>607</v>
      </c>
      <c r="G25" s="61" t="s">
        <v>308</v>
      </c>
      <c r="H25" s="62"/>
      <c r="I25" s="62"/>
      <c r="J25" s="62"/>
      <c r="K25" s="62"/>
      <c r="L25" s="62"/>
      <c r="M25" s="62"/>
      <c r="N25" s="62"/>
      <c r="O25" s="62"/>
    </row>
    <row r="26" spans="1:7" ht="12.75">
      <c r="A26" s="16"/>
      <c r="G26" s="16"/>
    </row>
    <row r="27" spans="1:7" ht="12.75">
      <c r="A27" s="16"/>
      <c r="G27" s="16" t="s">
        <v>563</v>
      </c>
    </row>
    <row r="28" spans="1:7" ht="12.75">
      <c r="A28" s="16"/>
      <c r="G28" t="s">
        <v>564</v>
      </c>
    </row>
    <row r="29" ht="12.75">
      <c r="A29" s="16"/>
    </row>
    <row r="30" spans="1:7" ht="12.75">
      <c r="A30" s="16"/>
      <c r="G30" s="17" t="s">
        <v>64</v>
      </c>
    </row>
    <row r="31" spans="1:7" ht="12.75">
      <c r="A31" s="16"/>
      <c r="G31" s="16" t="s">
        <v>565</v>
      </c>
    </row>
    <row r="32" spans="1:7" ht="12.75">
      <c r="A32" s="16"/>
      <c r="G32" s="20" t="s">
        <v>566</v>
      </c>
    </row>
    <row r="33" spans="1:7" ht="12.75">
      <c r="A33" s="16"/>
      <c r="G33" t="s">
        <v>567</v>
      </c>
    </row>
    <row r="34" ht="12.75">
      <c r="A34" s="16"/>
    </row>
    <row r="35" ht="12.75">
      <c r="A35" s="16"/>
    </row>
    <row r="36" ht="12.75">
      <c r="A36" s="16"/>
    </row>
    <row r="37" ht="12.75" customHeight="1">
      <c r="A37" s="16"/>
    </row>
    <row r="38" ht="13.5" thickBot="1">
      <c r="A38" s="17" t="s">
        <v>20</v>
      </c>
    </row>
    <row r="39" spans="1:11" ht="12.75">
      <c r="A39" s="106" t="s">
        <v>21</v>
      </c>
      <c r="B39" s="126" t="s">
        <v>22</v>
      </c>
      <c r="C39" s="128"/>
      <c r="D39" s="126" t="s">
        <v>24</v>
      </c>
      <c r="E39" s="127"/>
      <c r="F39" s="128"/>
      <c r="G39" s="3" t="s">
        <v>26</v>
      </c>
      <c r="H39" s="3" t="s">
        <v>28</v>
      </c>
      <c r="I39" s="126" t="s">
        <v>30</v>
      </c>
      <c r="J39" s="127"/>
      <c r="K39" s="128"/>
    </row>
    <row r="40" spans="1:11" ht="13.5" thickBot="1">
      <c r="A40" s="129"/>
      <c r="B40" s="103" t="s">
        <v>23</v>
      </c>
      <c r="C40" s="105"/>
      <c r="D40" s="103" t="s">
        <v>25</v>
      </c>
      <c r="E40" s="104"/>
      <c r="F40" s="105"/>
      <c r="G40" s="4" t="s">
        <v>27</v>
      </c>
      <c r="H40" s="4" t="s">
        <v>29</v>
      </c>
      <c r="I40" s="103"/>
      <c r="J40" s="104"/>
      <c r="K40" s="105"/>
    </row>
    <row r="41" spans="1:11" ht="13.5" thickBot="1">
      <c r="A41" s="18" t="s">
        <v>21</v>
      </c>
      <c r="B41" s="4" t="s">
        <v>31</v>
      </c>
      <c r="C41" s="4" t="s">
        <v>32</v>
      </c>
      <c r="D41" s="4" t="s">
        <v>33</v>
      </c>
      <c r="E41" s="4" t="s">
        <v>34</v>
      </c>
      <c r="F41" s="4" t="s">
        <v>35</v>
      </c>
      <c r="G41" s="4"/>
      <c r="H41" s="4"/>
      <c r="I41" s="4" t="s">
        <v>36</v>
      </c>
      <c r="J41" s="4" t="s">
        <v>37</v>
      </c>
      <c r="K41" s="4" t="s">
        <v>38</v>
      </c>
    </row>
    <row r="42" spans="1:11" ht="13.5" thickBot="1">
      <c r="A42" s="18" t="s">
        <v>39</v>
      </c>
      <c r="B42" s="4">
        <v>14</v>
      </c>
      <c r="C42" s="4">
        <v>14</v>
      </c>
      <c r="D42" s="4">
        <v>3</v>
      </c>
      <c r="E42" s="4">
        <v>3</v>
      </c>
      <c r="F42" s="4">
        <v>2</v>
      </c>
      <c r="G42" s="4"/>
      <c r="H42" s="4">
        <v>0</v>
      </c>
      <c r="I42" s="4">
        <v>2</v>
      </c>
      <c r="J42" s="4">
        <v>1</v>
      </c>
      <c r="K42" s="4">
        <v>1</v>
      </c>
    </row>
    <row r="43" spans="1:11" ht="13.5" thickBot="1">
      <c r="A43" s="18" t="s">
        <v>40</v>
      </c>
      <c r="B43" s="4">
        <v>14</v>
      </c>
      <c r="C43" s="4">
        <v>14</v>
      </c>
      <c r="D43" s="4">
        <v>3</v>
      </c>
      <c r="E43" s="4">
        <v>3</v>
      </c>
      <c r="F43" s="4">
        <v>2</v>
      </c>
      <c r="G43" s="4"/>
      <c r="H43" s="4">
        <v>3</v>
      </c>
      <c r="I43" s="4">
        <v>2</v>
      </c>
      <c r="J43" s="4">
        <v>1</v>
      </c>
      <c r="K43" s="4">
        <v>1</v>
      </c>
    </row>
    <row r="44" spans="1:11" ht="13.5" thickBot="1">
      <c r="A44" s="18" t="s">
        <v>41</v>
      </c>
      <c r="B44" s="4">
        <v>14</v>
      </c>
      <c r="C44" s="4">
        <v>14</v>
      </c>
      <c r="D44" s="4">
        <v>3</v>
      </c>
      <c r="E44" s="4">
        <v>3</v>
      </c>
      <c r="F44" s="4">
        <v>2</v>
      </c>
      <c r="G44" s="4"/>
      <c r="H44" s="4">
        <v>0</v>
      </c>
      <c r="I44" s="4">
        <v>2</v>
      </c>
      <c r="J44" s="4">
        <v>1</v>
      </c>
      <c r="K44" s="4">
        <v>1</v>
      </c>
    </row>
    <row r="45" ht="12.75">
      <c r="A45" s="16"/>
    </row>
    <row r="46" ht="12.75">
      <c r="A46" s="20"/>
    </row>
    <row r="47" ht="12.75">
      <c r="A47" s="20"/>
    </row>
    <row r="48" ht="12.75">
      <c r="A48" s="20"/>
    </row>
    <row r="49" spans="1:6" ht="15.75">
      <c r="A49" s="20"/>
      <c r="F49" s="13" t="s">
        <v>65</v>
      </c>
    </row>
    <row r="50" spans="1:6" ht="13.5" customHeight="1">
      <c r="A50" s="16"/>
      <c r="F50" s="16"/>
    </row>
    <row r="51" spans="1:6" ht="16.5" thickBot="1">
      <c r="A51" s="20"/>
      <c r="F51" s="13" t="s">
        <v>66</v>
      </c>
    </row>
    <row r="52" spans="1:14" ht="13.5" thickBot="1">
      <c r="A52" s="21" t="s">
        <v>67</v>
      </c>
      <c r="B52" s="9" t="s">
        <v>68</v>
      </c>
      <c r="C52" s="9" t="s">
        <v>69</v>
      </c>
      <c r="D52" s="107" t="s">
        <v>70</v>
      </c>
      <c r="E52" s="108"/>
      <c r="F52" s="108"/>
      <c r="G52" s="109"/>
      <c r="H52" s="107" t="s">
        <v>71</v>
      </c>
      <c r="I52" s="108"/>
      <c r="J52" s="109"/>
      <c r="K52" s="107" t="s">
        <v>72</v>
      </c>
      <c r="L52" s="108"/>
      <c r="M52" s="109"/>
      <c r="N52" s="9" t="s">
        <v>73</v>
      </c>
    </row>
    <row r="53" spans="1:14" ht="13.5" thickBot="1">
      <c r="A53" s="22"/>
      <c r="B53" s="10"/>
      <c r="C53" s="10" t="s">
        <v>74</v>
      </c>
      <c r="D53" s="11" t="s">
        <v>75</v>
      </c>
      <c r="E53" s="11" t="s">
        <v>76</v>
      </c>
      <c r="F53" s="11" t="s">
        <v>77</v>
      </c>
      <c r="G53" s="11" t="s">
        <v>78</v>
      </c>
      <c r="H53" s="11" t="s">
        <v>79</v>
      </c>
      <c r="I53" s="11" t="s">
        <v>33</v>
      </c>
      <c r="J53" s="11" t="s">
        <v>80</v>
      </c>
      <c r="K53" s="11" t="s">
        <v>81</v>
      </c>
      <c r="L53" s="11" t="s">
        <v>75</v>
      </c>
      <c r="M53" s="11" t="s">
        <v>82</v>
      </c>
      <c r="N53" s="10" t="s">
        <v>83</v>
      </c>
    </row>
    <row r="54" spans="1:14" ht="13.5" thickBot="1">
      <c r="A54" s="18" t="s">
        <v>461</v>
      </c>
      <c r="B54" s="12" t="s">
        <v>310</v>
      </c>
      <c r="C54" s="4">
        <v>6</v>
      </c>
      <c r="D54" s="4">
        <v>2</v>
      </c>
      <c r="E54" s="4">
        <v>2</v>
      </c>
      <c r="F54" s="4">
        <v>0</v>
      </c>
      <c r="G54" s="4">
        <v>0</v>
      </c>
      <c r="H54" s="4">
        <v>6</v>
      </c>
      <c r="I54" s="4">
        <v>5</v>
      </c>
      <c r="J54" s="4">
        <v>11</v>
      </c>
      <c r="K54" s="4"/>
      <c r="L54" s="4"/>
      <c r="M54" s="4" t="s">
        <v>571</v>
      </c>
      <c r="N54" s="12" t="s">
        <v>98</v>
      </c>
    </row>
    <row r="55" spans="1:14" ht="13.5" thickBot="1">
      <c r="A55" s="18" t="s">
        <v>462</v>
      </c>
      <c r="B55" s="12" t="s">
        <v>312</v>
      </c>
      <c r="C55" s="4">
        <v>6</v>
      </c>
      <c r="D55" s="4">
        <v>2</v>
      </c>
      <c r="E55" s="4">
        <v>2</v>
      </c>
      <c r="F55" s="4">
        <v>0</v>
      </c>
      <c r="G55" s="4">
        <v>0</v>
      </c>
      <c r="H55" s="4">
        <v>6</v>
      </c>
      <c r="I55" s="4">
        <v>5</v>
      </c>
      <c r="J55" s="4">
        <v>11</v>
      </c>
      <c r="K55" s="4" t="s">
        <v>81</v>
      </c>
      <c r="L55" s="4"/>
      <c r="M55" s="4"/>
      <c r="N55" s="12" t="s">
        <v>98</v>
      </c>
    </row>
    <row r="56" spans="1:14" ht="13.5" thickBot="1">
      <c r="A56" s="18" t="s">
        <v>463</v>
      </c>
      <c r="B56" s="12" t="s">
        <v>314</v>
      </c>
      <c r="C56" s="4">
        <v>6</v>
      </c>
      <c r="D56" s="4">
        <v>2</v>
      </c>
      <c r="E56" s="4">
        <v>1</v>
      </c>
      <c r="F56" s="4">
        <v>2</v>
      </c>
      <c r="G56" s="4">
        <v>0</v>
      </c>
      <c r="H56" s="4">
        <v>7</v>
      </c>
      <c r="I56" s="4">
        <v>4</v>
      </c>
      <c r="J56" s="4">
        <v>11</v>
      </c>
      <c r="K56" s="4" t="s">
        <v>81</v>
      </c>
      <c r="L56" s="4"/>
      <c r="M56" s="4"/>
      <c r="N56" s="12" t="s">
        <v>86</v>
      </c>
    </row>
    <row r="57" spans="1:14" ht="13.5" thickBot="1">
      <c r="A57" s="18" t="s">
        <v>278</v>
      </c>
      <c r="B57" s="12" t="s">
        <v>95</v>
      </c>
      <c r="C57" s="4">
        <v>6</v>
      </c>
      <c r="D57" s="4">
        <v>2</v>
      </c>
      <c r="E57" s="4">
        <v>2</v>
      </c>
      <c r="F57" s="4">
        <v>2</v>
      </c>
      <c r="G57" s="4">
        <v>0</v>
      </c>
      <c r="H57" s="4">
        <v>8</v>
      </c>
      <c r="I57" s="4">
        <v>3</v>
      </c>
      <c r="J57" s="4">
        <v>11</v>
      </c>
      <c r="K57" s="4" t="s">
        <v>81</v>
      </c>
      <c r="L57" s="4"/>
      <c r="M57" s="4"/>
      <c r="N57" s="12" t="s">
        <v>86</v>
      </c>
    </row>
    <row r="58" spans="1:14" ht="13.5" thickBot="1">
      <c r="A58" s="18" t="s">
        <v>464</v>
      </c>
      <c r="B58" s="12" t="s">
        <v>316</v>
      </c>
      <c r="C58" s="4">
        <v>6</v>
      </c>
      <c r="D58" s="4">
        <v>2</v>
      </c>
      <c r="E58" s="4">
        <v>2</v>
      </c>
      <c r="F58" s="4">
        <v>0</v>
      </c>
      <c r="G58" s="4">
        <v>0</v>
      </c>
      <c r="H58" s="4">
        <v>6</v>
      </c>
      <c r="I58" s="4">
        <v>5</v>
      </c>
      <c r="J58" s="4">
        <v>11</v>
      </c>
      <c r="K58" s="4" t="s">
        <v>81</v>
      </c>
      <c r="L58" s="4"/>
      <c r="M58" s="4"/>
      <c r="N58" s="12" t="s">
        <v>86</v>
      </c>
    </row>
    <row r="59" spans="1:14" ht="13.5" thickBot="1">
      <c r="A59" s="18" t="s">
        <v>96</v>
      </c>
      <c r="B59" s="12" t="s">
        <v>97</v>
      </c>
      <c r="C59" s="4">
        <v>0</v>
      </c>
      <c r="D59" s="4">
        <v>0</v>
      </c>
      <c r="E59" s="4">
        <v>2</v>
      </c>
      <c r="F59" s="4">
        <v>0</v>
      </c>
      <c r="G59" s="4">
        <v>0</v>
      </c>
      <c r="H59" s="4">
        <v>2</v>
      </c>
      <c r="I59" s="4">
        <v>0</v>
      </c>
      <c r="J59" s="4">
        <v>2</v>
      </c>
      <c r="K59" s="4"/>
      <c r="L59" s="4" t="s">
        <v>75</v>
      </c>
      <c r="M59" s="4"/>
      <c r="N59" s="12" t="s">
        <v>98</v>
      </c>
    </row>
    <row r="60" spans="1:14" ht="13.5" thickBot="1">
      <c r="A60" s="22" t="s">
        <v>101</v>
      </c>
      <c r="B60" s="10"/>
      <c r="C60" s="10">
        <f>SUM(C54:C59)</f>
        <v>30</v>
      </c>
      <c r="D60" s="10">
        <f aca="true" t="shared" si="0" ref="D60:J60">SUM(D54:D59)</f>
        <v>10</v>
      </c>
      <c r="E60" s="10">
        <f t="shared" si="0"/>
        <v>11</v>
      </c>
      <c r="F60" s="10">
        <f t="shared" si="0"/>
        <v>4</v>
      </c>
      <c r="G60" s="10">
        <f t="shared" si="0"/>
        <v>0</v>
      </c>
      <c r="H60" s="10">
        <f t="shared" si="0"/>
        <v>35</v>
      </c>
      <c r="I60" s="10">
        <f t="shared" si="0"/>
        <v>22</v>
      </c>
      <c r="J60" s="10">
        <f t="shared" si="0"/>
        <v>57</v>
      </c>
      <c r="K60" s="10"/>
      <c r="L60" s="10"/>
      <c r="M60" s="10"/>
      <c r="N60" s="10"/>
    </row>
    <row r="61" ht="12.75">
      <c r="A61" s="16"/>
    </row>
    <row r="62" ht="13.5" customHeight="1" thickBot="1">
      <c r="F62" s="13" t="s">
        <v>102</v>
      </c>
    </row>
    <row r="63" spans="1:14" ht="13.5" thickBot="1">
      <c r="A63" s="21" t="s">
        <v>67</v>
      </c>
      <c r="B63" s="9" t="s">
        <v>68</v>
      </c>
      <c r="C63" s="9" t="s">
        <v>69</v>
      </c>
      <c r="D63" s="107" t="s">
        <v>70</v>
      </c>
      <c r="E63" s="108"/>
      <c r="F63" s="108"/>
      <c r="G63" s="109"/>
      <c r="H63" s="107" t="s">
        <v>71</v>
      </c>
      <c r="I63" s="108"/>
      <c r="J63" s="109"/>
      <c r="K63" s="107" t="s">
        <v>72</v>
      </c>
      <c r="L63" s="108"/>
      <c r="M63" s="109"/>
      <c r="N63" s="9" t="s">
        <v>73</v>
      </c>
    </row>
    <row r="64" spans="1:14" ht="13.5" thickBot="1">
      <c r="A64" s="22"/>
      <c r="B64" s="10"/>
      <c r="C64" s="10" t="s">
        <v>74</v>
      </c>
      <c r="D64" s="11" t="s">
        <v>75</v>
      </c>
      <c r="E64" s="11" t="s">
        <v>76</v>
      </c>
      <c r="F64" s="11" t="s">
        <v>77</v>
      </c>
      <c r="G64" s="11" t="s">
        <v>78</v>
      </c>
      <c r="H64" s="11" t="s">
        <v>79</v>
      </c>
      <c r="I64" s="11" t="s">
        <v>33</v>
      </c>
      <c r="J64" s="11" t="s">
        <v>80</v>
      </c>
      <c r="K64" s="11" t="s">
        <v>81</v>
      </c>
      <c r="L64" s="11" t="s">
        <v>75</v>
      </c>
      <c r="M64" s="11" t="s">
        <v>82</v>
      </c>
      <c r="N64" s="10" t="s">
        <v>83</v>
      </c>
    </row>
    <row r="65" spans="1:14" ht="13.5" thickBot="1">
      <c r="A65" s="18" t="s">
        <v>465</v>
      </c>
      <c r="B65" s="12" t="s">
        <v>318</v>
      </c>
      <c r="C65" s="4">
        <v>5</v>
      </c>
      <c r="D65" s="4">
        <v>2</v>
      </c>
      <c r="E65" s="4">
        <v>0</v>
      </c>
      <c r="F65" s="4">
        <v>2</v>
      </c>
      <c r="G65" s="4">
        <v>0</v>
      </c>
      <c r="H65" s="4">
        <v>6</v>
      </c>
      <c r="I65" s="4">
        <v>5</v>
      </c>
      <c r="J65" s="4">
        <v>9</v>
      </c>
      <c r="K65" s="4" t="s">
        <v>81</v>
      </c>
      <c r="L65" s="4"/>
      <c r="M65" s="4"/>
      <c r="N65" s="12" t="s">
        <v>86</v>
      </c>
    </row>
    <row r="66" spans="1:14" ht="13.5" thickBot="1">
      <c r="A66" s="18" t="s">
        <v>283</v>
      </c>
      <c r="B66" s="12" t="s">
        <v>112</v>
      </c>
      <c r="C66" s="4">
        <v>6</v>
      </c>
      <c r="D66" s="4">
        <v>2</v>
      </c>
      <c r="E66" s="4">
        <v>1</v>
      </c>
      <c r="F66" s="4">
        <v>2</v>
      </c>
      <c r="G66" s="4">
        <v>0</v>
      </c>
      <c r="H66" s="4">
        <v>7</v>
      </c>
      <c r="I66" s="4">
        <v>4</v>
      </c>
      <c r="J66" s="4">
        <v>11</v>
      </c>
      <c r="K66" s="4" t="s">
        <v>81</v>
      </c>
      <c r="L66" s="4"/>
      <c r="M66" s="4"/>
      <c r="N66" s="12" t="s">
        <v>89</v>
      </c>
    </row>
    <row r="67" spans="1:14" ht="13.5" thickBot="1">
      <c r="A67" s="18" t="s">
        <v>284</v>
      </c>
      <c r="B67" s="12" t="s">
        <v>114</v>
      </c>
      <c r="C67" s="4">
        <v>4</v>
      </c>
      <c r="D67" s="4">
        <v>2</v>
      </c>
      <c r="E67" s="4">
        <v>1</v>
      </c>
      <c r="F67" s="4">
        <v>0</v>
      </c>
      <c r="G67" s="4">
        <v>0</v>
      </c>
      <c r="H67" s="4">
        <v>5</v>
      </c>
      <c r="I67" s="4">
        <v>2</v>
      </c>
      <c r="J67" s="4">
        <v>7</v>
      </c>
      <c r="K67" s="4" t="s">
        <v>81</v>
      </c>
      <c r="L67" s="4"/>
      <c r="M67" s="4"/>
      <c r="N67" s="12" t="s">
        <v>86</v>
      </c>
    </row>
    <row r="68" spans="1:14" ht="13.5" thickBot="1">
      <c r="A68" s="18" t="s">
        <v>466</v>
      </c>
      <c r="B68" s="12" t="s">
        <v>320</v>
      </c>
      <c r="C68" s="4">
        <v>5</v>
      </c>
      <c r="D68" s="4">
        <v>2</v>
      </c>
      <c r="E68" s="4">
        <v>2</v>
      </c>
      <c r="F68" s="4">
        <v>0</v>
      </c>
      <c r="G68" s="4">
        <v>0</v>
      </c>
      <c r="H68" s="4">
        <v>6</v>
      </c>
      <c r="I68" s="4">
        <v>3</v>
      </c>
      <c r="J68" s="4">
        <v>9</v>
      </c>
      <c r="K68" s="4"/>
      <c r="L68" s="4"/>
      <c r="M68" s="4" t="s">
        <v>571</v>
      </c>
      <c r="N68" s="12" t="s">
        <v>86</v>
      </c>
    </row>
    <row r="69" spans="1:14" ht="13.5" thickBot="1">
      <c r="A69" s="18" t="s">
        <v>211</v>
      </c>
      <c r="B69" s="12" t="s">
        <v>212</v>
      </c>
      <c r="C69" s="4">
        <v>5</v>
      </c>
      <c r="D69" s="4">
        <v>2</v>
      </c>
      <c r="E69" s="4">
        <v>1</v>
      </c>
      <c r="F69" s="4">
        <v>1</v>
      </c>
      <c r="G69" s="4">
        <v>0</v>
      </c>
      <c r="H69" s="4">
        <v>6</v>
      </c>
      <c r="I69" s="4">
        <v>3</v>
      </c>
      <c r="J69" s="4">
        <v>9</v>
      </c>
      <c r="K69" s="4" t="s">
        <v>81</v>
      </c>
      <c r="L69" s="4"/>
      <c r="M69" s="4"/>
      <c r="N69" s="12" t="s">
        <v>98</v>
      </c>
    </row>
    <row r="70" spans="1:14" ht="13.5" thickBot="1">
      <c r="A70" s="18" t="s">
        <v>472</v>
      </c>
      <c r="B70" s="12" t="s">
        <v>333</v>
      </c>
      <c r="C70" s="4">
        <v>5</v>
      </c>
      <c r="D70" s="4">
        <v>2</v>
      </c>
      <c r="E70" s="4">
        <v>1</v>
      </c>
      <c r="F70" s="4">
        <v>1</v>
      </c>
      <c r="G70" s="4">
        <v>0</v>
      </c>
      <c r="H70" s="4">
        <v>6</v>
      </c>
      <c r="I70" s="4">
        <v>3</v>
      </c>
      <c r="J70" s="4">
        <v>9</v>
      </c>
      <c r="K70" s="4"/>
      <c r="L70" s="4" t="s">
        <v>75</v>
      </c>
      <c r="M70" s="4"/>
      <c r="N70" s="12" t="s">
        <v>86</v>
      </c>
    </row>
    <row r="71" spans="1:14" ht="13.5" thickBot="1">
      <c r="A71" s="18" t="s">
        <v>115</v>
      </c>
      <c r="B71" s="12" t="s">
        <v>116</v>
      </c>
      <c r="C71" s="4">
        <v>0</v>
      </c>
      <c r="D71" s="4">
        <v>0</v>
      </c>
      <c r="E71" s="4">
        <v>2</v>
      </c>
      <c r="F71" s="4">
        <v>0</v>
      </c>
      <c r="G71" s="4">
        <v>0</v>
      </c>
      <c r="H71" s="4">
        <v>2</v>
      </c>
      <c r="I71" s="4">
        <v>0</v>
      </c>
      <c r="J71" s="4">
        <v>2</v>
      </c>
      <c r="K71" s="4"/>
      <c r="L71" s="4" t="s">
        <v>75</v>
      </c>
      <c r="M71" s="4"/>
      <c r="N71" s="12" t="s">
        <v>98</v>
      </c>
    </row>
    <row r="72" spans="1:14" ht="13.5" thickBot="1">
      <c r="A72" s="22" t="s">
        <v>101</v>
      </c>
      <c r="B72" s="10"/>
      <c r="C72" s="10">
        <f>SUM(C65:C71)</f>
        <v>30</v>
      </c>
      <c r="D72" s="10">
        <f aca="true" t="shared" si="1" ref="D72:J72">SUM(D65:D71)</f>
        <v>12</v>
      </c>
      <c r="E72" s="10">
        <f t="shared" si="1"/>
        <v>8</v>
      </c>
      <c r="F72" s="10">
        <f t="shared" si="1"/>
        <v>6</v>
      </c>
      <c r="G72" s="10">
        <f t="shared" si="1"/>
        <v>0</v>
      </c>
      <c r="H72" s="10">
        <f t="shared" si="1"/>
        <v>38</v>
      </c>
      <c r="I72" s="10">
        <f t="shared" si="1"/>
        <v>20</v>
      </c>
      <c r="J72" s="10">
        <f t="shared" si="1"/>
        <v>56</v>
      </c>
      <c r="K72" s="10"/>
      <c r="L72" s="10"/>
      <c r="M72" s="10"/>
      <c r="N72" s="10"/>
    </row>
    <row r="73" ht="12.75">
      <c r="A73" s="16"/>
    </row>
    <row r="74" ht="13.5" customHeight="1" thickBot="1">
      <c r="F74" s="13" t="s">
        <v>119</v>
      </c>
    </row>
    <row r="75" spans="1:14" ht="13.5" thickBot="1">
      <c r="A75" s="21" t="s">
        <v>67</v>
      </c>
      <c r="B75" s="9" t="s">
        <v>68</v>
      </c>
      <c r="C75" s="9" t="s">
        <v>69</v>
      </c>
      <c r="D75" s="107" t="s">
        <v>70</v>
      </c>
      <c r="E75" s="108"/>
      <c r="F75" s="108"/>
      <c r="G75" s="109"/>
      <c r="H75" s="107" t="s">
        <v>71</v>
      </c>
      <c r="I75" s="108"/>
      <c r="J75" s="109"/>
      <c r="K75" s="107" t="s">
        <v>72</v>
      </c>
      <c r="L75" s="108"/>
      <c r="M75" s="109"/>
      <c r="N75" s="9" t="s">
        <v>73</v>
      </c>
    </row>
    <row r="76" spans="1:14" ht="13.5" thickBot="1">
      <c r="A76" s="22"/>
      <c r="B76" s="10"/>
      <c r="C76" s="10" t="s">
        <v>74</v>
      </c>
      <c r="D76" s="11" t="s">
        <v>75</v>
      </c>
      <c r="E76" s="11" t="s">
        <v>76</v>
      </c>
      <c r="F76" s="11" t="s">
        <v>77</v>
      </c>
      <c r="G76" s="11" t="s">
        <v>78</v>
      </c>
      <c r="H76" s="11" t="s">
        <v>79</v>
      </c>
      <c r="I76" s="11" t="s">
        <v>33</v>
      </c>
      <c r="J76" s="11" t="s">
        <v>80</v>
      </c>
      <c r="K76" s="11" t="s">
        <v>81</v>
      </c>
      <c r="L76" s="11" t="s">
        <v>75</v>
      </c>
      <c r="M76" s="11" t="s">
        <v>82</v>
      </c>
      <c r="N76" s="10" t="s">
        <v>83</v>
      </c>
    </row>
    <row r="77" spans="1:14" ht="13.5" thickBot="1">
      <c r="A77" s="18" t="s">
        <v>467</v>
      </c>
      <c r="B77" s="12" t="s">
        <v>323</v>
      </c>
      <c r="C77" s="4">
        <v>6</v>
      </c>
      <c r="D77" s="4">
        <v>2</v>
      </c>
      <c r="E77" s="4">
        <v>1</v>
      </c>
      <c r="F77" s="4">
        <v>2</v>
      </c>
      <c r="G77" s="4">
        <v>0</v>
      </c>
      <c r="H77" s="4">
        <v>7</v>
      </c>
      <c r="I77" s="4">
        <v>4</v>
      </c>
      <c r="J77" s="4">
        <v>11</v>
      </c>
      <c r="K77" s="4" t="s">
        <v>81</v>
      </c>
      <c r="L77" s="4"/>
      <c r="M77" s="4"/>
      <c r="N77" s="12" t="s">
        <v>89</v>
      </c>
    </row>
    <row r="78" spans="1:14" ht="13.5" thickBot="1">
      <c r="A78" s="18" t="s">
        <v>468</v>
      </c>
      <c r="B78" s="12" t="s">
        <v>325</v>
      </c>
      <c r="C78" s="4">
        <v>6</v>
      </c>
      <c r="D78" s="4">
        <v>2</v>
      </c>
      <c r="E78" s="4">
        <v>0</v>
      </c>
      <c r="F78" s="4">
        <v>2</v>
      </c>
      <c r="G78" s="4">
        <v>0</v>
      </c>
      <c r="H78" s="4">
        <v>6</v>
      </c>
      <c r="I78" s="4">
        <v>5</v>
      </c>
      <c r="J78" s="4">
        <v>11</v>
      </c>
      <c r="K78" s="4" t="s">
        <v>81</v>
      </c>
      <c r="L78" s="4"/>
      <c r="M78" s="4"/>
      <c r="N78" s="12" t="s">
        <v>86</v>
      </c>
    </row>
    <row r="79" spans="1:14" ht="13.5" thickBot="1">
      <c r="A79" s="18" t="s">
        <v>469</v>
      </c>
      <c r="B79" s="12" t="s">
        <v>327</v>
      </c>
      <c r="C79" s="4">
        <v>6</v>
      </c>
      <c r="D79" s="4">
        <v>2</v>
      </c>
      <c r="E79" s="4">
        <v>1</v>
      </c>
      <c r="F79" s="4">
        <v>2</v>
      </c>
      <c r="G79" s="4">
        <v>0</v>
      </c>
      <c r="H79" s="4">
        <v>7</v>
      </c>
      <c r="I79" s="4">
        <v>4</v>
      </c>
      <c r="J79" s="4">
        <v>11</v>
      </c>
      <c r="K79" s="4" t="s">
        <v>81</v>
      </c>
      <c r="L79" s="4"/>
      <c r="M79" s="4"/>
      <c r="N79" s="12" t="s">
        <v>86</v>
      </c>
    </row>
    <row r="80" spans="1:14" ht="13.5" thickBot="1">
      <c r="A80" s="18" t="s">
        <v>470</v>
      </c>
      <c r="B80" s="12" t="s">
        <v>329</v>
      </c>
      <c r="C80" s="4">
        <v>6</v>
      </c>
      <c r="D80" s="4">
        <v>2</v>
      </c>
      <c r="E80" s="4">
        <v>0</v>
      </c>
      <c r="F80" s="4">
        <v>1</v>
      </c>
      <c r="G80" s="4">
        <v>0</v>
      </c>
      <c r="H80" s="4">
        <v>5</v>
      </c>
      <c r="I80" s="4">
        <v>6</v>
      </c>
      <c r="J80" s="4">
        <v>11</v>
      </c>
      <c r="K80" s="4"/>
      <c r="L80" s="4" t="s">
        <v>75</v>
      </c>
      <c r="M80" s="4"/>
      <c r="N80" s="12" t="s">
        <v>89</v>
      </c>
    </row>
    <row r="81" spans="1:14" ht="13.5" thickBot="1">
      <c r="A81" s="18" t="s">
        <v>471</v>
      </c>
      <c r="B81" s="12" t="s">
        <v>331</v>
      </c>
      <c r="C81" s="4">
        <v>6</v>
      </c>
      <c r="D81" s="4">
        <v>2</v>
      </c>
      <c r="E81" s="4">
        <v>1</v>
      </c>
      <c r="F81" s="4">
        <v>2</v>
      </c>
      <c r="G81" s="4">
        <v>0</v>
      </c>
      <c r="H81" s="4">
        <v>7</v>
      </c>
      <c r="I81" s="4">
        <v>4</v>
      </c>
      <c r="J81" s="4">
        <v>11</v>
      </c>
      <c r="K81" s="4" t="s">
        <v>81</v>
      </c>
      <c r="L81" s="4"/>
      <c r="M81" s="4"/>
      <c r="N81" s="12" t="s">
        <v>86</v>
      </c>
    </row>
    <row r="82" spans="1:14" ht="13.5" thickBot="1">
      <c r="A82" s="18" t="s">
        <v>167</v>
      </c>
      <c r="B82" s="12" t="s">
        <v>168</v>
      </c>
      <c r="C82" s="4">
        <v>3</v>
      </c>
      <c r="D82" s="4">
        <v>0</v>
      </c>
      <c r="E82" s="4">
        <v>2</v>
      </c>
      <c r="F82" s="4">
        <v>0</v>
      </c>
      <c r="G82" s="4">
        <v>0</v>
      </c>
      <c r="H82" s="4">
        <v>2</v>
      </c>
      <c r="I82" s="4">
        <v>3</v>
      </c>
      <c r="J82" s="4">
        <v>5</v>
      </c>
      <c r="K82" s="4"/>
      <c r="L82" s="4" t="s">
        <v>75</v>
      </c>
      <c r="M82" s="4"/>
      <c r="N82" s="12" t="s">
        <v>98</v>
      </c>
    </row>
    <row r="83" spans="1:14" ht="13.5" thickBot="1">
      <c r="A83" s="22" t="s">
        <v>101</v>
      </c>
      <c r="B83" s="10"/>
      <c r="C83" s="10">
        <f>SUM(C77:C82)</f>
        <v>33</v>
      </c>
      <c r="D83" s="10">
        <f aca="true" t="shared" si="2" ref="D83:J83">SUM(D77:D82)</f>
        <v>10</v>
      </c>
      <c r="E83" s="10">
        <f t="shared" si="2"/>
        <v>5</v>
      </c>
      <c r="F83" s="10">
        <f t="shared" si="2"/>
        <v>9</v>
      </c>
      <c r="G83" s="10">
        <f t="shared" si="2"/>
        <v>0</v>
      </c>
      <c r="H83" s="10">
        <f t="shared" si="2"/>
        <v>34</v>
      </c>
      <c r="I83" s="10">
        <f t="shared" si="2"/>
        <v>26</v>
      </c>
      <c r="J83" s="10">
        <f t="shared" si="2"/>
        <v>60</v>
      </c>
      <c r="K83" s="10"/>
      <c r="L83" s="10"/>
      <c r="M83" s="10"/>
      <c r="N83" s="10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spans="1:14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ht="12.75">
      <c r="A96" s="16"/>
    </row>
    <row r="97" ht="16.5" thickBot="1">
      <c r="F97" s="13" t="s">
        <v>130</v>
      </c>
    </row>
    <row r="98" spans="1:14" ht="13.5" thickBot="1">
      <c r="A98" s="21" t="s">
        <v>67</v>
      </c>
      <c r="B98" s="9" t="s">
        <v>68</v>
      </c>
      <c r="C98" s="9" t="s">
        <v>69</v>
      </c>
      <c r="D98" s="107" t="s">
        <v>70</v>
      </c>
      <c r="E98" s="108"/>
      <c r="F98" s="108"/>
      <c r="G98" s="109"/>
      <c r="H98" s="107" t="s">
        <v>71</v>
      </c>
      <c r="I98" s="108"/>
      <c r="J98" s="109"/>
      <c r="K98" s="107" t="s">
        <v>72</v>
      </c>
      <c r="L98" s="108"/>
      <c r="M98" s="109"/>
      <c r="N98" s="9" t="s">
        <v>73</v>
      </c>
    </row>
    <row r="99" spans="1:14" ht="13.5" customHeight="1" thickBot="1">
      <c r="A99" s="22"/>
      <c r="B99" s="10"/>
      <c r="C99" s="10" t="s">
        <v>74</v>
      </c>
      <c r="D99" s="11" t="s">
        <v>75</v>
      </c>
      <c r="E99" s="11" t="s">
        <v>76</v>
      </c>
      <c r="F99" s="11" t="s">
        <v>77</v>
      </c>
      <c r="G99" s="11" t="s">
        <v>78</v>
      </c>
      <c r="H99" s="11" t="s">
        <v>79</v>
      </c>
      <c r="I99" s="11" t="s">
        <v>33</v>
      </c>
      <c r="J99" s="11" t="s">
        <v>80</v>
      </c>
      <c r="K99" s="11" t="s">
        <v>81</v>
      </c>
      <c r="L99" s="11" t="s">
        <v>75</v>
      </c>
      <c r="M99" s="11" t="s">
        <v>82</v>
      </c>
      <c r="N99" s="10" t="s">
        <v>83</v>
      </c>
    </row>
    <row r="100" spans="1:14" ht="13.5" thickBot="1">
      <c r="A100" s="18" t="s">
        <v>478</v>
      </c>
      <c r="B100" s="12" t="s">
        <v>346</v>
      </c>
      <c r="C100" s="4">
        <v>6</v>
      </c>
      <c r="D100" s="4">
        <v>2</v>
      </c>
      <c r="E100" s="4">
        <v>0</v>
      </c>
      <c r="F100" s="4">
        <v>2</v>
      </c>
      <c r="G100" s="4">
        <v>1</v>
      </c>
      <c r="H100" s="4">
        <v>7</v>
      </c>
      <c r="I100" s="4">
        <v>4</v>
      </c>
      <c r="J100" s="4">
        <v>11</v>
      </c>
      <c r="K100" s="4" t="s">
        <v>81</v>
      </c>
      <c r="L100" s="4"/>
      <c r="M100" s="4"/>
      <c r="N100" s="12" t="s">
        <v>89</v>
      </c>
    </row>
    <row r="101" spans="1:14" ht="26.25" thickBot="1">
      <c r="A101" s="18" t="s">
        <v>474</v>
      </c>
      <c r="B101" s="12" t="s">
        <v>337</v>
      </c>
      <c r="C101" s="4">
        <v>6</v>
      </c>
      <c r="D101" s="4">
        <v>2</v>
      </c>
      <c r="E101" s="4">
        <v>1</v>
      </c>
      <c r="F101" s="4">
        <v>1</v>
      </c>
      <c r="G101" s="4">
        <v>0</v>
      </c>
      <c r="H101" s="4">
        <v>6</v>
      </c>
      <c r="I101" s="4">
        <v>5</v>
      </c>
      <c r="J101" s="4">
        <v>11</v>
      </c>
      <c r="K101" s="4" t="s">
        <v>81</v>
      </c>
      <c r="L101" s="4"/>
      <c r="M101" s="4"/>
      <c r="N101" s="12" t="s">
        <v>89</v>
      </c>
    </row>
    <row r="102" spans="1:14" ht="13.5" thickBot="1">
      <c r="A102" s="18" t="s">
        <v>475</v>
      </c>
      <c r="B102" s="12" t="s">
        <v>339</v>
      </c>
      <c r="C102" s="4">
        <v>6</v>
      </c>
      <c r="D102" s="4">
        <v>2</v>
      </c>
      <c r="E102" s="4">
        <v>1</v>
      </c>
      <c r="F102" s="4">
        <v>1</v>
      </c>
      <c r="G102" s="4">
        <v>0</v>
      </c>
      <c r="H102" s="4">
        <v>6</v>
      </c>
      <c r="I102" s="4">
        <v>5</v>
      </c>
      <c r="J102" s="4">
        <v>11</v>
      </c>
      <c r="K102" s="4" t="s">
        <v>81</v>
      </c>
      <c r="L102" s="4"/>
      <c r="M102" s="4"/>
      <c r="N102" s="12" t="s">
        <v>89</v>
      </c>
    </row>
    <row r="103" spans="1:14" ht="13.5" thickBot="1">
      <c r="A103" s="18" t="s">
        <v>476</v>
      </c>
      <c r="B103" s="12" t="s">
        <v>341</v>
      </c>
      <c r="C103" s="4">
        <v>5</v>
      </c>
      <c r="D103" s="4">
        <v>2</v>
      </c>
      <c r="E103" s="4">
        <v>0</v>
      </c>
      <c r="F103" s="4">
        <v>2</v>
      </c>
      <c r="G103" s="4">
        <v>0</v>
      </c>
      <c r="H103" s="4">
        <v>6</v>
      </c>
      <c r="I103" s="4">
        <v>3</v>
      </c>
      <c r="J103" s="4">
        <v>9</v>
      </c>
      <c r="K103" s="4" t="s">
        <v>81</v>
      </c>
      <c r="L103" s="4"/>
      <c r="M103" s="4"/>
      <c r="N103" s="12" t="s">
        <v>86</v>
      </c>
    </row>
    <row r="104" spans="1:14" ht="13.5" thickBot="1">
      <c r="A104" s="18" t="s">
        <v>477</v>
      </c>
      <c r="B104" s="12" t="s">
        <v>343</v>
      </c>
      <c r="C104" s="4">
        <v>3</v>
      </c>
      <c r="D104" s="4">
        <v>0</v>
      </c>
      <c r="E104" s="4">
        <v>0</v>
      </c>
      <c r="F104" s="4">
        <v>1</v>
      </c>
      <c r="G104" s="4">
        <v>0</v>
      </c>
      <c r="H104" s="4">
        <v>1</v>
      </c>
      <c r="I104" s="4">
        <v>4</v>
      </c>
      <c r="J104" s="4">
        <v>5</v>
      </c>
      <c r="K104" s="4"/>
      <c r="L104" s="4" t="s">
        <v>75</v>
      </c>
      <c r="M104" s="4"/>
      <c r="N104" s="12" t="s">
        <v>86</v>
      </c>
    </row>
    <row r="105" spans="1:14" ht="13.5" thickBot="1">
      <c r="A105" s="18" t="s">
        <v>344</v>
      </c>
      <c r="B105" s="12" t="s">
        <v>140</v>
      </c>
      <c r="C105" s="4">
        <v>4</v>
      </c>
      <c r="D105" s="4">
        <v>2</v>
      </c>
      <c r="E105" s="4">
        <v>0</v>
      </c>
      <c r="F105" s="4">
        <v>1</v>
      </c>
      <c r="G105" s="4">
        <v>0</v>
      </c>
      <c r="H105" s="4">
        <v>5</v>
      </c>
      <c r="I105" s="4">
        <v>2</v>
      </c>
      <c r="J105" s="4">
        <v>7</v>
      </c>
      <c r="K105" s="4"/>
      <c r="L105" s="4" t="s">
        <v>75</v>
      </c>
      <c r="M105" s="4"/>
      <c r="N105" s="12" t="s">
        <v>86</v>
      </c>
    </row>
    <row r="106" spans="1:14" ht="13.5" thickBot="1">
      <c r="A106" s="18" t="s">
        <v>174</v>
      </c>
      <c r="B106" s="12" t="s">
        <v>175</v>
      </c>
      <c r="C106" s="4">
        <v>3</v>
      </c>
      <c r="D106" s="4">
        <v>0</v>
      </c>
      <c r="E106" s="4">
        <v>2</v>
      </c>
      <c r="F106" s="4">
        <v>0</v>
      </c>
      <c r="G106" s="4">
        <v>0</v>
      </c>
      <c r="H106" s="4">
        <v>2</v>
      </c>
      <c r="I106" s="4">
        <v>3</v>
      </c>
      <c r="J106" s="4">
        <v>5</v>
      </c>
      <c r="K106" s="4"/>
      <c r="L106" s="4" t="s">
        <v>75</v>
      </c>
      <c r="M106" s="4"/>
      <c r="N106" s="12" t="s">
        <v>98</v>
      </c>
    </row>
    <row r="107" spans="1:14" ht="13.5" thickBot="1">
      <c r="A107" s="22" t="s">
        <v>101</v>
      </c>
      <c r="B107" s="10"/>
      <c r="C107" s="10">
        <f>SUM(C100:C106)</f>
        <v>33</v>
      </c>
      <c r="D107" s="10">
        <f aca="true" t="shared" si="3" ref="D107:J107">SUM(D100:D106)</f>
        <v>10</v>
      </c>
      <c r="E107" s="10">
        <f t="shared" si="3"/>
        <v>4</v>
      </c>
      <c r="F107" s="10">
        <f t="shared" si="3"/>
        <v>8</v>
      </c>
      <c r="G107" s="10">
        <f t="shared" si="3"/>
        <v>1</v>
      </c>
      <c r="H107" s="10">
        <f t="shared" si="3"/>
        <v>33</v>
      </c>
      <c r="I107" s="10">
        <f t="shared" si="3"/>
        <v>26</v>
      </c>
      <c r="J107" s="10">
        <f t="shared" si="3"/>
        <v>59</v>
      </c>
      <c r="K107" s="10"/>
      <c r="L107" s="10"/>
      <c r="M107" s="10"/>
      <c r="N107" s="10"/>
    </row>
    <row r="108" ht="12.75">
      <c r="A108" s="16"/>
    </row>
    <row r="109" ht="16.5" thickBot="1">
      <c r="F109" s="13" t="s">
        <v>141</v>
      </c>
    </row>
    <row r="110" spans="1:14" ht="13.5" customHeight="1" thickBot="1">
      <c r="A110" s="21" t="s">
        <v>67</v>
      </c>
      <c r="B110" s="9" t="s">
        <v>68</v>
      </c>
      <c r="C110" s="9" t="s">
        <v>69</v>
      </c>
      <c r="D110" s="107" t="s">
        <v>70</v>
      </c>
      <c r="E110" s="108"/>
      <c r="F110" s="108"/>
      <c r="G110" s="109"/>
      <c r="H110" s="107" t="s">
        <v>71</v>
      </c>
      <c r="I110" s="108"/>
      <c r="J110" s="109"/>
      <c r="K110" s="107" t="s">
        <v>72</v>
      </c>
      <c r="L110" s="108"/>
      <c r="M110" s="109"/>
      <c r="N110" s="9" t="s">
        <v>73</v>
      </c>
    </row>
    <row r="111" spans="1:14" ht="13.5" thickBot="1">
      <c r="A111" s="22"/>
      <c r="B111" s="10"/>
      <c r="C111" s="10" t="s">
        <v>74</v>
      </c>
      <c r="D111" s="11" t="s">
        <v>75</v>
      </c>
      <c r="E111" s="11" t="s">
        <v>76</v>
      </c>
      <c r="F111" s="11" t="s">
        <v>77</v>
      </c>
      <c r="G111" s="11" t="s">
        <v>78</v>
      </c>
      <c r="H111" s="11" t="s">
        <v>79</v>
      </c>
      <c r="I111" s="11" t="s">
        <v>33</v>
      </c>
      <c r="J111" s="11" t="s">
        <v>80</v>
      </c>
      <c r="K111" s="11" t="s">
        <v>81</v>
      </c>
      <c r="L111" s="11" t="s">
        <v>75</v>
      </c>
      <c r="M111" s="11" t="s">
        <v>82</v>
      </c>
      <c r="N111" s="10" t="s">
        <v>83</v>
      </c>
    </row>
    <row r="112" spans="1:14" ht="13.5" thickBot="1">
      <c r="A112" s="18" t="s">
        <v>473</v>
      </c>
      <c r="B112" s="12" t="s">
        <v>335</v>
      </c>
      <c r="C112" s="4">
        <v>7</v>
      </c>
      <c r="D112" s="4">
        <v>2</v>
      </c>
      <c r="E112" s="4">
        <v>1</v>
      </c>
      <c r="F112" s="4">
        <v>1</v>
      </c>
      <c r="G112" s="4">
        <v>0</v>
      </c>
      <c r="H112" s="4">
        <v>6</v>
      </c>
      <c r="I112" s="4">
        <v>6</v>
      </c>
      <c r="J112" s="4">
        <v>12</v>
      </c>
      <c r="K112" s="4" t="s">
        <v>81</v>
      </c>
      <c r="L112" s="4"/>
      <c r="M112" s="4"/>
      <c r="N112" s="12" t="s">
        <v>86</v>
      </c>
    </row>
    <row r="113" spans="1:14" ht="26.25" thickBot="1">
      <c r="A113" s="18" t="s">
        <v>479</v>
      </c>
      <c r="B113" s="12" t="s">
        <v>348</v>
      </c>
      <c r="C113" s="4">
        <v>8</v>
      </c>
      <c r="D113" s="4">
        <v>2</v>
      </c>
      <c r="E113" s="4">
        <v>2</v>
      </c>
      <c r="F113" s="4">
        <v>2</v>
      </c>
      <c r="G113" s="4">
        <v>0</v>
      </c>
      <c r="H113" s="4">
        <v>8</v>
      </c>
      <c r="I113" s="4">
        <v>6</v>
      </c>
      <c r="J113" s="4">
        <v>14</v>
      </c>
      <c r="K113" s="4" t="s">
        <v>81</v>
      </c>
      <c r="L113" s="4"/>
      <c r="M113" s="4"/>
      <c r="N113" s="12" t="s">
        <v>86</v>
      </c>
    </row>
    <row r="114" spans="1:14" ht="13.5" thickBot="1">
      <c r="A114" s="18" t="s">
        <v>480</v>
      </c>
      <c r="B114" s="12" t="s">
        <v>350</v>
      </c>
      <c r="C114" s="4">
        <v>3</v>
      </c>
      <c r="D114" s="4">
        <v>0</v>
      </c>
      <c r="E114" s="4">
        <v>0</v>
      </c>
      <c r="F114" s="4">
        <v>2</v>
      </c>
      <c r="G114" s="4">
        <v>1</v>
      </c>
      <c r="H114" s="4">
        <v>2</v>
      </c>
      <c r="I114" s="4">
        <v>3</v>
      </c>
      <c r="J114" s="4">
        <v>5</v>
      </c>
      <c r="K114" s="4"/>
      <c r="L114" s="4" t="s">
        <v>75</v>
      </c>
      <c r="M114" s="4"/>
      <c r="N114" s="12" t="s">
        <v>86</v>
      </c>
    </row>
    <row r="115" spans="1:14" ht="13.5" thickBot="1">
      <c r="A115" s="18" t="s">
        <v>351</v>
      </c>
      <c r="B115" s="12" t="s">
        <v>151</v>
      </c>
      <c r="C115" s="4">
        <v>6</v>
      </c>
      <c r="D115" s="4">
        <v>2</v>
      </c>
      <c r="E115" s="4">
        <v>0</v>
      </c>
      <c r="F115" s="4">
        <v>1</v>
      </c>
      <c r="G115" s="4">
        <v>0</v>
      </c>
      <c r="H115" s="4">
        <v>5</v>
      </c>
      <c r="I115" s="4">
        <v>6</v>
      </c>
      <c r="J115" s="4">
        <v>11</v>
      </c>
      <c r="K115" s="4"/>
      <c r="L115" s="4" t="s">
        <v>75</v>
      </c>
      <c r="M115" s="4"/>
      <c r="N115" s="12" t="s">
        <v>98</v>
      </c>
    </row>
    <row r="116" spans="1:14" ht="13.5" thickBot="1">
      <c r="A116" s="18" t="s">
        <v>352</v>
      </c>
      <c r="B116" s="12" t="s">
        <v>158</v>
      </c>
      <c r="C116" s="4">
        <v>6</v>
      </c>
      <c r="D116" s="4">
        <v>2</v>
      </c>
      <c r="E116" s="4">
        <v>0</v>
      </c>
      <c r="F116" s="4">
        <v>1</v>
      </c>
      <c r="G116" s="4">
        <v>0</v>
      </c>
      <c r="H116" s="4">
        <v>5</v>
      </c>
      <c r="I116" s="4">
        <v>6</v>
      </c>
      <c r="J116" s="4">
        <v>11</v>
      </c>
      <c r="K116" s="4"/>
      <c r="L116" s="4" t="s">
        <v>75</v>
      </c>
      <c r="M116" s="4"/>
      <c r="N116" s="12" t="s">
        <v>89</v>
      </c>
    </row>
    <row r="117" spans="1:14" ht="13.5" thickBot="1">
      <c r="A117" s="22" t="s">
        <v>101</v>
      </c>
      <c r="B117" s="10"/>
      <c r="C117" s="10">
        <f>SUM(C112:C116)</f>
        <v>30</v>
      </c>
      <c r="D117" s="10">
        <f aca="true" t="shared" si="4" ref="D117:J117">SUM(D112:D116)</f>
        <v>8</v>
      </c>
      <c r="E117" s="10">
        <f t="shared" si="4"/>
        <v>3</v>
      </c>
      <c r="F117" s="10">
        <f t="shared" si="4"/>
        <v>7</v>
      </c>
      <c r="G117" s="10">
        <f t="shared" si="4"/>
        <v>1</v>
      </c>
      <c r="H117" s="10">
        <f t="shared" si="4"/>
        <v>26</v>
      </c>
      <c r="I117" s="10">
        <f t="shared" si="4"/>
        <v>27</v>
      </c>
      <c r="J117" s="10">
        <f t="shared" si="4"/>
        <v>53</v>
      </c>
      <c r="K117" s="10"/>
      <c r="L117" s="10"/>
      <c r="M117" s="10"/>
      <c r="N117" s="10"/>
    </row>
    <row r="118" ht="12.75">
      <c r="A118" s="16"/>
    </row>
    <row r="119" ht="16.5" thickBot="1">
      <c r="F119" s="13" t="s">
        <v>152</v>
      </c>
    </row>
    <row r="120" spans="1:14" ht="13.5" customHeight="1" thickBot="1">
      <c r="A120" s="21" t="s">
        <v>67</v>
      </c>
      <c r="B120" s="9" t="s">
        <v>68</v>
      </c>
      <c r="C120" s="9" t="s">
        <v>69</v>
      </c>
      <c r="D120" s="107" t="s">
        <v>70</v>
      </c>
      <c r="E120" s="108"/>
      <c r="F120" s="108"/>
      <c r="G120" s="109"/>
      <c r="H120" s="107" t="s">
        <v>71</v>
      </c>
      <c r="I120" s="108"/>
      <c r="J120" s="109"/>
      <c r="K120" s="107" t="s">
        <v>72</v>
      </c>
      <c r="L120" s="108"/>
      <c r="M120" s="109"/>
      <c r="N120" s="9" t="s">
        <v>73</v>
      </c>
    </row>
    <row r="121" spans="1:14" ht="13.5" thickBot="1">
      <c r="A121" s="22"/>
      <c r="B121" s="10"/>
      <c r="C121" s="10" t="s">
        <v>74</v>
      </c>
      <c r="D121" s="11" t="s">
        <v>75</v>
      </c>
      <c r="E121" s="11" t="s">
        <v>76</v>
      </c>
      <c r="F121" s="11" t="s">
        <v>77</v>
      </c>
      <c r="G121" s="11" t="s">
        <v>78</v>
      </c>
      <c r="H121" s="11" t="s">
        <v>79</v>
      </c>
      <c r="I121" s="11" t="s">
        <v>33</v>
      </c>
      <c r="J121" s="11" t="s">
        <v>80</v>
      </c>
      <c r="K121" s="11" t="s">
        <v>81</v>
      </c>
      <c r="L121" s="11" t="s">
        <v>75</v>
      </c>
      <c r="M121" s="11" t="s">
        <v>82</v>
      </c>
      <c r="N121" s="10" t="s">
        <v>83</v>
      </c>
    </row>
    <row r="122" spans="1:14" ht="13.5" thickBot="1">
      <c r="A122" s="18" t="s">
        <v>481</v>
      </c>
      <c r="B122" s="12" t="s">
        <v>354</v>
      </c>
      <c r="C122" s="4">
        <v>6</v>
      </c>
      <c r="D122" s="4">
        <v>2</v>
      </c>
      <c r="E122" s="4">
        <v>0</v>
      </c>
      <c r="F122" s="4">
        <v>2</v>
      </c>
      <c r="G122" s="4">
        <v>0</v>
      </c>
      <c r="H122" s="4">
        <v>6</v>
      </c>
      <c r="I122" s="4">
        <v>5</v>
      </c>
      <c r="J122" s="4">
        <v>11</v>
      </c>
      <c r="K122" s="4" t="s">
        <v>81</v>
      </c>
      <c r="L122" s="4"/>
      <c r="M122" s="4"/>
      <c r="N122" s="12" t="s">
        <v>86</v>
      </c>
    </row>
    <row r="123" spans="1:14" ht="13.5" thickBot="1">
      <c r="A123" s="18" t="s">
        <v>449</v>
      </c>
      <c r="B123" s="12" t="s">
        <v>422</v>
      </c>
      <c r="C123" s="4">
        <v>6</v>
      </c>
      <c r="D123" s="4">
        <v>2</v>
      </c>
      <c r="E123" s="4">
        <v>0</v>
      </c>
      <c r="F123" s="4">
        <v>1</v>
      </c>
      <c r="G123" s="4">
        <v>0</v>
      </c>
      <c r="H123" s="4">
        <v>5</v>
      </c>
      <c r="I123" s="4">
        <v>6</v>
      </c>
      <c r="J123" s="4">
        <v>11</v>
      </c>
      <c r="K123" s="4" t="s">
        <v>81</v>
      </c>
      <c r="L123" s="4"/>
      <c r="M123" s="4"/>
      <c r="N123" s="12" t="s">
        <v>86</v>
      </c>
    </row>
    <row r="124" spans="1:14" ht="13.5" thickBot="1">
      <c r="A124" s="18" t="s">
        <v>483</v>
      </c>
      <c r="B124" s="12" t="s">
        <v>358</v>
      </c>
      <c r="C124" s="4">
        <v>5</v>
      </c>
      <c r="D124" s="4">
        <v>2</v>
      </c>
      <c r="E124" s="4">
        <v>0</v>
      </c>
      <c r="F124" s="4">
        <v>2</v>
      </c>
      <c r="G124" s="4">
        <v>0</v>
      </c>
      <c r="H124" s="4">
        <v>6</v>
      </c>
      <c r="I124" s="4">
        <v>3</v>
      </c>
      <c r="J124" s="4">
        <v>9</v>
      </c>
      <c r="K124" s="4" t="s">
        <v>81</v>
      </c>
      <c r="L124" s="4"/>
      <c r="M124" s="4"/>
      <c r="N124" s="12" t="s">
        <v>86</v>
      </c>
    </row>
    <row r="125" spans="1:14" ht="13.5" thickBot="1">
      <c r="A125" s="18" t="s">
        <v>299</v>
      </c>
      <c r="B125" s="12" t="s">
        <v>156</v>
      </c>
      <c r="C125" s="4">
        <v>5</v>
      </c>
      <c r="D125" s="4">
        <v>0</v>
      </c>
      <c r="E125" s="4">
        <v>0</v>
      </c>
      <c r="F125" s="4">
        <v>0</v>
      </c>
      <c r="G125" s="4">
        <v>2</v>
      </c>
      <c r="H125" s="4">
        <v>2</v>
      </c>
      <c r="I125" s="4">
        <v>7</v>
      </c>
      <c r="J125" s="4">
        <v>9</v>
      </c>
      <c r="K125" s="4"/>
      <c r="L125" s="4" t="s">
        <v>75</v>
      </c>
      <c r="M125" s="4"/>
      <c r="N125" s="12" t="s">
        <v>89</v>
      </c>
    </row>
    <row r="126" spans="1:14" ht="13.5" thickBot="1">
      <c r="A126" s="18" t="s">
        <v>359</v>
      </c>
      <c r="B126" s="12" t="s">
        <v>160</v>
      </c>
      <c r="C126" s="4">
        <v>5</v>
      </c>
      <c r="D126" s="4">
        <v>2</v>
      </c>
      <c r="E126" s="4">
        <v>0</v>
      </c>
      <c r="F126" s="4">
        <v>1</v>
      </c>
      <c r="G126" s="4">
        <v>0</v>
      </c>
      <c r="H126" s="4">
        <v>5</v>
      </c>
      <c r="I126" s="4">
        <v>4</v>
      </c>
      <c r="J126" s="4">
        <v>9</v>
      </c>
      <c r="K126" s="4"/>
      <c r="L126" s="4" t="s">
        <v>75</v>
      </c>
      <c r="M126" s="4"/>
      <c r="N126" s="12" t="s">
        <v>89</v>
      </c>
    </row>
    <row r="127" spans="1:14" ht="13.5" thickBot="1">
      <c r="A127" s="18" t="s">
        <v>360</v>
      </c>
      <c r="B127" s="12" t="s">
        <v>162</v>
      </c>
      <c r="C127" s="4">
        <v>5</v>
      </c>
      <c r="D127" s="4">
        <v>2</v>
      </c>
      <c r="E127" s="4">
        <v>0</v>
      </c>
      <c r="F127" s="4">
        <v>1</v>
      </c>
      <c r="G127" s="4">
        <v>0</v>
      </c>
      <c r="H127" s="4">
        <v>5</v>
      </c>
      <c r="I127" s="4">
        <v>4</v>
      </c>
      <c r="J127" s="4">
        <v>9</v>
      </c>
      <c r="K127" s="4"/>
      <c r="L127" s="4" t="s">
        <v>75</v>
      </c>
      <c r="M127" s="4"/>
      <c r="N127" s="12" t="s">
        <v>89</v>
      </c>
    </row>
    <row r="128" spans="1:14" ht="13.5" thickBot="1">
      <c r="A128" s="18" t="s">
        <v>361</v>
      </c>
      <c r="B128" s="12" t="s">
        <v>164</v>
      </c>
      <c r="C128" s="4">
        <v>3</v>
      </c>
      <c r="D128" s="4">
        <v>2</v>
      </c>
      <c r="E128" s="4">
        <v>0</v>
      </c>
      <c r="F128" s="4">
        <v>0</v>
      </c>
      <c r="G128" s="4">
        <v>0</v>
      </c>
      <c r="H128" s="4">
        <v>4</v>
      </c>
      <c r="I128" s="4">
        <v>1</v>
      </c>
      <c r="J128" s="4">
        <v>5</v>
      </c>
      <c r="K128" s="4"/>
      <c r="L128" s="4" t="s">
        <v>75</v>
      </c>
      <c r="M128" s="4"/>
      <c r="N128" s="12" t="s">
        <v>98</v>
      </c>
    </row>
    <row r="129" spans="1:14" ht="13.5" thickBot="1">
      <c r="A129" s="22" t="s">
        <v>101</v>
      </c>
      <c r="B129" s="10"/>
      <c r="C129" s="10">
        <f>SUM(C122:C128)</f>
        <v>35</v>
      </c>
      <c r="D129" s="10">
        <f aca="true" t="shared" si="5" ref="D129:J129">SUM(D122:D128)</f>
        <v>12</v>
      </c>
      <c r="E129" s="10">
        <f t="shared" si="5"/>
        <v>0</v>
      </c>
      <c r="F129" s="10">
        <f t="shared" si="5"/>
        <v>7</v>
      </c>
      <c r="G129" s="10">
        <f t="shared" si="5"/>
        <v>2</v>
      </c>
      <c r="H129" s="10">
        <f t="shared" si="5"/>
        <v>33</v>
      </c>
      <c r="I129" s="10">
        <f t="shared" si="5"/>
        <v>30</v>
      </c>
      <c r="J129" s="10">
        <f t="shared" si="5"/>
        <v>63</v>
      </c>
      <c r="K129" s="10"/>
      <c r="L129" s="10"/>
      <c r="M129" s="10"/>
      <c r="N129" s="10"/>
    </row>
    <row r="130" spans="1:14" ht="12.75">
      <c r="A130" s="57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</row>
    <row r="131" spans="1:14" ht="12.75">
      <c r="A131" s="57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</row>
    <row r="132" spans="1:14" ht="12.75">
      <c r="A132" s="57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</row>
    <row r="133" spans="1:14" ht="12.7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</row>
    <row r="134" spans="1:14" ht="12.7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</row>
    <row r="135" spans="1:14" ht="12.7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</row>
    <row r="136" spans="1:14" ht="12.7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</row>
    <row r="137" spans="1:14" ht="12.7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</row>
    <row r="138" spans="1:14" ht="12.75">
      <c r="A138" s="57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</row>
    <row r="139" spans="1:14" ht="12.75">
      <c r="A139" s="57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</row>
    <row r="140" spans="1:14" ht="12.75">
      <c r="A140" s="57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</row>
    <row r="141" ht="12.75">
      <c r="A141" s="20"/>
    </row>
    <row r="142" spans="1:15" ht="12.7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</row>
    <row r="143" ht="16.5" thickBot="1">
      <c r="F143" s="13" t="s">
        <v>165</v>
      </c>
    </row>
    <row r="144" spans="1:14" ht="13.5" thickBot="1">
      <c r="A144" s="21" t="s">
        <v>67</v>
      </c>
      <c r="B144" s="9" t="s">
        <v>68</v>
      </c>
      <c r="C144" s="9" t="s">
        <v>69</v>
      </c>
      <c r="D144" s="107" t="s">
        <v>70</v>
      </c>
      <c r="E144" s="108"/>
      <c r="F144" s="108"/>
      <c r="G144" s="109"/>
      <c r="H144" s="107" t="s">
        <v>71</v>
      </c>
      <c r="I144" s="108"/>
      <c r="J144" s="109"/>
      <c r="K144" s="107" t="s">
        <v>72</v>
      </c>
      <c r="L144" s="108"/>
      <c r="M144" s="109"/>
      <c r="N144" s="9" t="s">
        <v>73</v>
      </c>
    </row>
    <row r="145" spans="1:14" ht="13.5" thickBot="1">
      <c r="A145" s="22"/>
      <c r="B145" s="10"/>
      <c r="C145" s="10" t="s">
        <v>74</v>
      </c>
      <c r="D145" s="11" t="s">
        <v>75</v>
      </c>
      <c r="E145" s="11" t="s">
        <v>76</v>
      </c>
      <c r="F145" s="11" t="s">
        <v>77</v>
      </c>
      <c r="G145" s="11" t="s">
        <v>78</v>
      </c>
      <c r="H145" s="11" t="s">
        <v>79</v>
      </c>
      <c r="I145" s="11" t="s">
        <v>33</v>
      </c>
      <c r="J145" s="11" t="s">
        <v>80</v>
      </c>
      <c r="K145" s="11" t="s">
        <v>81</v>
      </c>
      <c r="L145" s="11" t="s">
        <v>75</v>
      </c>
      <c r="M145" s="11" t="s">
        <v>82</v>
      </c>
      <c r="N145" s="10" t="s">
        <v>83</v>
      </c>
    </row>
    <row r="146" spans="1:14" ht="13.5" thickBot="1">
      <c r="A146" s="114" t="s">
        <v>180</v>
      </c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6"/>
    </row>
    <row r="147" spans="1:14" ht="13.5" thickBot="1">
      <c r="A147" s="23"/>
      <c r="B147" s="117" t="s">
        <v>181</v>
      </c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9"/>
    </row>
    <row r="148" spans="1:14" ht="26.25" thickBot="1">
      <c r="A148" s="18" t="s">
        <v>362</v>
      </c>
      <c r="B148" s="12" t="s">
        <v>363</v>
      </c>
      <c r="C148" s="4">
        <v>4</v>
      </c>
      <c r="D148" s="4">
        <v>2</v>
      </c>
      <c r="E148" s="4">
        <v>0</v>
      </c>
      <c r="F148" s="4">
        <v>1</v>
      </c>
      <c r="G148" s="4">
        <v>0</v>
      </c>
      <c r="H148" s="4">
        <v>5</v>
      </c>
      <c r="I148" s="4">
        <v>2</v>
      </c>
      <c r="J148" s="4">
        <v>7</v>
      </c>
      <c r="K148" s="4"/>
      <c r="L148" s="4" t="s">
        <v>75</v>
      </c>
      <c r="M148" s="4"/>
      <c r="N148" s="12" t="s">
        <v>86</v>
      </c>
    </row>
    <row r="149" spans="1:14" ht="13.5" thickBot="1">
      <c r="A149" s="18" t="s">
        <v>364</v>
      </c>
      <c r="B149" s="12" t="s">
        <v>365</v>
      </c>
      <c r="C149" s="4">
        <v>4</v>
      </c>
      <c r="D149" s="4">
        <v>2</v>
      </c>
      <c r="E149" s="4">
        <v>0</v>
      </c>
      <c r="F149" s="4">
        <v>1</v>
      </c>
      <c r="G149" s="4">
        <v>0</v>
      </c>
      <c r="H149" s="4">
        <v>5</v>
      </c>
      <c r="I149" s="4">
        <v>2</v>
      </c>
      <c r="J149" s="4">
        <v>7</v>
      </c>
      <c r="K149" s="4"/>
      <c r="L149" s="4" t="s">
        <v>75</v>
      </c>
      <c r="M149" s="4"/>
      <c r="N149" s="12" t="s">
        <v>86</v>
      </c>
    </row>
    <row r="150" spans="1:14" ht="26.25" thickBot="1">
      <c r="A150" s="18" t="s">
        <v>366</v>
      </c>
      <c r="B150" s="12" t="s">
        <v>367</v>
      </c>
      <c r="C150" s="4">
        <v>4</v>
      </c>
      <c r="D150" s="4">
        <v>2</v>
      </c>
      <c r="E150" s="4">
        <v>0</v>
      </c>
      <c r="F150" s="4">
        <v>1</v>
      </c>
      <c r="G150" s="4">
        <v>0</v>
      </c>
      <c r="H150" s="4">
        <v>5</v>
      </c>
      <c r="I150" s="4">
        <v>2</v>
      </c>
      <c r="J150" s="4">
        <v>7</v>
      </c>
      <c r="K150" s="4"/>
      <c r="L150" s="4" t="s">
        <v>75</v>
      </c>
      <c r="M150" s="4"/>
      <c r="N150" s="12" t="s">
        <v>86</v>
      </c>
    </row>
    <row r="151" spans="1:14" ht="13.5" thickBot="1">
      <c r="A151" s="18" t="s">
        <v>368</v>
      </c>
      <c r="B151" s="12" t="s">
        <v>369</v>
      </c>
      <c r="C151" s="4">
        <v>4</v>
      </c>
      <c r="D151" s="4">
        <v>2</v>
      </c>
      <c r="E151" s="4">
        <v>0</v>
      </c>
      <c r="F151" s="4">
        <v>1</v>
      </c>
      <c r="G151" s="4">
        <v>0</v>
      </c>
      <c r="H151" s="4">
        <v>5</v>
      </c>
      <c r="I151" s="4">
        <v>2</v>
      </c>
      <c r="J151" s="4">
        <v>7</v>
      </c>
      <c r="K151" s="4"/>
      <c r="L151" s="4" t="s">
        <v>75</v>
      </c>
      <c r="M151" s="4"/>
      <c r="N151" s="12" t="s">
        <v>86</v>
      </c>
    </row>
    <row r="152" spans="1:14" ht="26.25" thickBot="1">
      <c r="A152" s="18" t="s">
        <v>370</v>
      </c>
      <c r="B152" s="12" t="s">
        <v>371</v>
      </c>
      <c r="C152" s="4">
        <v>4</v>
      </c>
      <c r="D152" s="4">
        <v>2</v>
      </c>
      <c r="E152" s="4">
        <v>0</v>
      </c>
      <c r="F152" s="4">
        <v>1</v>
      </c>
      <c r="G152" s="4">
        <v>0</v>
      </c>
      <c r="H152" s="4">
        <v>5</v>
      </c>
      <c r="I152" s="4">
        <v>2</v>
      </c>
      <c r="J152" s="4">
        <v>7</v>
      </c>
      <c r="K152" s="4"/>
      <c r="L152" s="4" t="s">
        <v>75</v>
      </c>
      <c r="M152" s="4"/>
      <c r="N152" s="12" t="s">
        <v>86</v>
      </c>
    </row>
    <row r="153" spans="1:14" ht="13.5" thickBot="1">
      <c r="A153" s="18" t="s">
        <v>153</v>
      </c>
      <c r="B153" s="12" t="s">
        <v>154</v>
      </c>
      <c r="C153" s="4">
        <v>4</v>
      </c>
      <c r="D153" s="4">
        <v>2</v>
      </c>
      <c r="E153" s="4">
        <v>0</v>
      </c>
      <c r="F153" s="4">
        <v>1</v>
      </c>
      <c r="G153" s="4">
        <v>0</v>
      </c>
      <c r="H153" s="4">
        <v>5</v>
      </c>
      <c r="I153" s="4">
        <v>2</v>
      </c>
      <c r="J153" s="4">
        <v>7</v>
      </c>
      <c r="K153" s="4"/>
      <c r="L153" s="4" t="s">
        <v>75</v>
      </c>
      <c r="M153" s="4"/>
      <c r="N153" s="12" t="s">
        <v>86</v>
      </c>
    </row>
    <row r="154" spans="1:14" ht="13.5" thickBot="1">
      <c r="A154" s="24"/>
      <c r="B154" s="117" t="s">
        <v>190</v>
      </c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9"/>
    </row>
    <row r="155" spans="1:14" ht="26.25" thickBot="1">
      <c r="A155" s="18" t="s">
        <v>372</v>
      </c>
      <c r="B155" s="12" t="s">
        <v>373</v>
      </c>
      <c r="C155" s="4">
        <v>4</v>
      </c>
      <c r="D155" s="4">
        <v>2</v>
      </c>
      <c r="E155" s="4">
        <v>0</v>
      </c>
      <c r="F155" s="4">
        <v>1</v>
      </c>
      <c r="G155" s="4">
        <v>0</v>
      </c>
      <c r="H155" s="4">
        <v>5</v>
      </c>
      <c r="I155" s="4">
        <v>2</v>
      </c>
      <c r="J155" s="4">
        <v>7</v>
      </c>
      <c r="K155" s="4"/>
      <c r="L155" s="4" t="s">
        <v>75</v>
      </c>
      <c r="M155" s="4"/>
      <c r="N155" s="12" t="s">
        <v>86</v>
      </c>
    </row>
    <row r="156" spans="1:14" ht="13.5" thickBot="1">
      <c r="A156" s="18" t="s">
        <v>374</v>
      </c>
      <c r="B156" s="12" t="s">
        <v>375</v>
      </c>
      <c r="C156" s="4">
        <v>4</v>
      </c>
      <c r="D156" s="4">
        <v>2</v>
      </c>
      <c r="E156" s="4">
        <v>0</v>
      </c>
      <c r="F156" s="4">
        <v>1</v>
      </c>
      <c r="G156" s="4">
        <v>0</v>
      </c>
      <c r="H156" s="4">
        <v>5</v>
      </c>
      <c r="I156" s="4">
        <v>2</v>
      </c>
      <c r="J156" s="4">
        <v>7</v>
      </c>
      <c r="K156" s="4"/>
      <c r="L156" s="4" t="s">
        <v>75</v>
      </c>
      <c r="M156" s="4"/>
      <c r="N156" s="12" t="s">
        <v>86</v>
      </c>
    </row>
    <row r="157" spans="1:14" ht="13.5" thickBot="1">
      <c r="A157" s="18" t="s">
        <v>603</v>
      </c>
      <c r="B157" s="12" t="s">
        <v>604</v>
      </c>
      <c r="C157" s="4">
        <v>4</v>
      </c>
      <c r="D157" s="4">
        <v>2</v>
      </c>
      <c r="E157" s="4">
        <v>0</v>
      </c>
      <c r="F157" s="4">
        <v>1</v>
      </c>
      <c r="G157" s="4">
        <v>0</v>
      </c>
      <c r="H157" s="4">
        <v>5</v>
      </c>
      <c r="I157" s="4">
        <v>2</v>
      </c>
      <c r="J157" s="4">
        <v>7</v>
      </c>
      <c r="K157" s="4"/>
      <c r="L157" s="4" t="s">
        <v>75</v>
      </c>
      <c r="M157" s="4"/>
      <c r="N157" s="12" t="s">
        <v>86</v>
      </c>
    </row>
    <row r="158" spans="1:14" ht="13.5" thickBot="1">
      <c r="A158" s="24"/>
      <c r="B158" s="117" t="s">
        <v>376</v>
      </c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9"/>
    </row>
    <row r="159" spans="1:14" ht="13.5" thickBot="1">
      <c r="A159" s="18" t="s">
        <v>377</v>
      </c>
      <c r="B159" s="12" t="s">
        <v>154</v>
      </c>
      <c r="C159" s="4">
        <v>4</v>
      </c>
      <c r="D159" s="4">
        <v>2</v>
      </c>
      <c r="E159" s="4">
        <v>0</v>
      </c>
      <c r="F159" s="4">
        <v>1</v>
      </c>
      <c r="G159" s="4">
        <v>0</v>
      </c>
      <c r="H159" s="4">
        <v>5</v>
      </c>
      <c r="I159" s="4">
        <v>2</v>
      </c>
      <c r="J159" s="4">
        <v>7</v>
      </c>
      <c r="K159" s="4"/>
      <c r="L159" s="4" t="s">
        <v>75</v>
      </c>
      <c r="M159" s="4"/>
      <c r="N159" s="12" t="s">
        <v>86</v>
      </c>
    </row>
    <row r="160" spans="1:14" ht="13.5" thickBot="1">
      <c r="A160" s="18" t="s">
        <v>378</v>
      </c>
      <c r="B160" s="12" t="s">
        <v>379</v>
      </c>
      <c r="C160" s="4">
        <v>4</v>
      </c>
      <c r="D160" s="4">
        <v>2</v>
      </c>
      <c r="E160" s="4">
        <v>0</v>
      </c>
      <c r="F160" s="4">
        <v>1</v>
      </c>
      <c r="G160" s="4">
        <v>0</v>
      </c>
      <c r="H160" s="4">
        <v>5</v>
      </c>
      <c r="I160" s="4">
        <v>2</v>
      </c>
      <c r="J160" s="4">
        <v>7</v>
      </c>
      <c r="K160" s="4"/>
      <c r="L160" s="4" t="s">
        <v>75</v>
      </c>
      <c r="M160" s="4"/>
      <c r="N160" s="12" t="s">
        <v>86</v>
      </c>
    </row>
    <row r="161" spans="1:14" ht="13.5" thickBot="1">
      <c r="A161" s="18" t="s">
        <v>380</v>
      </c>
      <c r="B161" s="12" t="s">
        <v>381</v>
      </c>
      <c r="C161" s="4">
        <v>4</v>
      </c>
      <c r="D161" s="4">
        <v>2</v>
      </c>
      <c r="E161" s="4">
        <v>0</v>
      </c>
      <c r="F161" s="4">
        <v>1</v>
      </c>
      <c r="G161" s="4">
        <v>0</v>
      </c>
      <c r="H161" s="4">
        <v>5</v>
      </c>
      <c r="I161" s="4">
        <v>2</v>
      </c>
      <c r="J161" s="4">
        <v>7</v>
      </c>
      <c r="K161" s="4"/>
      <c r="L161" s="4" t="s">
        <v>75</v>
      </c>
      <c r="M161" s="4"/>
      <c r="N161" s="12" t="s">
        <v>86</v>
      </c>
    </row>
    <row r="162" spans="1:14" ht="13.5" thickBot="1">
      <c r="A162" s="18" t="s">
        <v>382</v>
      </c>
      <c r="B162" s="12" t="s">
        <v>375</v>
      </c>
      <c r="C162" s="4">
        <v>4</v>
      </c>
      <c r="D162" s="4">
        <v>2</v>
      </c>
      <c r="E162" s="4">
        <v>0</v>
      </c>
      <c r="F162" s="4">
        <v>1</v>
      </c>
      <c r="G162" s="4">
        <v>0</v>
      </c>
      <c r="H162" s="4">
        <v>5</v>
      </c>
      <c r="I162" s="4">
        <v>2</v>
      </c>
      <c r="J162" s="4">
        <v>7</v>
      </c>
      <c r="K162" s="4"/>
      <c r="L162" s="4" t="s">
        <v>75</v>
      </c>
      <c r="M162" s="4"/>
      <c r="N162" s="12" t="s">
        <v>86</v>
      </c>
    </row>
    <row r="163" spans="1:14" ht="26.25" thickBot="1">
      <c r="A163" s="18" t="s">
        <v>585</v>
      </c>
      <c r="B163" s="12" t="s">
        <v>580</v>
      </c>
      <c r="C163" s="4">
        <v>4</v>
      </c>
      <c r="D163" s="4">
        <v>2</v>
      </c>
      <c r="E163" s="4">
        <v>0</v>
      </c>
      <c r="F163" s="4">
        <v>1</v>
      </c>
      <c r="G163" s="4">
        <v>0</v>
      </c>
      <c r="H163" s="4">
        <v>5</v>
      </c>
      <c r="I163" s="4">
        <v>2</v>
      </c>
      <c r="J163" s="4">
        <v>7</v>
      </c>
      <c r="K163" s="4"/>
      <c r="L163" s="4" t="s">
        <v>75</v>
      </c>
      <c r="M163" s="4"/>
      <c r="N163" s="12" t="s">
        <v>86</v>
      </c>
    </row>
    <row r="164" spans="1:14" ht="13.5" thickBot="1">
      <c r="A164" s="114" t="s">
        <v>484</v>
      </c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6"/>
    </row>
    <row r="165" spans="1:14" ht="13.5" thickBot="1">
      <c r="A165" s="23"/>
      <c r="B165" s="117" t="s">
        <v>181</v>
      </c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9"/>
    </row>
    <row r="166" spans="1:14" ht="26.25" thickBot="1">
      <c r="A166" s="18" t="s">
        <v>383</v>
      </c>
      <c r="B166" s="12" t="s">
        <v>384</v>
      </c>
      <c r="C166" s="4">
        <v>6</v>
      </c>
      <c r="D166" s="4">
        <v>2</v>
      </c>
      <c r="E166" s="4">
        <v>0</v>
      </c>
      <c r="F166" s="4">
        <v>1</v>
      </c>
      <c r="G166" s="4">
        <v>0</v>
      </c>
      <c r="H166" s="4">
        <v>5</v>
      </c>
      <c r="I166" s="4">
        <v>6</v>
      </c>
      <c r="J166" s="4">
        <v>11</v>
      </c>
      <c r="K166" s="4"/>
      <c r="L166" s="4" t="s">
        <v>75</v>
      </c>
      <c r="M166" s="4"/>
      <c r="N166" s="12" t="s">
        <v>98</v>
      </c>
    </row>
    <row r="167" spans="1:14" ht="26.25" thickBot="1">
      <c r="A167" s="18" t="s">
        <v>385</v>
      </c>
      <c r="B167" s="12" t="s">
        <v>386</v>
      </c>
      <c r="C167" s="4">
        <v>6</v>
      </c>
      <c r="D167" s="4">
        <v>2</v>
      </c>
      <c r="E167" s="4">
        <v>0</v>
      </c>
      <c r="F167" s="4">
        <v>1</v>
      </c>
      <c r="G167" s="4">
        <v>0</v>
      </c>
      <c r="H167" s="4">
        <v>5</v>
      </c>
      <c r="I167" s="4">
        <v>6</v>
      </c>
      <c r="J167" s="4">
        <v>11</v>
      </c>
      <c r="K167" s="4"/>
      <c r="L167" s="4" t="s">
        <v>75</v>
      </c>
      <c r="M167" s="4"/>
      <c r="N167" s="12" t="s">
        <v>98</v>
      </c>
    </row>
    <row r="168" spans="1:14" ht="26.25" thickBot="1">
      <c r="A168" s="18" t="s">
        <v>387</v>
      </c>
      <c r="B168" s="12" t="s">
        <v>388</v>
      </c>
      <c r="C168" s="4">
        <v>6</v>
      </c>
      <c r="D168" s="4">
        <v>2</v>
      </c>
      <c r="E168" s="4">
        <v>0</v>
      </c>
      <c r="F168" s="4">
        <v>1</v>
      </c>
      <c r="G168" s="4">
        <v>0</v>
      </c>
      <c r="H168" s="4">
        <v>5</v>
      </c>
      <c r="I168" s="4">
        <v>6</v>
      </c>
      <c r="J168" s="4">
        <v>11</v>
      </c>
      <c r="K168" s="4"/>
      <c r="L168" s="4" t="s">
        <v>75</v>
      </c>
      <c r="M168" s="4"/>
      <c r="N168" s="12" t="s">
        <v>98</v>
      </c>
    </row>
    <row r="169" spans="1:14" ht="13.5" thickBot="1">
      <c r="A169" s="18" t="s">
        <v>586</v>
      </c>
      <c r="B169" s="12" t="s">
        <v>581</v>
      </c>
      <c r="C169" s="4">
        <v>6</v>
      </c>
      <c r="D169" s="4">
        <v>2</v>
      </c>
      <c r="E169" s="4">
        <v>0</v>
      </c>
      <c r="F169" s="4">
        <v>1</v>
      </c>
      <c r="G169" s="4">
        <v>0</v>
      </c>
      <c r="H169" s="4">
        <v>5</v>
      </c>
      <c r="I169" s="4">
        <v>6</v>
      </c>
      <c r="J169" s="4">
        <v>11</v>
      </c>
      <c r="K169" s="4"/>
      <c r="L169" s="4" t="s">
        <v>75</v>
      </c>
      <c r="M169" s="4"/>
      <c r="N169" s="12" t="s">
        <v>98</v>
      </c>
    </row>
    <row r="170" spans="1:14" ht="13.5" thickBot="1">
      <c r="A170" s="24"/>
      <c r="B170" s="117" t="s">
        <v>190</v>
      </c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9"/>
    </row>
    <row r="171" spans="1:14" ht="13.5" thickBot="1">
      <c r="A171" s="18" t="s">
        <v>605</v>
      </c>
      <c r="B171" s="12" t="s">
        <v>606</v>
      </c>
      <c r="C171" s="4">
        <v>6</v>
      </c>
      <c r="D171" s="4">
        <v>2</v>
      </c>
      <c r="E171" s="4">
        <v>0</v>
      </c>
      <c r="F171" s="4">
        <v>1</v>
      </c>
      <c r="G171" s="4">
        <v>0</v>
      </c>
      <c r="H171" s="4">
        <v>5</v>
      </c>
      <c r="I171" s="4">
        <v>6</v>
      </c>
      <c r="J171" s="4">
        <v>11</v>
      </c>
      <c r="K171" s="4"/>
      <c r="L171" s="4" t="s">
        <v>75</v>
      </c>
      <c r="M171" s="4"/>
      <c r="N171" s="12" t="s">
        <v>98</v>
      </c>
    </row>
    <row r="172" spans="1:14" ht="13.5" thickBot="1">
      <c r="A172" s="18" t="s">
        <v>391</v>
      </c>
      <c r="B172" s="12" t="s">
        <v>392</v>
      </c>
      <c r="C172" s="4">
        <v>6</v>
      </c>
      <c r="D172" s="4">
        <v>2</v>
      </c>
      <c r="E172" s="4">
        <v>0</v>
      </c>
      <c r="F172" s="4">
        <v>1</v>
      </c>
      <c r="G172" s="4">
        <v>0</v>
      </c>
      <c r="H172" s="4">
        <v>5</v>
      </c>
      <c r="I172" s="4">
        <v>6</v>
      </c>
      <c r="J172" s="4">
        <v>11</v>
      </c>
      <c r="K172" s="4"/>
      <c r="L172" s="4" t="s">
        <v>75</v>
      </c>
      <c r="M172" s="4"/>
      <c r="N172" s="12" t="s">
        <v>98</v>
      </c>
    </row>
    <row r="173" spans="1:14" ht="26.25" thickBot="1">
      <c r="A173" s="18" t="s">
        <v>393</v>
      </c>
      <c r="B173" s="12" t="s">
        <v>384</v>
      </c>
      <c r="C173" s="4">
        <v>6</v>
      </c>
      <c r="D173" s="4">
        <v>2</v>
      </c>
      <c r="E173" s="4">
        <v>0</v>
      </c>
      <c r="F173" s="4">
        <v>1</v>
      </c>
      <c r="G173" s="4">
        <v>0</v>
      </c>
      <c r="H173" s="4">
        <v>5</v>
      </c>
      <c r="I173" s="4">
        <v>6</v>
      </c>
      <c r="J173" s="4">
        <v>11</v>
      </c>
      <c r="K173" s="4"/>
      <c r="L173" s="4" t="s">
        <v>75</v>
      </c>
      <c r="M173" s="4"/>
      <c r="N173" s="12" t="s">
        <v>98</v>
      </c>
    </row>
    <row r="174" spans="1:14" ht="13.5" thickBot="1">
      <c r="A174" s="24"/>
      <c r="B174" s="117" t="s">
        <v>376</v>
      </c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9"/>
    </row>
    <row r="175" spans="1:14" ht="26.25" thickBot="1">
      <c r="A175" s="18" t="s">
        <v>394</v>
      </c>
      <c r="B175" s="12" t="s">
        <v>395</v>
      </c>
      <c r="C175" s="4">
        <v>6</v>
      </c>
      <c r="D175" s="4">
        <v>2</v>
      </c>
      <c r="E175" s="4">
        <v>0</v>
      </c>
      <c r="F175" s="4">
        <v>1</v>
      </c>
      <c r="G175" s="4">
        <v>0</v>
      </c>
      <c r="H175" s="4">
        <v>5</v>
      </c>
      <c r="I175" s="4">
        <v>6</v>
      </c>
      <c r="J175" s="4">
        <v>11</v>
      </c>
      <c r="K175" s="4"/>
      <c r="L175" s="4" t="s">
        <v>75</v>
      </c>
      <c r="M175" s="4"/>
      <c r="N175" s="12" t="s">
        <v>98</v>
      </c>
    </row>
    <row r="176" spans="1:14" ht="13.5" thickBot="1">
      <c r="A176" s="18" t="s">
        <v>396</v>
      </c>
      <c r="B176" s="12" t="s">
        <v>397</v>
      </c>
      <c r="C176" s="4">
        <v>6</v>
      </c>
      <c r="D176" s="4">
        <v>2</v>
      </c>
      <c r="E176" s="4">
        <v>0</v>
      </c>
      <c r="F176" s="4">
        <v>1</v>
      </c>
      <c r="G176" s="4">
        <v>0</v>
      </c>
      <c r="H176" s="4">
        <v>5</v>
      </c>
      <c r="I176" s="4">
        <v>6</v>
      </c>
      <c r="J176" s="4">
        <v>11</v>
      </c>
      <c r="K176" s="4"/>
      <c r="L176" s="4" t="s">
        <v>75</v>
      </c>
      <c r="M176" s="4"/>
      <c r="N176" s="12" t="s">
        <v>98</v>
      </c>
    </row>
    <row r="177" spans="1:14" ht="13.5" thickBot="1">
      <c r="A177" s="18" t="s">
        <v>398</v>
      </c>
      <c r="B177" s="12" t="s">
        <v>399</v>
      </c>
      <c r="C177" s="4">
        <v>6</v>
      </c>
      <c r="D177" s="4">
        <v>2</v>
      </c>
      <c r="E177" s="4">
        <v>0</v>
      </c>
      <c r="F177" s="4">
        <v>1</v>
      </c>
      <c r="G177" s="4">
        <v>0</v>
      </c>
      <c r="H177" s="4">
        <v>5</v>
      </c>
      <c r="I177" s="4">
        <v>6</v>
      </c>
      <c r="J177" s="4">
        <v>11</v>
      </c>
      <c r="K177" s="4"/>
      <c r="L177" s="4" t="s">
        <v>75</v>
      </c>
      <c r="M177" s="4"/>
      <c r="N177" s="12" t="s">
        <v>98</v>
      </c>
    </row>
    <row r="178" spans="1:14" ht="13.5" thickBot="1">
      <c r="A178" s="18" t="s">
        <v>400</v>
      </c>
      <c r="B178" s="12" t="s">
        <v>401</v>
      </c>
      <c r="C178" s="4">
        <v>6</v>
      </c>
      <c r="D178" s="4">
        <v>2</v>
      </c>
      <c r="E178" s="4">
        <v>0</v>
      </c>
      <c r="F178" s="4">
        <v>1</v>
      </c>
      <c r="G178" s="4">
        <v>0</v>
      </c>
      <c r="H178" s="4">
        <v>5</v>
      </c>
      <c r="I178" s="4">
        <v>6</v>
      </c>
      <c r="J178" s="4">
        <v>11</v>
      </c>
      <c r="K178" s="4"/>
      <c r="L178" s="4" t="s">
        <v>75</v>
      </c>
      <c r="M178" s="4"/>
      <c r="N178" s="12" t="s">
        <v>98</v>
      </c>
    </row>
    <row r="179" spans="1:14" ht="12.75">
      <c r="A179" s="41"/>
      <c r="B179" s="42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2"/>
    </row>
    <row r="180" spans="1:14" ht="12.75">
      <c r="A180" s="41"/>
      <c r="B180" s="42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2"/>
    </row>
    <row r="181" spans="1:14" ht="13.5" thickBot="1">
      <c r="A181" s="16"/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</row>
    <row r="182" spans="1:14" ht="13.5" thickBot="1">
      <c r="A182" s="114" t="s">
        <v>485</v>
      </c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6"/>
    </row>
    <row r="183" spans="1:14" ht="13.5" thickBot="1">
      <c r="A183" s="23"/>
      <c r="B183" s="117" t="s">
        <v>181</v>
      </c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9"/>
    </row>
    <row r="184" spans="1:14" ht="13.5" thickBot="1">
      <c r="A184" s="18" t="s">
        <v>403</v>
      </c>
      <c r="B184" s="12" t="s">
        <v>404</v>
      </c>
      <c r="C184" s="4">
        <v>6</v>
      </c>
      <c r="D184" s="4">
        <v>2</v>
      </c>
      <c r="E184" s="4">
        <v>0</v>
      </c>
      <c r="F184" s="4">
        <v>1</v>
      </c>
      <c r="G184" s="4">
        <v>0</v>
      </c>
      <c r="H184" s="4">
        <v>5</v>
      </c>
      <c r="I184" s="4">
        <v>6</v>
      </c>
      <c r="J184" s="4">
        <v>11</v>
      </c>
      <c r="K184" s="4"/>
      <c r="L184" s="4" t="s">
        <v>75</v>
      </c>
      <c r="M184" s="4"/>
      <c r="N184" s="12" t="s">
        <v>89</v>
      </c>
    </row>
    <row r="185" spans="1:14" ht="13.5" thickBot="1">
      <c r="A185" s="18" t="s">
        <v>405</v>
      </c>
      <c r="B185" s="12" t="s">
        <v>406</v>
      </c>
      <c r="C185" s="4">
        <v>6</v>
      </c>
      <c r="D185" s="4">
        <v>2</v>
      </c>
      <c r="E185" s="4">
        <v>0</v>
      </c>
      <c r="F185" s="4">
        <v>1</v>
      </c>
      <c r="G185" s="4">
        <v>0</v>
      </c>
      <c r="H185" s="4">
        <v>5</v>
      </c>
      <c r="I185" s="4">
        <v>6</v>
      </c>
      <c r="J185" s="4">
        <v>11</v>
      </c>
      <c r="K185" s="4"/>
      <c r="L185" s="4" t="s">
        <v>75</v>
      </c>
      <c r="M185" s="4"/>
      <c r="N185" s="12" t="s">
        <v>89</v>
      </c>
    </row>
    <row r="186" spans="1:14" ht="13.5" thickBot="1">
      <c r="A186" s="18" t="s">
        <v>407</v>
      </c>
      <c r="B186" s="12" t="s">
        <v>408</v>
      </c>
      <c r="C186" s="4">
        <v>6</v>
      </c>
      <c r="D186" s="4">
        <v>2</v>
      </c>
      <c r="E186" s="4">
        <v>0</v>
      </c>
      <c r="F186" s="4">
        <v>1</v>
      </c>
      <c r="G186" s="4">
        <v>0</v>
      </c>
      <c r="H186" s="4">
        <v>5</v>
      </c>
      <c r="I186" s="4">
        <v>6</v>
      </c>
      <c r="J186" s="4">
        <v>11</v>
      </c>
      <c r="K186" s="4"/>
      <c r="L186" s="4" t="s">
        <v>75</v>
      </c>
      <c r="M186" s="4"/>
      <c r="N186" s="12" t="s">
        <v>89</v>
      </c>
    </row>
    <row r="187" spans="1:14" ht="13.5" thickBot="1">
      <c r="A187" s="24"/>
      <c r="B187" s="117" t="s">
        <v>190</v>
      </c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9"/>
    </row>
    <row r="188" spans="1:14" ht="13.5" thickBot="1">
      <c r="A188" s="18" t="s">
        <v>409</v>
      </c>
      <c r="B188" s="12" t="s">
        <v>410</v>
      </c>
      <c r="C188" s="4">
        <v>6</v>
      </c>
      <c r="D188" s="4">
        <v>2</v>
      </c>
      <c r="E188" s="4">
        <v>0</v>
      </c>
      <c r="F188" s="4">
        <v>1</v>
      </c>
      <c r="G188" s="4">
        <v>0</v>
      </c>
      <c r="H188" s="4">
        <v>5</v>
      </c>
      <c r="I188" s="4">
        <v>6</v>
      </c>
      <c r="J188" s="4">
        <v>11</v>
      </c>
      <c r="K188" s="4"/>
      <c r="L188" s="4" t="s">
        <v>75</v>
      </c>
      <c r="M188" s="4"/>
      <c r="N188" s="12" t="s">
        <v>89</v>
      </c>
    </row>
    <row r="189" spans="1:14" ht="13.5" thickBot="1">
      <c r="A189" s="18" t="s">
        <v>297</v>
      </c>
      <c r="B189" s="12" t="s">
        <v>149</v>
      </c>
      <c r="C189" s="4">
        <v>6</v>
      </c>
      <c r="D189" s="4">
        <v>2</v>
      </c>
      <c r="E189" s="4">
        <v>0</v>
      </c>
      <c r="F189" s="4">
        <v>1</v>
      </c>
      <c r="G189" s="4">
        <v>0</v>
      </c>
      <c r="H189" s="4">
        <v>5</v>
      </c>
      <c r="I189" s="4">
        <v>6</v>
      </c>
      <c r="J189" s="4">
        <v>11</v>
      </c>
      <c r="K189" s="4"/>
      <c r="L189" s="4" t="s">
        <v>75</v>
      </c>
      <c r="M189" s="4"/>
      <c r="N189" s="12" t="s">
        <v>89</v>
      </c>
    </row>
    <row r="190" spans="1:14" ht="13.5" thickBot="1">
      <c r="A190" s="18" t="s">
        <v>411</v>
      </c>
      <c r="B190" s="12" t="s">
        <v>412</v>
      </c>
      <c r="C190" s="4">
        <v>6</v>
      </c>
      <c r="D190" s="4">
        <v>2</v>
      </c>
      <c r="E190" s="4">
        <v>0</v>
      </c>
      <c r="F190" s="4">
        <v>1</v>
      </c>
      <c r="G190" s="4">
        <v>0</v>
      </c>
      <c r="H190" s="4">
        <v>5</v>
      </c>
      <c r="I190" s="4">
        <v>6</v>
      </c>
      <c r="J190" s="4">
        <v>11</v>
      </c>
      <c r="K190" s="4"/>
      <c r="L190" s="4" t="s">
        <v>75</v>
      </c>
      <c r="M190" s="4"/>
      <c r="N190" s="12" t="s">
        <v>89</v>
      </c>
    </row>
    <row r="191" spans="1:14" ht="13.5" thickBot="1">
      <c r="A191" s="18" t="s">
        <v>413</v>
      </c>
      <c r="B191" s="12" t="s">
        <v>414</v>
      </c>
      <c r="C191" s="4">
        <v>6</v>
      </c>
      <c r="D191" s="4">
        <v>2</v>
      </c>
      <c r="E191" s="4">
        <v>0</v>
      </c>
      <c r="F191" s="4">
        <v>1</v>
      </c>
      <c r="G191" s="4">
        <v>0</v>
      </c>
      <c r="H191" s="4">
        <v>5</v>
      </c>
      <c r="I191" s="4">
        <v>6</v>
      </c>
      <c r="J191" s="4">
        <v>11</v>
      </c>
      <c r="K191" s="4"/>
      <c r="L191" s="4" t="s">
        <v>75</v>
      </c>
      <c r="M191" s="4"/>
      <c r="N191" s="12" t="s">
        <v>89</v>
      </c>
    </row>
    <row r="192" spans="1:14" ht="13.5" thickBot="1">
      <c r="A192" s="24"/>
      <c r="B192" s="117" t="s">
        <v>376</v>
      </c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9"/>
    </row>
    <row r="193" spans="1:14" ht="26.25" thickBot="1">
      <c r="A193" s="18" t="s">
        <v>415</v>
      </c>
      <c r="B193" s="12" t="s">
        <v>416</v>
      </c>
      <c r="C193" s="4">
        <v>6</v>
      </c>
      <c r="D193" s="4">
        <v>2</v>
      </c>
      <c r="E193" s="4">
        <v>0</v>
      </c>
      <c r="F193" s="4">
        <v>1</v>
      </c>
      <c r="G193" s="4">
        <v>0</v>
      </c>
      <c r="H193" s="4">
        <v>5</v>
      </c>
      <c r="I193" s="4">
        <v>6</v>
      </c>
      <c r="J193" s="4">
        <v>11</v>
      </c>
      <c r="K193" s="4"/>
      <c r="L193" s="4" t="s">
        <v>75</v>
      </c>
      <c r="M193" s="4"/>
      <c r="N193" s="12" t="s">
        <v>89</v>
      </c>
    </row>
    <row r="194" spans="1:14" ht="13.5" thickBot="1">
      <c r="A194" s="18" t="s">
        <v>417</v>
      </c>
      <c r="B194" s="12" t="s">
        <v>418</v>
      </c>
      <c r="C194" s="4">
        <v>6</v>
      </c>
      <c r="D194" s="4">
        <v>2</v>
      </c>
      <c r="E194" s="4">
        <v>0</v>
      </c>
      <c r="F194" s="4">
        <v>1</v>
      </c>
      <c r="G194" s="4">
        <v>0</v>
      </c>
      <c r="H194" s="4">
        <v>5</v>
      </c>
      <c r="I194" s="4">
        <v>6</v>
      </c>
      <c r="J194" s="4">
        <v>11</v>
      </c>
      <c r="K194" s="4"/>
      <c r="L194" s="4" t="s">
        <v>75</v>
      </c>
      <c r="M194" s="4"/>
      <c r="N194" s="12" t="s">
        <v>89</v>
      </c>
    </row>
    <row r="195" spans="1:14" ht="13.5" thickBot="1">
      <c r="A195" s="18" t="s">
        <v>419</v>
      </c>
      <c r="B195" s="12" t="s">
        <v>420</v>
      </c>
      <c r="C195" s="4">
        <v>6</v>
      </c>
      <c r="D195" s="4">
        <v>2</v>
      </c>
      <c r="E195" s="4">
        <v>0</v>
      </c>
      <c r="F195" s="4">
        <v>1</v>
      </c>
      <c r="G195" s="4">
        <v>0</v>
      </c>
      <c r="H195" s="4">
        <v>5</v>
      </c>
      <c r="I195" s="4">
        <v>6</v>
      </c>
      <c r="J195" s="4">
        <v>11</v>
      </c>
      <c r="K195" s="4"/>
      <c r="L195" s="4" t="s">
        <v>75</v>
      </c>
      <c r="M195" s="4"/>
      <c r="N195" s="12" t="s">
        <v>89</v>
      </c>
    </row>
    <row r="196" spans="1:14" ht="13.5" thickBot="1">
      <c r="A196" s="114" t="s">
        <v>486</v>
      </c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6"/>
    </row>
    <row r="197" spans="1:14" ht="13.5" thickBot="1">
      <c r="A197" s="23"/>
      <c r="B197" s="117" t="s">
        <v>181</v>
      </c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9"/>
    </row>
    <row r="198" spans="1:14" ht="13.5" thickBot="1">
      <c r="A198" s="18" t="s">
        <v>421</v>
      </c>
      <c r="B198" s="12" t="s">
        <v>422</v>
      </c>
      <c r="C198" s="4">
        <v>5</v>
      </c>
      <c r="D198" s="4">
        <v>2</v>
      </c>
      <c r="E198" s="4">
        <v>0</v>
      </c>
      <c r="F198" s="4">
        <v>1</v>
      </c>
      <c r="G198" s="4">
        <v>0</v>
      </c>
      <c r="H198" s="4">
        <v>5</v>
      </c>
      <c r="I198" s="4">
        <v>4</v>
      </c>
      <c r="J198" s="4">
        <v>9</v>
      </c>
      <c r="K198" s="4"/>
      <c r="L198" s="4" t="s">
        <v>75</v>
      </c>
      <c r="M198" s="4"/>
      <c r="N198" s="12" t="s">
        <v>89</v>
      </c>
    </row>
    <row r="199" spans="1:14" ht="13.5" thickBot="1">
      <c r="A199" s="18" t="s">
        <v>423</v>
      </c>
      <c r="B199" s="12" t="s">
        <v>424</v>
      </c>
      <c r="C199" s="4">
        <v>5</v>
      </c>
      <c r="D199" s="4">
        <v>2</v>
      </c>
      <c r="E199" s="4">
        <v>0</v>
      </c>
      <c r="F199" s="4">
        <v>1</v>
      </c>
      <c r="G199" s="4">
        <v>0</v>
      </c>
      <c r="H199" s="4">
        <v>5</v>
      </c>
      <c r="I199" s="4">
        <v>4</v>
      </c>
      <c r="J199" s="4">
        <v>9</v>
      </c>
      <c r="K199" s="4"/>
      <c r="L199" s="4" t="s">
        <v>75</v>
      </c>
      <c r="M199" s="4"/>
      <c r="N199" s="12" t="s">
        <v>89</v>
      </c>
    </row>
    <row r="200" spans="1:14" ht="26.25" thickBot="1">
      <c r="A200" s="18" t="s">
        <v>425</v>
      </c>
      <c r="B200" s="12" t="s">
        <v>426</v>
      </c>
      <c r="C200" s="4">
        <v>5</v>
      </c>
      <c r="D200" s="4">
        <v>2</v>
      </c>
      <c r="E200" s="4">
        <v>0</v>
      </c>
      <c r="F200" s="4">
        <v>1</v>
      </c>
      <c r="G200" s="4">
        <v>0</v>
      </c>
      <c r="H200" s="4">
        <v>5</v>
      </c>
      <c r="I200" s="4">
        <v>4</v>
      </c>
      <c r="J200" s="4">
        <v>9</v>
      </c>
      <c r="K200" s="4"/>
      <c r="L200" s="4" t="s">
        <v>75</v>
      </c>
      <c r="M200" s="4"/>
      <c r="N200" s="12" t="s">
        <v>89</v>
      </c>
    </row>
    <row r="201" spans="1:14" ht="13.5" thickBot="1">
      <c r="A201" s="18" t="s">
        <v>427</v>
      </c>
      <c r="B201" s="12" t="s">
        <v>428</v>
      </c>
      <c r="C201" s="4">
        <v>5</v>
      </c>
      <c r="D201" s="4">
        <v>2</v>
      </c>
      <c r="E201" s="4">
        <v>0</v>
      </c>
      <c r="F201" s="4">
        <v>1</v>
      </c>
      <c r="G201" s="4">
        <v>0</v>
      </c>
      <c r="H201" s="4">
        <v>5</v>
      </c>
      <c r="I201" s="4">
        <v>4</v>
      </c>
      <c r="J201" s="4">
        <v>9</v>
      </c>
      <c r="K201" s="4"/>
      <c r="L201" s="4" t="s">
        <v>75</v>
      </c>
      <c r="M201" s="4"/>
      <c r="N201" s="12" t="s">
        <v>89</v>
      </c>
    </row>
    <row r="202" spans="1:14" ht="13.5" thickBot="1">
      <c r="A202" s="24"/>
      <c r="B202" s="117" t="s">
        <v>190</v>
      </c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9"/>
    </row>
    <row r="203" spans="1:14" ht="26.25" thickBot="1">
      <c r="A203" s="18" t="s">
        <v>429</v>
      </c>
      <c r="B203" s="12" t="s">
        <v>430</v>
      </c>
      <c r="C203" s="4">
        <v>5</v>
      </c>
      <c r="D203" s="4">
        <v>2</v>
      </c>
      <c r="E203" s="4">
        <v>0</v>
      </c>
      <c r="F203" s="4">
        <v>1</v>
      </c>
      <c r="G203" s="4">
        <v>0</v>
      </c>
      <c r="H203" s="4">
        <v>5</v>
      </c>
      <c r="I203" s="4">
        <v>4</v>
      </c>
      <c r="J203" s="4">
        <v>9</v>
      </c>
      <c r="K203" s="4"/>
      <c r="L203" s="4" t="s">
        <v>75</v>
      </c>
      <c r="M203" s="4"/>
      <c r="N203" s="12" t="s">
        <v>89</v>
      </c>
    </row>
    <row r="204" spans="1:14" ht="26.25" thickBot="1">
      <c r="A204" s="18" t="s">
        <v>431</v>
      </c>
      <c r="B204" s="12" t="s">
        <v>432</v>
      </c>
      <c r="C204" s="4">
        <v>5</v>
      </c>
      <c r="D204" s="4">
        <v>2</v>
      </c>
      <c r="E204" s="4">
        <v>0</v>
      </c>
      <c r="F204" s="4">
        <v>1</v>
      </c>
      <c r="G204" s="4">
        <v>0</v>
      </c>
      <c r="H204" s="4">
        <v>5</v>
      </c>
      <c r="I204" s="4">
        <v>4</v>
      </c>
      <c r="J204" s="4">
        <v>9</v>
      </c>
      <c r="K204" s="4"/>
      <c r="L204" s="4" t="s">
        <v>75</v>
      </c>
      <c r="M204" s="4"/>
      <c r="N204" s="12" t="s">
        <v>89</v>
      </c>
    </row>
    <row r="205" spans="1:14" ht="13.5" thickBot="1">
      <c r="A205" s="18" t="s">
        <v>205</v>
      </c>
      <c r="B205" s="12" t="s">
        <v>206</v>
      </c>
      <c r="C205" s="4">
        <v>5</v>
      </c>
      <c r="D205" s="4">
        <v>2</v>
      </c>
      <c r="E205" s="4">
        <v>0</v>
      </c>
      <c r="F205" s="4">
        <v>1</v>
      </c>
      <c r="G205" s="4">
        <v>0</v>
      </c>
      <c r="H205" s="4">
        <v>5</v>
      </c>
      <c r="I205" s="4">
        <v>4</v>
      </c>
      <c r="J205" s="4">
        <v>9</v>
      </c>
      <c r="K205" s="4"/>
      <c r="L205" s="4" t="s">
        <v>75</v>
      </c>
      <c r="M205" s="4"/>
      <c r="N205" s="12" t="s">
        <v>89</v>
      </c>
    </row>
    <row r="206" spans="1:14" ht="13.5" hidden="1" thickBot="1">
      <c r="A206" s="18" t="s">
        <v>433</v>
      </c>
      <c r="B206" s="12" t="s">
        <v>434</v>
      </c>
      <c r="C206" s="4">
        <v>5</v>
      </c>
      <c r="D206" s="4">
        <v>2</v>
      </c>
      <c r="E206" s="4">
        <v>0</v>
      </c>
      <c r="F206" s="4">
        <v>1</v>
      </c>
      <c r="G206" s="4">
        <v>0</v>
      </c>
      <c r="H206" s="4">
        <v>5</v>
      </c>
      <c r="I206" s="4">
        <v>4</v>
      </c>
      <c r="J206" s="4">
        <v>9</v>
      </c>
      <c r="K206" s="4"/>
      <c r="L206" s="4" t="s">
        <v>75</v>
      </c>
      <c r="M206" s="4"/>
      <c r="N206" s="12" t="s">
        <v>89</v>
      </c>
    </row>
    <row r="207" spans="1:14" ht="13.5" thickBot="1">
      <c r="A207" s="18" t="s">
        <v>298</v>
      </c>
      <c r="B207" s="12" t="s">
        <v>154</v>
      </c>
      <c r="C207" s="4">
        <v>5</v>
      </c>
      <c r="D207" s="4">
        <v>2</v>
      </c>
      <c r="E207" s="4">
        <v>0</v>
      </c>
      <c r="F207" s="4">
        <v>1</v>
      </c>
      <c r="G207" s="4">
        <v>0</v>
      </c>
      <c r="H207" s="4">
        <v>5</v>
      </c>
      <c r="I207" s="4">
        <v>4</v>
      </c>
      <c r="J207" s="4">
        <v>9</v>
      </c>
      <c r="K207" s="4"/>
      <c r="L207" s="4" t="s">
        <v>75</v>
      </c>
      <c r="M207" s="4"/>
      <c r="N207" s="12" t="s">
        <v>89</v>
      </c>
    </row>
    <row r="208" spans="1:14" ht="13.5" thickBot="1">
      <c r="A208" s="24"/>
      <c r="B208" s="117" t="s">
        <v>376</v>
      </c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9"/>
    </row>
    <row r="209" spans="1:14" ht="26.25" thickBot="1">
      <c r="A209" s="18" t="s">
        <v>435</v>
      </c>
      <c r="B209" s="12" t="s">
        <v>436</v>
      </c>
      <c r="C209" s="4">
        <v>5</v>
      </c>
      <c r="D209" s="4">
        <v>2</v>
      </c>
      <c r="E209" s="4">
        <v>0</v>
      </c>
      <c r="F209" s="4">
        <v>1</v>
      </c>
      <c r="G209" s="4">
        <v>0</v>
      </c>
      <c r="H209" s="4">
        <v>5</v>
      </c>
      <c r="I209" s="4">
        <v>4</v>
      </c>
      <c r="J209" s="4">
        <v>9</v>
      </c>
      <c r="K209" s="4"/>
      <c r="L209" s="4" t="s">
        <v>75</v>
      </c>
      <c r="M209" s="4"/>
      <c r="N209" s="12" t="s">
        <v>89</v>
      </c>
    </row>
    <row r="210" spans="1:14" ht="13.5" thickBot="1">
      <c r="A210" s="18" t="s">
        <v>437</v>
      </c>
      <c r="B210" s="12" t="s">
        <v>438</v>
      </c>
      <c r="C210" s="4">
        <v>5</v>
      </c>
      <c r="D210" s="4">
        <v>2</v>
      </c>
      <c r="E210" s="4">
        <v>0</v>
      </c>
      <c r="F210" s="4">
        <v>1</v>
      </c>
      <c r="G210" s="4">
        <v>0</v>
      </c>
      <c r="H210" s="4">
        <v>5</v>
      </c>
      <c r="I210" s="4">
        <v>4</v>
      </c>
      <c r="J210" s="4">
        <v>9</v>
      </c>
      <c r="K210" s="4"/>
      <c r="L210" s="4" t="s">
        <v>75</v>
      </c>
      <c r="M210" s="4"/>
      <c r="N210" s="12" t="s">
        <v>89</v>
      </c>
    </row>
    <row r="211" spans="1:14" ht="13.5" thickBot="1">
      <c r="A211" s="18" t="s">
        <v>439</v>
      </c>
      <c r="B211" s="12" t="s">
        <v>440</v>
      </c>
      <c r="C211" s="4">
        <v>5</v>
      </c>
      <c r="D211" s="4">
        <v>2</v>
      </c>
      <c r="E211" s="4">
        <v>0</v>
      </c>
      <c r="F211" s="4">
        <v>1</v>
      </c>
      <c r="G211" s="4">
        <v>0</v>
      </c>
      <c r="H211" s="4">
        <v>5</v>
      </c>
      <c r="I211" s="4">
        <v>4</v>
      </c>
      <c r="J211" s="4">
        <v>9</v>
      </c>
      <c r="K211" s="4"/>
      <c r="L211" s="4" t="s">
        <v>75</v>
      </c>
      <c r="M211" s="4"/>
      <c r="N211" s="12" t="s">
        <v>89</v>
      </c>
    </row>
    <row r="212" spans="1:14" ht="13.5" thickBot="1">
      <c r="A212" s="18" t="s">
        <v>588</v>
      </c>
      <c r="B212" s="12" t="s">
        <v>583</v>
      </c>
      <c r="C212" s="4">
        <v>5</v>
      </c>
      <c r="D212" s="4">
        <v>2</v>
      </c>
      <c r="E212" s="4">
        <v>0</v>
      </c>
      <c r="F212" s="4">
        <v>1</v>
      </c>
      <c r="G212" s="4">
        <v>0</v>
      </c>
      <c r="H212" s="4">
        <v>5</v>
      </c>
      <c r="I212" s="4">
        <v>4</v>
      </c>
      <c r="J212" s="4">
        <v>9</v>
      </c>
      <c r="K212" s="4"/>
      <c r="L212" s="4" t="s">
        <v>75</v>
      </c>
      <c r="M212" s="4"/>
      <c r="N212" s="12" t="s">
        <v>89</v>
      </c>
    </row>
    <row r="213" spans="1:14" ht="26.25" thickBot="1">
      <c r="A213" s="18" t="s">
        <v>587</v>
      </c>
      <c r="B213" s="12" t="s">
        <v>582</v>
      </c>
      <c r="C213" s="4">
        <v>5</v>
      </c>
      <c r="D213" s="4">
        <v>2</v>
      </c>
      <c r="E213" s="4">
        <v>0</v>
      </c>
      <c r="F213" s="4">
        <v>1</v>
      </c>
      <c r="G213" s="4">
        <v>0</v>
      </c>
      <c r="H213" s="4">
        <v>5</v>
      </c>
      <c r="I213" s="4">
        <v>4</v>
      </c>
      <c r="J213" s="4">
        <v>9</v>
      </c>
      <c r="K213" s="4"/>
      <c r="L213" s="4" t="s">
        <v>75</v>
      </c>
      <c r="M213" s="4"/>
      <c r="N213" s="12" t="s">
        <v>89</v>
      </c>
    </row>
    <row r="225" ht="13.5" thickBot="1"/>
    <row r="226" spans="1:14" ht="13.5" thickBot="1">
      <c r="A226" s="114" t="s">
        <v>487</v>
      </c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6"/>
    </row>
    <row r="227" spans="1:14" ht="13.5" thickBot="1">
      <c r="A227" s="23"/>
      <c r="B227" s="117" t="s">
        <v>181</v>
      </c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9"/>
    </row>
    <row r="228" spans="1:14" ht="26.25" thickBot="1">
      <c r="A228" s="18" t="s">
        <v>441</v>
      </c>
      <c r="B228" s="12" t="s">
        <v>442</v>
      </c>
      <c r="C228" s="4">
        <v>5</v>
      </c>
      <c r="D228" s="4">
        <v>2</v>
      </c>
      <c r="E228" s="4">
        <v>0</v>
      </c>
      <c r="F228" s="4">
        <v>1</v>
      </c>
      <c r="G228" s="4">
        <v>0</v>
      </c>
      <c r="H228" s="4">
        <v>5</v>
      </c>
      <c r="I228" s="4">
        <v>4</v>
      </c>
      <c r="J228" s="4">
        <v>9</v>
      </c>
      <c r="K228" s="4"/>
      <c r="L228" s="4" t="s">
        <v>75</v>
      </c>
      <c r="M228" s="4"/>
      <c r="N228" s="12" t="s">
        <v>89</v>
      </c>
    </row>
    <row r="229" spans="1:14" ht="26.25" thickBot="1">
      <c r="A229" s="18" t="s">
        <v>443</v>
      </c>
      <c r="B229" s="12" t="s">
        <v>444</v>
      </c>
      <c r="C229" s="4">
        <v>5</v>
      </c>
      <c r="D229" s="4">
        <v>2</v>
      </c>
      <c r="E229" s="4">
        <v>0</v>
      </c>
      <c r="F229" s="4">
        <v>1</v>
      </c>
      <c r="G229" s="4">
        <v>0</v>
      </c>
      <c r="H229" s="4">
        <v>5</v>
      </c>
      <c r="I229" s="4">
        <v>4</v>
      </c>
      <c r="J229" s="4">
        <v>9</v>
      </c>
      <c r="K229" s="4"/>
      <c r="L229" s="4" t="s">
        <v>75</v>
      </c>
      <c r="M229" s="4"/>
      <c r="N229" s="12" t="s">
        <v>89</v>
      </c>
    </row>
    <row r="230" spans="1:14" ht="13.5" thickBot="1">
      <c r="A230" s="18" t="s">
        <v>445</v>
      </c>
      <c r="B230" s="12" t="s">
        <v>446</v>
      </c>
      <c r="C230" s="4">
        <v>5</v>
      </c>
      <c r="D230" s="4">
        <v>2</v>
      </c>
      <c r="E230" s="4">
        <v>0</v>
      </c>
      <c r="F230" s="4">
        <v>1</v>
      </c>
      <c r="G230" s="4">
        <v>0</v>
      </c>
      <c r="H230" s="4">
        <v>5</v>
      </c>
      <c r="I230" s="4">
        <v>4</v>
      </c>
      <c r="J230" s="4">
        <v>9</v>
      </c>
      <c r="K230" s="4"/>
      <c r="L230" s="4" t="s">
        <v>75</v>
      </c>
      <c r="M230" s="4"/>
      <c r="N230" s="12" t="s">
        <v>89</v>
      </c>
    </row>
    <row r="231" spans="1:14" ht="26.25" thickBot="1">
      <c r="A231" s="18" t="s">
        <v>447</v>
      </c>
      <c r="B231" s="12" t="s">
        <v>448</v>
      </c>
      <c r="C231" s="4">
        <v>5</v>
      </c>
      <c r="D231" s="4">
        <v>2</v>
      </c>
      <c r="E231" s="4">
        <v>0</v>
      </c>
      <c r="F231" s="4">
        <v>1</v>
      </c>
      <c r="G231" s="4">
        <v>0</v>
      </c>
      <c r="H231" s="4">
        <v>5</v>
      </c>
      <c r="I231" s="4">
        <v>4</v>
      </c>
      <c r="J231" s="4">
        <v>9</v>
      </c>
      <c r="K231" s="4"/>
      <c r="L231" s="4" t="s">
        <v>75</v>
      </c>
      <c r="M231" s="4"/>
      <c r="N231" s="12" t="s">
        <v>89</v>
      </c>
    </row>
    <row r="232" spans="1:14" ht="12.75">
      <c r="A232" s="78"/>
      <c r="B232" s="140" t="s">
        <v>190</v>
      </c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2"/>
    </row>
    <row r="233" spans="1:14" ht="26.25" thickBot="1">
      <c r="A233" s="18" t="s">
        <v>355</v>
      </c>
      <c r="B233" s="12" t="s">
        <v>356</v>
      </c>
      <c r="C233" s="4">
        <v>5</v>
      </c>
      <c r="D233" s="4">
        <v>2</v>
      </c>
      <c r="E233" s="4">
        <v>0</v>
      </c>
      <c r="F233" s="4">
        <v>1</v>
      </c>
      <c r="G233" s="4">
        <v>0</v>
      </c>
      <c r="H233" s="4">
        <v>5</v>
      </c>
      <c r="I233" s="4">
        <v>4</v>
      </c>
      <c r="J233" s="4">
        <v>9</v>
      </c>
      <c r="K233" s="4"/>
      <c r="L233" s="4" t="s">
        <v>75</v>
      </c>
      <c r="M233" s="4"/>
      <c r="N233" s="12" t="s">
        <v>89</v>
      </c>
    </row>
    <row r="234" spans="1:14" ht="13.5" thickBot="1">
      <c r="A234" s="18" t="s">
        <v>223</v>
      </c>
      <c r="B234" s="12" t="s">
        <v>224</v>
      </c>
      <c r="C234" s="4">
        <v>5</v>
      </c>
      <c r="D234" s="4">
        <v>2</v>
      </c>
      <c r="E234" s="4">
        <v>0</v>
      </c>
      <c r="F234" s="4">
        <v>1</v>
      </c>
      <c r="G234" s="4">
        <v>0</v>
      </c>
      <c r="H234" s="4">
        <v>5</v>
      </c>
      <c r="I234" s="4">
        <v>4</v>
      </c>
      <c r="J234" s="4">
        <v>9</v>
      </c>
      <c r="K234" s="4"/>
      <c r="L234" s="4" t="s">
        <v>75</v>
      </c>
      <c r="M234" s="4"/>
      <c r="N234" s="12" t="s">
        <v>89</v>
      </c>
    </row>
    <row r="235" spans="1:14" ht="26.25" thickBot="1">
      <c r="A235" s="18" t="s">
        <v>617</v>
      </c>
      <c r="B235" s="12" t="s">
        <v>602</v>
      </c>
      <c r="C235" s="4">
        <v>5</v>
      </c>
      <c r="D235" s="4">
        <v>2</v>
      </c>
      <c r="E235" s="4">
        <v>0</v>
      </c>
      <c r="F235" s="4">
        <v>1</v>
      </c>
      <c r="G235" s="4">
        <v>0</v>
      </c>
      <c r="H235" s="4">
        <v>5</v>
      </c>
      <c r="I235" s="4">
        <v>4</v>
      </c>
      <c r="J235" s="4">
        <v>9</v>
      </c>
      <c r="K235" s="4"/>
      <c r="L235" s="4" t="s">
        <v>75</v>
      </c>
      <c r="M235" s="4"/>
      <c r="N235" s="12" t="s">
        <v>89</v>
      </c>
    </row>
    <row r="236" spans="1:14" ht="13.5" thickBot="1">
      <c r="A236" s="24"/>
      <c r="B236" s="117" t="s">
        <v>376</v>
      </c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9"/>
    </row>
    <row r="237" spans="1:14" ht="26.25" thickBot="1">
      <c r="A237" s="18" t="s">
        <v>450</v>
      </c>
      <c r="B237" s="12" t="s">
        <v>451</v>
      </c>
      <c r="C237" s="4">
        <v>5</v>
      </c>
      <c r="D237" s="4">
        <v>2</v>
      </c>
      <c r="E237" s="4">
        <v>0</v>
      </c>
      <c r="F237" s="4">
        <v>1</v>
      </c>
      <c r="G237" s="4">
        <v>0</v>
      </c>
      <c r="H237" s="4">
        <v>5</v>
      </c>
      <c r="I237" s="4">
        <v>4</v>
      </c>
      <c r="J237" s="4">
        <v>9</v>
      </c>
      <c r="K237" s="4"/>
      <c r="L237" s="4" t="s">
        <v>75</v>
      </c>
      <c r="M237" s="4"/>
      <c r="N237" s="12" t="s">
        <v>89</v>
      </c>
    </row>
    <row r="238" spans="1:14" ht="13.5" thickBot="1">
      <c r="A238" s="18" t="s">
        <v>452</v>
      </c>
      <c r="B238" s="12" t="s">
        <v>616</v>
      </c>
      <c r="C238" s="4">
        <v>5</v>
      </c>
      <c r="D238" s="4">
        <v>2</v>
      </c>
      <c r="E238" s="4">
        <v>0</v>
      </c>
      <c r="F238" s="4">
        <v>1</v>
      </c>
      <c r="G238" s="4">
        <v>0</v>
      </c>
      <c r="H238" s="4">
        <v>5</v>
      </c>
      <c r="I238" s="4">
        <v>4</v>
      </c>
      <c r="J238" s="4">
        <v>9</v>
      </c>
      <c r="K238" s="4"/>
      <c r="L238" s="4" t="s">
        <v>75</v>
      </c>
      <c r="M238" s="4"/>
      <c r="N238" s="12" t="s">
        <v>89</v>
      </c>
    </row>
    <row r="239" spans="1:14" ht="13.5" thickBot="1">
      <c r="A239" s="18" t="s">
        <v>589</v>
      </c>
      <c r="B239" s="12" t="s">
        <v>584</v>
      </c>
      <c r="C239" s="4">
        <v>5</v>
      </c>
      <c r="D239" s="4">
        <v>2</v>
      </c>
      <c r="E239" s="4">
        <v>0</v>
      </c>
      <c r="F239" s="4">
        <v>1</v>
      </c>
      <c r="G239" s="4">
        <v>0</v>
      </c>
      <c r="H239" s="4">
        <v>5</v>
      </c>
      <c r="I239" s="4">
        <v>4</v>
      </c>
      <c r="J239" s="4">
        <v>9</v>
      </c>
      <c r="K239" s="4"/>
      <c r="L239" s="4" t="s">
        <v>75</v>
      </c>
      <c r="M239" s="4"/>
      <c r="N239" s="12" t="s">
        <v>89</v>
      </c>
    </row>
    <row r="240" spans="1:14" ht="13.5" thickBot="1">
      <c r="A240" s="114" t="s">
        <v>488</v>
      </c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6"/>
    </row>
    <row r="241" spans="1:14" ht="13.5" thickBot="1">
      <c r="A241" s="23"/>
      <c r="B241" s="117" t="s">
        <v>181</v>
      </c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9"/>
    </row>
    <row r="242" spans="1:14" ht="13.5" thickBot="1">
      <c r="A242" s="18" t="s">
        <v>236</v>
      </c>
      <c r="B242" s="12" t="s">
        <v>237</v>
      </c>
      <c r="C242" s="4">
        <v>3</v>
      </c>
      <c r="D242" s="4">
        <v>2</v>
      </c>
      <c r="E242" s="4">
        <v>0</v>
      </c>
      <c r="F242" s="4">
        <v>0</v>
      </c>
      <c r="G242" s="4">
        <v>0</v>
      </c>
      <c r="H242" s="4">
        <v>4</v>
      </c>
      <c r="I242" s="4">
        <v>1</v>
      </c>
      <c r="J242" s="4">
        <v>5</v>
      </c>
      <c r="K242" s="4"/>
      <c r="L242" s="4" t="s">
        <v>75</v>
      </c>
      <c r="M242" s="4"/>
      <c r="N242" s="12" t="s">
        <v>98</v>
      </c>
    </row>
    <row r="243" spans="1:14" ht="13.5" thickBot="1">
      <c r="A243" s="18" t="s">
        <v>238</v>
      </c>
      <c r="B243" s="12" t="s">
        <v>239</v>
      </c>
      <c r="C243" s="4">
        <v>3</v>
      </c>
      <c r="D243" s="4">
        <v>2</v>
      </c>
      <c r="E243" s="4">
        <v>0</v>
      </c>
      <c r="F243" s="4">
        <v>0</v>
      </c>
      <c r="G243" s="4">
        <v>0</v>
      </c>
      <c r="H243" s="4">
        <v>4</v>
      </c>
      <c r="I243" s="4">
        <v>1</v>
      </c>
      <c r="J243" s="4">
        <v>5</v>
      </c>
      <c r="K243" s="4"/>
      <c r="L243" s="4" t="s">
        <v>75</v>
      </c>
      <c r="M243" s="4"/>
      <c r="N243" s="12" t="s">
        <v>98</v>
      </c>
    </row>
    <row r="244" spans="1:14" ht="26.25" thickBot="1">
      <c r="A244" s="18" t="s">
        <v>240</v>
      </c>
      <c r="B244" s="12" t="s">
        <v>241</v>
      </c>
      <c r="C244" s="4">
        <v>3</v>
      </c>
      <c r="D244" s="4">
        <v>2</v>
      </c>
      <c r="E244" s="4">
        <v>0</v>
      </c>
      <c r="F244" s="4">
        <v>0</v>
      </c>
      <c r="G244" s="4">
        <v>0</v>
      </c>
      <c r="H244" s="4">
        <v>4</v>
      </c>
      <c r="I244" s="4">
        <v>1</v>
      </c>
      <c r="J244" s="4">
        <v>5</v>
      </c>
      <c r="K244" s="4"/>
      <c r="L244" s="4" t="s">
        <v>75</v>
      </c>
      <c r="M244" s="4"/>
      <c r="N244" s="12" t="s">
        <v>98</v>
      </c>
    </row>
    <row r="245" spans="1:14" ht="13.5" thickBot="1">
      <c r="A245" s="24"/>
      <c r="B245" s="117" t="s">
        <v>190</v>
      </c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9"/>
    </row>
    <row r="246" spans="1:14" ht="13.5" thickBot="1">
      <c r="A246" s="18" t="s">
        <v>242</v>
      </c>
      <c r="B246" s="12" t="s">
        <v>237</v>
      </c>
      <c r="C246" s="4">
        <v>3</v>
      </c>
      <c r="D246" s="4">
        <v>2</v>
      </c>
      <c r="E246" s="4">
        <v>0</v>
      </c>
      <c r="F246" s="4">
        <v>0</v>
      </c>
      <c r="G246" s="4">
        <v>0</v>
      </c>
      <c r="H246" s="4">
        <v>4</v>
      </c>
      <c r="I246" s="4">
        <v>1</v>
      </c>
      <c r="J246" s="4">
        <v>5</v>
      </c>
      <c r="K246" s="4"/>
      <c r="L246" s="4" t="s">
        <v>75</v>
      </c>
      <c r="M246" s="4"/>
      <c r="N246" s="12" t="s">
        <v>98</v>
      </c>
    </row>
    <row r="247" spans="1:14" ht="13.5" thickBot="1">
      <c r="A247" s="18" t="s">
        <v>243</v>
      </c>
      <c r="B247" s="12" t="s">
        <v>239</v>
      </c>
      <c r="C247" s="4">
        <v>3</v>
      </c>
      <c r="D247" s="4">
        <v>2</v>
      </c>
      <c r="E247" s="4">
        <v>0</v>
      </c>
      <c r="F247" s="4">
        <v>0</v>
      </c>
      <c r="G247" s="4">
        <v>0</v>
      </c>
      <c r="H247" s="4">
        <v>4</v>
      </c>
      <c r="I247" s="4">
        <v>1</v>
      </c>
      <c r="J247" s="4">
        <v>5</v>
      </c>
      <c r="K247" s="4"/>
      <c r="L247" s="4" t="s">
        <v>75</v>
      </c>
      <c r="M247" s="4"/>
      <c r="N247" s="12" t="s">
        <v>98</v>
      </c>
    </row>
    <row r="248" spans="1:14" ht="26.25" thickBot="1">
      <c r="A248" s="18" t="s">
        <v>244</v>
      </c>
      <c r="B248" s="12" t="s">
        <v>241</v>
      </c>
      <c r="C248" s="4">
        <v>3</v>
      </c>
      <c r="D248" s="4">
        <v>2</v>
      </c>
      <c r="E248" s="4">
        <v>0</v>
      </c>
      <c r="F248" s="4">
        <v>0</v>
      </c>
      <c r="G248" s="4">
        <v>0</v>
      </c>
      <c r="H248" s="4">
        <v>4</v>
      </c>
      <c r="I248" s="4">
        <v>1</v>
      </c>
      <c r="J248" s="4">
        <v>5</v>
      </c>
      <c r="K248" s="4"/>
      <c r="L248" s="4" t="s">
        <v>75</v>
      </c>
      <c r="M248" s="4"/>
      <c r="N248" s="12" t="s">
        <v>98</v>
      </c>
    </row>
    <row r="249" spans="1:14" ht="13.5" thickBot="1">
      <c r="A249" s="24"/>
      <c r="B249" s="117" t="s">
        <v>376</v>
      </c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9"/>
    </row>
    <row r="250" spans="1:14" ht="13.5" thickBot="1">
      <c r="A250" s="18" t="s">
        <v>454</v>
      </c>
      <c r="B250" s="12" t="s">
        <v>237</v>
      </c>
      <c r="C250" s="4">
        <v>3</v>
      </c>
      <c r="D250" s="4">
        <v>2</v>
      </c>
      <c r="E250" s="4">
        <v>0</v>
      </c>
      <c r="F250" s="4">
        <v>0</v>
      </c>
      <c r="G250" s="4">
        <v>0</v>
      </c>
      <c r="H250" s="4">
        <v>4</v>
      </c>
      <c r="I250" s="4">
        <v>1</v>
      </c>
      <c r="J250" s="4">
        <v>5</v>
      </c>
      <c r="K250" s="4"/>
      <c r="L250" s="4" t="s">
        <v>75</v>
      </c>
      <c r="M250" s="4"/>
      <c r="N250" s="12" t="s">
        <v>98</v>
      </c>
    </row>
    <row r="251" spans="1:14" ht="13.5" thickBot="1">
      <c r="A251" s="18" t="s">
        <v>455</v>
      </c>
      <c r="B251" s="12" t="s">
        <v>239</v>
      </c>
      <c r="C251" s="4">
        <v>3</v>
      </c>
      <c r="D251" s="4">
        <v>2</v>
      </c>
      <c r="E251" s="4">
        <v>0</v>
      </c>
      <c r="F251" s="4">
        <v>0</v>
      </c>
      <c r="G251" s="4">
        <v>0</v>
      </c>
      <c r="H251" s="4">
        <v>4</v>
      </c>
      <c r="I251" s="4">
        <v>1</v>
      </c>
      <c r="J251" s="4">
        <v>5</v>
      </c>
      <c r="K251" s="4"/>
      <c r="L251" s="4" t="s">
        <v>75</v>
      </c>
      <c r="M251" s="4"/>
      <c r="N251" s="12" t="s">
        <v>98</v>
      </c>
    </row>
    <row r="252" spans="1:14" ht="26.25" thickBot="1">
      <c r="A252" s="18" t="s">
        <v>456</v>
      </c>
      <c r="B252" s="12" t="s">
        <v>241</v>
      </c>
      <c r="C252" s="4">
        <v>3</v>
      </c>
      <c r="D252" s="4">
        <v>2</v>
      </c>
      <c r="E252" s="4">
        <v>0</v>
      </c>
      <c r="F252" s="4">
        <v>0</v>
      </c>
      <c r="G252" s="4">
        <v>0</v>
      </c>
      <c r="H252" s="4">
        <v>4</v>
      </c>
      <c r="I252" s="4">
        <v>1</v>
      </c>
      <c r="J252" s="4">
        <v>5</v>
      </c>
      <c r="K252" s="4"/>
      <c r="L252" s="4" t="s">
        <v>75</v>
      </c>
      <c r="M252" s="4"/>
      <c r="N252" s="12" t="s">
        <v>98</v>
      </c>
    </row>
    <row r="253" spans="1:14" s="53" customFormat="1" ht="13.5" thickBot="1">
      <c r="A253" s="50" t="s">
        <v>101</v>
      </c>
      <c r="B253" s="51"/>
      <c r="C253" s="52">
        <f aca="true" t="shared" si="6" ref="C253:J253">C242+C228+C198+C184+C167+C149</f>
        <v>29</v>
      </c>
      <c r="D253" s="52">
        <f t="shared" si="6"/>
        <v>12</v>
      </c>
      <c r="E253" s="52">
        <f t="shared" si="6"/>
        <v>0</v>
      </c>
      <c r="F253" s="52">
        <f t="shared" si="6"/>
        <v>5</v>
      </c>
      <c r="G253" s="52">
        <f t="shared" si="6"/>
        <v>0</v>
      </c>
      <c r="H253" s="52">
        <f t="shared" si="6"/>
        <v>29</v>
      </c>
      <c r="I253" s="52">
        <f t="shared" si="6"/>
        <v>23</v>
      </c>
      <c r="J253" s="52">
        <f t="shared" si="6"/>
        <v>52</v>
      </c>
      <c r="K253" s="52"/>
      <c r="L253" s="52"/>
      <c r="M253" s="52"/>
      <c r="N253" s="51"/>
    </row>
    <row r="254" spans="1:14" s="53" customFormat="1" ht="12.75">
      <c r="A254" s="57"/>
      <c r="B254" s="72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72"/>
    </row>
    <row r="255" s="53" customFormat="1" ht="12.75"/>
    <row r="256" spans="1:15" ht="12.75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</row>
    <row r="257" ht="15.75">
      <c r="C257" s="13" t="s">
        <v>245</v>
      </c>
    </row>
    <row r="258" ht="13.5" thickBot="1">
      <c r="A258" s="16"/>
    </row>
    <row r="259" spans="1:14" ht="13.5" thickBot="1">
      <c r="A259" s="21" t="s">
        <v>67</v>
      </c>
      <c r="B259" s="9" t="s">
        <v>68</v>
      </c>
      <c r="C259" s="9" t="s">
        <v>69</v>
      </c>
      <c r="D259" s="107" t="s">
        <v>70</v>
      </c>
      <c r="E259" s="108"/>
      <c r="F259" s="108"/>
      <c r="G259" s="109"/>
      <c r="H259" s="107" t="s">
        <v>71</v>
      </c>
      <c r="I259" s="108"/>
      <c r="J259" s="109"/>
      <c r="K259" s="107" t="s">
        <v>72</v>
      </c>
      <c r="L259" s="108"/>
      <c r="M259" s="109"/>
      <c r="N259" s="9" t="s">
        <v>73</v>
      </c>
    </row>
    <row r="260" spans="1:14" ht="13.5" thickBot="1">
      <c r="A260" s="22"/>
      <c r="B260" s="10"/>
      <c r="C260" s="10" t="s">
        <v>74</v>
      </c>
      <c r="D260" s="11" t="s">
        <v>75</v>
      </c>
      <c r="E260" s="11" t="s">
        <v>76</v>
      </c>
      <c r="F260" s="11" t="s">
        <v>77</v>
      </c>
      <c r="G260" s="11" t="s">
        <v>78</v>
      </c>
      <c r="H260" s="11" t="s">
        <v>79</v>
      </c>
      <c r="I260" s="11" t="s">
        <v>33</v>
      </c>
      <c r="J260" s="11" t="s">
        <v>80</v>
      </c>
      <c r="K260" s="11" t="s">
        <v>81</v>
      </c>
      <c r="L260" s="11" t="s">
        <v>75</v>
      </c>
      <c r="M260" s="11" t="s">
        <v>82</v>
      </c>
      <c r="N260" s="10" t="s">
        <v>83</v>
      </c>
    </row>
    <row r="261" spans="1:14" ht="13.5" thickBot="1">
      <c r="A261" s="114" t="s">
        <v>246</v>
      </c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6"/>
    </row>
    <row r="262" spans="1:14" ht="13.5" thickBot="1">
      <c r="A262" s="18" t="s">
        <v>489</v>
      </c>
      <c r="B262" s="12" t="s">
        <v>248</v>
      </c>
      <c r="C262" s="4">
        <v>4</v>
      </c>
      <c r="D262" s="4">
        <v>0</v>
      </c>
      <c r="E262" s="4">
        <v>0</v>
      </c>
      <c r="F262" s="4">
        <v>1</v>
      </c>
      <c r="G262" s="4">
        <v>0</v>
      </c>
      <c r="H262" s="4">
        <v>1</v>
      </c>
      <c r="I262" s="4">
        <v>6</v>
      </c>
      <c r="J262" s="4">
        <v>7</v>
      </c>
      <c r="K262" s="4"/>
      <c r="L262" s="4" t="s">
        <v>75</v>
      </c>
      <c r="M262" s="4"/>
      <c r="N262" s="12" t="s">
        <v>89</v>
      </c>
    </row>
    <row r="263" spans="1:14" ht="12.75">
      <c r="A263" s="41"/>
      <c r="B263" s="42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2"/>
    </row>
    <row r="264" spans="1:14" ht="12.75">
      <c r="A264" s="41"/>
      <c r="B264" s="42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2"/>
    </row>
    <row r="265" spans="1:14" ht="12.75">
      <c r="A265" s="41"/>
      <c r="B265" s="42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2"/>
    </row>
    <row r="266" spans="1:14" ht="12.75">
      <c r="A266" s="41"/>
      <c r="B266" s="42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2"/>
    </row>
    <row r="267" ht="15.75">
      <c r="G267" s="13" t="s">
        <v>249</v>
      </c>
    </row>
    <row r="268" ht="13.5" thickBot="1">
      <c r="A268" s="16"/>
    </row>
    <row r="269" spans="1:14" ht="13.5" thickBot="1">
      <c r="A269" s="21" t="s">
        <v>67</v>
      </c>
      <c r="B269" s="9" t="s">
        <v>68</v>
      </c>
      <c r="C269" s="9" t="s">
        <v>69</v>
      </c>
      <c r="D269" s="107" t="s">
        <v>70</v>
      </c>
      <c r="E269" s="108"/>
      <c r="F269" s="108"/>
      <c r="G269" s="109"/>
      <c r="H269" s="107" t="s">
        <v>71</v>
      </c>
      <c r="I269" s="108"/>
      <c r="J269" s="109"/>
      <c r="K269" s="107" t="s">
        <v>72</v>
      </c>
      <c r="L269" s="108"/>
      <c r="M269" s="109"/>
      <c r="N269" s="9" t="s">
        <v>73</v>
      </c>
    </row>
    <row r="270" spans="1:14" ht="13.5" thickBot="1">
      <c r="A270" s="22"/>
      <c r="B270" s="10"/>
      <c r="C270" s="10" t="s">
        <v>74</v>
      </c>
      <c r="D270" s="11" t="s">
        <v>75</v>
      </c>
      <c r="E270" s="11" t="s">
        <v>76</v>
      </c>
      <c r="F270" s="11" t="s">
        <v>77</v>
      </c>
      <c r="G270" s="11" t="s">
        <v>78</v>
      </c>
      <c r="H270" s="11" t="s">
        <v>79</v>
      </c>
      <c r="I270" s="11" t="s">
        <v>33</v>
      </c>
      <c r="J270" s="11" t="s">
        <v>80</v>
      </c>
      <c r="K270" s="11" t="s">
        <v>81</v>
      </c>
      <c r="L270" s="11" t="s">
        <v>75</v>
      </c>
      <c r="M270" s="11" t="s">
        <v>82</v>
      </c>
      <c r="N270" s="10" t="s">
        <v>83</v>
      </c>
    </row>
    <row r="271" spans="1:14" ht="13.5" thickBot="1">
      <c r="A271" s="114" t="s">
        <v>250</v>
      </c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6"/>
    </row>
    <row r="272" spans="1:14" ht="26.25" thickBot="1">
      <c r="A272" s="18" t="s">
        <v>457</v>
      </c>
      <c r="B272" s="12" t="s">
        <v>458</v>
      </c>
      <c r="C272" s="4">
        <v>3</v>
      </c>
      <c r="D272" s="4">
        <v>2</v>
      </c>
      <c r="E272" s="4">
        <v>0</v>
      </c>
      <c r="F272" s="4">
        <v>0</v>
      </c>
      <c r="G272" s="4">
        <v>1</v>
      </c>
      <c r="H272" s="4">
        <v>4</v>
      </c>
      <c r="I272" s="4">
        <v>1</v>
      </c>
      <c r="J272" s="4">
        <v>5</v>
      </c>
      <c r="K272" s="4"/>
      <c r="L272" s="4" t="s">
        <v>75</v>
      </c>
      <c r="M272" s="4"/>
      <c r="N272" s="12" t="s">
        <v>86</v>
      </c>
    </row>
    <row r="273" spans="1:14" ht="26.25" thickBot="1">
      <c r="A273" s="18" t="s">
        <v>253</v>
      </c>
      <c r="B273" s="12" t="s">
        <v>254</v>
      </c>
      <c r="C273" s="4">
        <v>4</v>
      </c>
      <c r="D273" s="4">
        <v>2</v>
      </c>
      <c r="E273" s="4">
        <v>0</v>
      </c>
      <c r="F273" s="4">
        <v>2</v>
      </c>
      <c r="G273" s="4">
        <v>0</v>
      </c>
      <c r="H273" s="4">
        <v>6</v>
      </c>
      <c r="I273" s="4">
        <v>1</v>
      </c>
      <c r="J273" s="4">
        <v>7</v>
      </c>
      <c r="K273" s="4"/>
      <c r="L273" s="4" t="s">
        <v>75</v>
      </c>
      <c r="M273" s="4"/>
      <c r="N273" s="12" t="s">
        <v>86</v>
      </c>
    </row>
    <row r="274" spans="1:14" ht="13.5" thickBot="1">
      <c r="A274" s="114" t="s">
        <v>255</v>
      </c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6"/>
    </row>
    <row r="275" spans="1:14" ht="39" thickBot="1">
      <c r="A275" s="18" t="s">
        <v>256</v>
      </c>
      <c r="B275" s="12" t="s">
        <v>257</v>
      </c>
      <c r="C275" s="4">
        <v>3</v>
      </c>
      <c r="D275" s="4">
        <v>2</v>
      </c>
      <c r="E275" s="4">
        <v>0</v>
      </c>
      <c r="F275" s="4">
        <v>0</v>
      </c>
      <c r="G275" s="4">
        <v>0</v>
      </c>
      <c r="H275" s="4">
        <v>4</v>
      </c>
      <c r="I275" s="4">
        <v>1</v>
      </c>
      <c r="J275" s="4">
        <v>5</v>
      </c>
      <c r="K275" s="4"/>
      <c r="L275" s="4" t="s">
        <v>75</v>
      </c>
      <c r="M275" s="4"/>
      <c r="N275" s="12" t="s">
        <v>86</v>
      </c>
    </row>
    <row r="276" spans="1:14" ht="26.25" thickBot="1">
      <c r="A276" s="18" t="s">
        <v>614</v>
      </c>
      <c r="B276" s="12" t="s">
        <v>613</v>
      </c>
      <c r="C276" s="4">
        <v>3</v>
      </c>
      <c r="D276" s="4">
        <v>0</v>
      </c>
      <c r="E276" s="4">
        <v>2</v>
      </c>
      <c r="F276" s="4">
        <v>0</v>
      </c>
      <c r="G276" s="4">
        <v>1</v>
      </c>
      <c r="H276" s="4">
        <v>3</v>
      </c>
      <c r="I276" s="4">
        <v>2</v>
      </c>
      <c r="J276" s="4">
        <v>5</v>
      </c>
      <c r="K276" s="4"/>
      <c r="L276" s="4" t="s">
        <v>75</v>
      </c>
      <c r="M276" s="4"/>
      <c r="N276" s="12" t="s">
        <v>98</v>
      </c>
    </row>
    <row r="277" spans="1:14" ht="13.5" thickBot="1">
      <c r="A277" s="114" t="s">
        <v>258</v>
      </c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6"/>
    </row>
    <row r="278" spans="1:14" ht="26.25" thickBot="1">
      <c r="A278" s="18" t="s">
        <v>259</v>
      </c>
      <c r="B278" s="12" t="s">
        <v>260</v>
      </c>
      <c r="C278" s="4">
        <v>3</v>
      </c>
      <c r="D278" s="4">
        <v>1</v>
      </c>
      <c r="E278" s="4">
        <v>0</v>
      </c>
      <c r="F278" s="4">
        <v>1</v>
      </c>
      <c r="G278" s="4">
        <v>0</v>
      </c>
      <c r="H278" s="4">
        <v>2</v>
      </c>
      <c r="I278" s="4">
        <v>3</v>
      </c>
      <c r="J278" s="4">
        <v>5</v>
      </c>
      <c r="K278" s="4"/>
      <c r="L278" s="4" t="s">
        <v>75</v>
      </c>
      <c r="M278" s="4"/>
      <c r="N278" s="12" t="s">
        <v>98</v>
      </c>
    </row>
    <row r="279" ht="12.75">
      <c r="A279" s="16"/>
    </row>
    <row r="280" ht="15.75">
      <c r="E280" s="13" t="s">
        <v>261</v>
      </c>
    </row>
    <row r="281" ht="15.75">
      <c r="E281" s="13" t="s">
        <v>262</v>
      </c>
    </row>
    <row r="282" ht="13.5" thickBot="1">
      <c r="E282" s="16"/>
    </row>
    <row r="283" spans="1:14" ht="13.5" thickBot="1">
      <c r="A283" s="21" t="s">
        <v>67</v>
      </c>
      <c r="B283" s="9" t="s">
        <v>68</v>
      </c>
      <c r="C283" s="9" t="s">
        <v>69</v>
      </c>
      <c r="D283" s="107" t="s">
        <v>70</v>
      </c>
      <c r="E283" s="108"/>
      <c r="F283" s="108"/>
      <c r="G283" s="109"/>
      <c r="H283" s="107" t="s">
        <v>71</v>
      </c>
      <c r="I283" s="108"/>
      <c r="J283" s="109"/>
      <c r="K283" s="107" t="s">
        <v>72</v>
      </c>
      <c r="L283" s="108"/>
      <c r="M283" s="109"/>
      <c r="N283" s="9" t="s">
        <v>73</v>
      </c>
    </row>
    <row r="284" spans="1:14" ht="13.5" thickBot="1">
      <c r="A284" s="22"/>
      <c r="B284" s="10"/>
      <c r="C284" s="10" t="s">
        <v>74</v>
      </c>
      <c r="D284" s="11" t="s">
        <v>75</v>
      </c>
      <c r="E284" s="11" t="s">
        <v>76</v>
      </c>
      <c r="F284" s="11" t="s">
        <v>77</v>
      </c>
      <c r="G284" s="11" t="s">
        <v>78</v>
      </c>
      <c r="H284" s="11" t="s">
        <v>79</v>
      </c>
      <c r="I284" s="11" t="s">
        <v>33</v>
      </c>
      <c r="J284" s="11" t="s">
        <v>80</v>
      </c>
      <c r="K284" s="11" t="s">
        <v>81</v>
      </c>
      <c r="L284" s="11" t="s">
        <v>75</v>
      </c>
      <c r="M284" s="11" t="s">
        <v>82</v>
      </c>
      <c r="N284" s="10" t="s">
        <v>83</v>
      </c>
    </row>
    <row r="285" spans="1:14" ht="13.5" thickBot="1">
      <c r="A285" s="18" t="s">
        <v>463</v>
      </c>
      <c r="B285" s="12" t="s">
        <v>314</v>
      </c>
      <c r="C285" s="4">
        <v>6</v>
      </c>
      <c r="D285" s="4">
        <v>2</v>
      </c>
      <c r="E285" s="4">
        <v>1</v>
      </c>
      <c r="F285" s="4">
        <v>2</v>
      </c>
      <c r="G285" s="4">
        <v>0</v>
      </c>
      <c r="H285" s="4">
        <v>7</v>
      </c>
      <c r="I285" s="4">
        <v>4</v>
      </c>
      <c r="J285" s="4">
        <v>11</v>
      </c>
      <c r="K285" s="4" t="s">
        <v>81</v>
      </c>
      <c r="L285" s="4"/>
      <c r="M285" s="4"/>
      <c r="N285" s="12" t="s">
        <v>263</v>
      </c>
    </row>
    <row r="286" spans="1:14" ht="13.5" thickBot="1">
      <c r="A286" s="18" t="s">
        <v>278</v>
      </c>
      <c r="B286" s="12" t="s">
        <v>95</v>
      </c>
      <c r="C286" s="4">
        <v>6</v>
      </c>
      <c r="D286" s="4">
        <v>2</v>
      </c>
      <c r="E286" s="4">
        <v>2</v>
      </c>
      <c r="F286" s="4">
        <v>2</v>
      </c>
      <c r="G286" s="4">
        <v>0</v>
      </c>
      <c r="H286" s="4">
        <v>8</v>
      </c>
      <c r="I286" s="4">
        <v>3</v>
      </c>
      <c r="J286" s="4">
        <v>11</v>
      </c>
      <c r="K286" s="4" t="s">
        <v>81</v>
      </c>
      <c r="L286" s="4"/>
      <c r="M286" s="4"/>
      <c r="N286" s="12" t="s">
        <v>263</v>
      </c>
    </row>
    <row r="287" spans="1:14" ht="13.5" thickBot="1">
      <c r="A287" s="18" t="s">
        <v>464</v>
      </c>
      <c r="B287" s="12" t="s">
        <v>316</v>
      </c>
      <c r="C287" s="4">
        <v>6</v>
      </c>
      <c r="D287" s="4">
        <v>2</v>
      </c>
      <c r="E287" s="4">
        <v>2</v>
      </c>
      <c r="F287" s="4">
        <v>0</v>
      </c>
      <c r="G287" s="4">
        <v>0</v>
      </c>
      <c r="H287" s="4">
        <v>6</v>
      </c>
      <c r="I287" s="4">
        <v>5</v>
      </c>
      <c r="J287" s="4">
        <v>11</v>
      </c>
      <c r="K287" s="4"/>
      <c r="L287" s="4" t="s">
        <v>75</v>
      </c>
      <c r="M287" s="4"/>
      <c r="N287" s="12" t="s">
        <v>263</v>
      </c>
    </row>
    <row r="288" spans="1:14" ht="26.25" thickBot="1">
      <c r="A288" s="18" t="s">
        <v>457</v>
      </c>
      <c r="B288" s="12" t="s">
        <v>458</v>
      </c>
      <c r="C288" s="4">
        <v>3</v>
      </c>
      <c r="D288" s="4">
        <v>2</v>
      </c>
      <c r="E288" s="4">
        <v>0</v>
      </c>
      <c r="F288" s="4">
        <v>0</v>
      </c>
      <c r="G288" s="4">
        <v>1</v>
      </c>
      <c r="H288" s="4">
        <v>4</v>
      </c>
      <c r="I288" s="4">
        <v>1</v>
      </c>
      <c r="J288" s="4">
        <v>5</v>
      </c>
      <c r="K288" s="4"/>
      <c r="L288" s="4" t="s">
        <v>75</v>
      </c>
      <c r="M288" s="4"/>
      <c r="N288" s="12" t="s">
        <v>264</v>
      </c>
    </row>
    <row r="289" spans="1:14" ht="26.25" thickBot="1">
      <c r="A289" s="18" t="s">
        <v>253</v>
      </c>
      <c r="B289" s="12" t="s">
        <v>254</v>
      </c>
      <c r="C289" s="4">
        <v>4</v>
      </c>
      <c r="D289" s="4">
        <v>2</v>
      </c>
      <c r="E289" s="4">
        <v>0</v>
      </c>
      <c r="F289" s="4">
        <v>2</v>
      </c>
      <c r="G289" s="4">
        <v>0</v>
      </c>
      <c r="H289" s="4">
        <v>6</v>
      </c>
      <c r="I289" s="4">
        <v>1</v>
      </c>
      <c r="J289" s="4">
        <v>7</v>
      </c>
      <c r="K289" s="4"/>
      <c r="L289" s="4" t="s">
        <v>75</v>
      </c>
      <c r="M289" s="4"/>
      <c r="N289" s="12" t="s">
        <v>264</v>
      </c>
    </row>
    <row r="290" spans="1:14" ht="13.5" thickBot="1">
      <c r="A290" s="18" t="s">
        <v>465</v>
      </c>
      <c r="B290" s="12" t="s">
        <v>318</v>
      </c>
      <c r="C290" s="4">
        <v>5</v>
      </c>
      <c r="D290" s="4">
        <v>2</v>
      </c>
      <c r="E290" s="4">
        <v>0</v>
      </c>
      <c r="F290" s="4">
        <v>2</v>
      </c>
      <c r="G290" s="4">
        <v>0</v>
      </c>
      <c r="H290" s="4">
        <v>6</v>
      </c>
      <c r="I290" s="4">
        <v>3</v>
      </c>
      <c r="J290" s="4">
        <v>9</v>
      </c>
      <c r="K290" s="4" t="s">
        <v>81</v>
      </c>
      <c r="L290" s="4"/>
      <c r="M290" s="4"/>
      <c r="N290" s="12" t="s">
        <v>263</v>
      </c>
    </row>
    <row r="291" spans="1:14" ht="13.5" thickBot="1">
      <c r="A291" s="18" t="s">
        <v>284</v>
      </c>
      <c r="B291" s="12" t="s">
        <v>114</v>
      </c>
      <c r="C291" s="4">
        <v>4</v>
      </c>
      <c r="D291" s="4">
        <v>2</v>
      </c>
      <c r="E291" s="4">
        <v>1</v>
      </c>
      <c r="F291" s="4">
        <v>0</v>
      </c>
      <c r="G291" s="4">
        <v>0</v>
      </c>
      <c r="H291" s="4">
        <v>5</v>
      </c>
      <c r="I291" s="4">
        <v>1</v>
      </c>
      <c r="J291" s="4">
        <v>7</v>
      </c>
      <c r="K291" s="4" t="s">
        <v>81</v>
      </c>
      <c r="L291" s="4"/>
      <c r="M291" s="4"/>
      <c r="N291" s="12" t="s">
        <v>263</v>
      </c>
    </row>
    <row r="292" spans="1:14" ht="13.5" thickBot="1">
      <c r="A292" s="18" t="s">
        <v>466</v>
      </c>
      <c r="B292" s="12" t="s">
        <v>320</v>
      </c>
      <c r="C292" s="4">
        <v>5</v>
      </c>
      <c r="D292" s="4">
        <v>2</v>
      </c>
      <c r="E292" s="4">
        <v>2</v>
      </c>
      <c r="F292" s="4">
        <v>0</v>
      </c>
      <c r="G292" s="4">
        <v>0</v>
      </c>
      <c r="H292" s="4">
        <v>6</v>
      </c>
      <c r="I292" s="4">
        <v>3</v>
      </c>
      <c r="J292" s="4">
        <v>9</v>
      </c>
      <c r="K292" s="4"/>
      <c r="L292" s="4" t="s">
        <v>75</v>
      </c>
      <c r="M292" s="4"/>
      <c r="N292" s="12" t="s">
        <v>263</v>
      </c>
    </row>
    <row r="293" spans="1:14" ht="39" thickBot="1">
      <c r="A293" s="18" t="s">
        <v>256</v>
      </c>
      <c r="B293" s="12" t="s">
        <v>257</v>
      </c>
      <c r="C293" s="4">
        <v>3</v>
      </c>
      <c r="D293" s="4">
        <v>2</v>
      </c>
      <c r="E293" s="4">
        <v>0</v>
      </c>
      <c r="F293" s="4">
        <v>0</v>
      </c>
      <c r="G293" s="4">
        <v>0</v>
      </c>
      <c r="H293" s="4">
        <v>4</v>
      </c>
      <c r="I293" s="4">
        <v>1</v>
      </c>
      <c r="J293" s="4">
        <v>5</v>
      </c>
      <c r="K293" s="4"/>
      <c r="L293" s="4" t="s">
        <v>75</v>
      </c>
      <c r="M293" s="4"/>
      <c r="N293" s="12" t="s">
        <v>264</v>
      </c>
    </row>
    <row r="294" spans="1:14" ht="13.5" thickBot="1">
      <c r="A294" s="18" t="s">
        <v>468</v>
      </c>
      <c r="B294" s="12" t="s">
        <v>325</v>
      </c>
      <c r="C294" s="4">
        <v>6</v>
      </c>
      <c r="D294" s="4">
        <v>2</v>
      </c>
      <c r="E294" s="4">
        <v>0</v>
      </c>
      <c r="F294" s="4">
        <v>2</v>
      </c>
      <c r="G294" s="4">
        <v>0</v>
      </c>
      <c r="H294" s="4">
        <v>6</v>
      </c>
      <c r="I294" s="4">
        <v>5</v>
      </c>
      <c r="J294" s="4">
        <v>11</v>
      </c>
      <c r="K294" s="4" t="s">
        <v>81</v>
      </c>
      <c r="L294" s="4"/>
      <c r="M294" s="4"/>
      <c r="N294" s="12" t="s">
        <v>263</v>
      </c>
    </row>
    <row r="295" spans="1:14" ht="13.5" thickBot="1">
      <c r="A295" s="18" t="s">
        <v>469</v>
      </c>
      <c r="B295" s="12" t="s">
        <v>327</v>
      </c>
      <c r="C295" s="4">
        <v>6</v>
      </c>
      <c r="D295" s="4">
        <v>2</v>
      </c>
      <c r="E295" s="4">
        <v>1</v>
      </c>
      <c r="F295" s="4">
        <v>2</v>
      </c>
      <c r="G295" s="4">
        <v>0</v>
      </c>
      <c r="H295" s="4">
        <v>7</v>
      </c>
      <c r="I295" s="4">
        <v>4</v>
      </c>
      <c r="J295" s="4">
        <v>11</v>
      </c>
      <c r="K295" s="4" t="s">
        <v>81</v>
      </c>
      <c r="L295" s="4"/>
      <c r="M295" s="4"/>
      <c r="N295" s="12" t="s">
        <v>263</v>
      </c>
    </row>
    <row r="296" spans="1:14" ht="13.5" thickBot="1">
      <c r="A296" s="18" t="s">
        <v>471</v>
      </c>
      <c r="B296" s="12" t="s">
        <v>331</v>
      </c>
      <c r="C296" s="4">
        <v>6</v>
      </c>
      <c r="D296" s="4">
        <v>2</v>
      </c>
      <c r="E296" s="4">
        <v>1</v>
      </c>
      <c r="F296" s="4">
        <v>2</v>
      </c>
      <c r="G296" s="4">
        <v>0</v>
      </c>
      <c r="H296" s="4">
        <v>7</v>
      </c>
      <c r="I296" s="4">
        <v>4</v>
      </c>
      <c r="J296" s="4">
        <v>11</v>
      </c>
      <c r="K296" s="4" t="s">
        <v>81</v>
      </c>
      <c r="L296" s="4"/>
      <c r="M296" s="4"/>
      <c r="N296" s="12" t="s">
        <v>263</v>
      </c>
    </row>
    <row r="297" spans="1:14" ht="13.5" thickBot="1">
      <c r="A297" s="18" t="s">
        <v>472</v>
      </c>
      <c r="B297" s="12" t="s">
        <v>333</v>
      </c>
      <c r="C297" s="4">
        <v>5</v>
      </c>
      <c r="D297" s="4">
        <v>2</v>
      </c>
      <c r="E297" s="4">
        <v>1</v>
      </c>
      <c r="F297" s="4">
        <v>1</v>
      </c>
      <c r="G297" s="4">
        <v>0</v>
      </c>
      <c r="H297" s="4">
        <v>6</v>
      </c>
      <c r="I297" s="4">
        <v>3</v>
      </c>
      <c r="J297" s="4">
        <v>9</v>
      </c>
      <c r="K297" s="4"/>
      <c r="L297" s="4" t="s">
        <v>75</v>
      </c>
      <c r="M297" s="4"/>
      <c r="N297" s="12" t="s">
        <v>263</v>
      </c>
    </row>
    <row r="298" spans="1:14" ht="13.5" thickBot="1">
      <c r="A298" s="18" t="s">
        <v>473</v>
      </c>
      <c r="B298" s="12" t="s">
        <v>335</v>
      </c>
      <c r="C298" s="4">
        <v>7</v>
      </c>
      <c r="D298" s="4">
        <v>2</v>
      </c>
      <c r="E298" s="4">
        <v>1</v>
      </c>
      <c r="F298" s="4">
        <v>1</v>
      </c>
      <c r="G298" s="4">
        <v>0</v>
      </c>
      <c r="H298" s="4">
        <v>6</v>
      </c>
      <c r="I298" s="4">
        <v>6</v>
      </c>
      <c r="J298" s="4">
        <v>12</v>
      </c>
      <c r="K298" s="4" t="s">
        <v>81</v>
      </c>
      <c r="L298" s="4"/>
      <c r="M298" s="4"/>
      <c r="N298" s="12" t="s">
        <v>263</v>
      </c>
    </row>
    <row r="299" spans="1:14" ht="13.5" thickBot="1">
      <c r="A299" s="18" t="s">
        <v>476</v>
      </c>
      <c r="B299" s="12" t="s">
        <v>341</v>
      </c>
      <c r="C299" s="4">
        <v>5</v>
      </c>
      <c r="D299" s="4">
        <v>2</v>
      </c>
      <c r="E299" s="4">
        <v>0</v>
      </c>
      <c r="F299" s="4">
        <v>2</v>
      </c>
      <c r="G299" s="4">
        <v>0</v>
      </c>
      <c r="H299" s="4">
        <v>6</v>
      </c>
      <c r="I299" s="4">
        <v>3</v>
      </c>
      <c r="J299" s="4">
        <v>9</v>
      </c>
      <c r="K299" s="4" t="s">
        <v>81</v>
      </c>
      <c r="L299" s="4"/>
      <c r="M299" s="4"/>
      <c r="N299" s="12" t="s">
        <v>263</v>
      </c>
    </row>
    <row r="305" spans="1:14" ht="12.75">
      <c r="A305" s="41"/>
      <c r="B305" s="42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2"/>
    </row>
    <row r="306" spans="1:14" ht="12.75">
      <c r="A306" s="79" t="s">
        <v>67</v>
      </c>
      <c r="B306" s="76" t="s">
        <v>68</v>
      </c>
      <c r="C306" s="76" t="s">
        <v>69</v>
      </c>
      <c r="D306" s="143" t="s">
        <v>70</v>
      </c>
      <c r="E306" s="144"/>
      <c r="F306" s="144"/>
      <c r="G306" s="145"/>
      <c r="H306" s="143" t="s">
        <v>71</v>
      </c>
      <c r="I306" s="144"/>
      <c r="J306" s="145"/>
      <c r="K306" s="143" t="s">
        <v>72</v>
      </c>
      <c r="L306" s="144"/>
      <c r="M306" s="145"/>
      <c r="N306" s="76" t="s">
        <v>73</v>
      </c>
    </row>
    <row r="307" spans="1:14" ht="13.5" thickBot="1">
      <c r="A307" s="22"/>
      <c r="B307" s="10"/>
      <c r="C307" s="10" t="s">
        <v>74</v>
      </c>
      <c r="D307" s="10" t="s">
        <v>75</v>
      </c>
      <c r="E307" s="10" t="s">
        <v>76</v>
      </c>
      <c r="F307" s="10" t="s">
        <v>77</v>
      </c>
      <c r="G307" s="10" t="s">
        <v>78</v>
      </c>
      <c r="H307" s="10" t="s">
        <v>79</v>
      </c>
      <c r="I307" s="10" t="s">
        <v>33</v>
      </c>
      <c r="J307" s="10" t="s">
        <v>80</v>
      </c>
      <c r="K307" s="10" t="s">
        <v>81</v>
      </c>
      <c r="L307" s="10" t="s">
        <v>75</v>
      </c>
      <c r="M307" s="10" t="s">
        <v>82</v>
      </c>
      <c r="N307" s="10" t="s">
        <v>83</v>
      </c>
    </row>
    <row r="308" spans="1:14" ht="13.5" thickBot="1">
      <c r="A308" s="18" t="s">
        <v>477</v>
      </c>
      <c r="B308" s="12" t="s">
        <v>343</v>
      </c>
      <c r="C308" s="4">
        <v>3</v>
      </c>
      <c r="D308" s="4">
        <v>0</v>
      </c>
      <c r="E308" s="4">
        <v>0</v>
      </c>
      <c r="F308" s="4">
        <v>1</v>
      </c>
      <c r="G308" s="4">
        <v>0</v>
      </c>
      <c r="H308" s="4">
        <v>1</v>
      </c>
      <c r="I308" s="4">
        <v>4</v>
      </c>
      <c r="J308" s="4">
        <v>5</v>
      </c>
      <c r="K308" s="4"/>
      <c r="L308" s="4" t="s">
        <v>75</v>
      </c>
      <c r="M308" s="4"/>
      <c r="N308" s="12" t="s">
        <v>263</v>
      </c>
    </row>
    <row r="309" spans="1:14" ht="13.5" thickBot="1">
      <c r="A309" s="19" t="s">
        <v>344</v>
      </c>
      <c r="B309" s="71" t="s">
        <v>140</v>
      </c>
      <c r="C309" s="6">
        <v>4</v>
      </c>
      <c r="D309" s="6">
        <v>2</v>
      </c>
      <c r="E309" s="6">
        <v>0</v>
      </c>
      <c r="F309" s="6">
        <v>1</v>
      </c>
      <c r="G309" s="6">
        <v>0</v>
      </c>
      <c r="H309" s="6">
        <v>5</v>
      </c>
      <c r="I309" s="6">
        <v>2</v>
      </c>
      <c r="J309" s="6">
        <v>7</v>
      </c>
      <c r="K309" s="6"/>
      <c r="L309" s="6" t="s">
        <v>75</v>
      </c>
      <c r="M309" s="6"/>
      <c r="N309" s="71" t="s">
        <v>265</v>
      </c>
    </row>
    <row r="310" spans="1:14" ht="26.25" thickBot="1">
      <c r="A310" s="18" t="s">
        <v>479</v>
      </c>
      <c r="B310" s="12" t="s">
        <v>348</v>
      </c>
      <c r="C310" s="4">
        <v>8</v>
      </c>
      <c r="D310" s="4">
        <v>2</v>
      </c>
      <c r="E310" s="4">
        <v>2</v>
      </c>
      <c r="F310" s="4">
        <v>2</v>
      </c>
      <c r="G310" s="4">
        <v>0</v>
      </c>
      <c r="H310" s="4">
        <v>8</v>
      </c>
      <c r="I310" s="4">
        <v>6</v>
      </c>
      <c r="J310" s="4">
        <v>14</v>
      </c>
      <c r="K310" s="4" t="s">
        <v>81</v>
      </c>
      <c r="L310" s="4"/>
      <c r="M310" s="4"/>
      <c r="N310" s="12" t="s">
        <v>263</v>
      </c>
    </row>
    <row r="311" spans="1:14" ht="13.5" thickBot="1">
      <c r="A311" s="18" t="s">
        <v>480</v>
      </c>
      <c r="B311" s="12" t="s">
        <v>350</v>
      </c>
      <c r="C311" s="4">
        <v>3</v>
      </c>
      <c r="D311" s="4">
        <v>0</v>
      </c>
      <c r="E311" s="4">
        <v>0</v>
      </c>
      <c r="F311" s="4">
        <v>2</v>
      </c>
      <c r="G311" s="4">
        <v>1</v>
      </c>
      <c r="H311" s="4">
        <v>2</v>
      </c>
      <c r="I311" s="4">
        <v>3</v>
      </c>
      <c r="J311" s="4">
        <v>5</v>
      </c>
      <c r="K311" s="4"/>
      <c r="L311" s="4" t="s">
        <v>75</v>
      </c>
      <c r="M311" s="4"/>
      <c r="N311" s="12" t="s">
        <v>263</v>
      </c>
    </row>
    <row r="312" spans="1:14" ht="13.5" thickBot="1">
      <c r="A312" s="18" t="s">
        <v>481</v>
      </c>
      <c r="B312" s="12" t="s">
        <v>354</v>
      </c>
      <c r="C312" s="4">
        <v>6</v>
      </c>
      <c r="D312" s="4">
        <v>2</v>
      </c>
      <c r="E312" s="4">
        <v>0</v>
      </c>
      <c r="F312" s="4">
        <v>2</v>
      </c>
      <c r="G312" s="4">
        <v>0</v>
      </c>
      <c r="H312" s="4">
        <v>6</v>
      </c>
      <c r="I312" s="4">
        <v>5</v>
      </c>
      <c r="J312" s="4">
        <v>11</v>
      </c>
      <c r="K312" s="4" t="s">
        <v>81</v>
      </c>
      <c r="L312" s="4"/>
      <c r="M312" s="4"/>
      <c r="N312" s="12" t="s">
        <v>263</v>
      </c>
    </row>
    <row r="313" spans="1:14" ht="12.75">
      <c r="A313" s="44" t="s">
        <v>482</v>
      </c>
      <c r="B313" s="45" t="s">
        <v>615</v>
      </c>
      <c r="C313" s="46">
        <v>6</v>
      </c>
      <c r="D313" s="46">
        <v>2</v>
      </c>
      <c r="E313" s="46">
        <v>1</v>
      </c>
      <c r="F313" s="46">
        <v>1</v>
      </c>
      <c r="G313" s="46">
        <v>0</v>
      </c>
      <c r="H313" s="46">
        <v>5</v>
      </c>
      <c r="I313" s="46">
        <v>6</v>
      </c>
      <c r="J313" s="46">
        <v>11</v>
      </c>
      <c r="K313" s="46" t="s">
        <v>81</v>
      </c>
      <c r="L313" s="46"/>
      <c r="M313" s="46"/>
      <c r="N313" s="45" t="s">
        <v>263</v>
      </c>
    </row>
    <row r="314" spans="1:14" ht="12.75">
      <c r="A314" s="47" t="s">
        <v>483</v>
      </c>
      <c r="B314" s="48" t="s">
        <v>358</v>
      </c>
      <c r="C314" s="49">
        <v>5</v>
      </c>
      <c r="D314" s="49">
        <v>2</v>
      </c>
      <c r="E314" s="49">
        <v>0</v>
      </c>
      <c r="F314" s="49">
        <v>2</v>
      </c>
      <c r="G314" s="49">
        <v>0</v>
      </c>
      <c r="H314" s="49">
        <v>6</v>
      </c>
      <c r="I314" s="49">
        <v>3</v>
      </c>
      <c r="J314" s="49">
        <v>9</v>
      </c>
      <c r="K314" s="49" t="s">
        <v>81</v>
      </c>
      <c r="L314" s="49"/>
      <c r="M314" s="49"/>
      <c r="N314" s="48" t="s">
        <v>263</v>
      </c>
    </row>
    <row r="315" spans="1:14" ht="13.5" customHeight="1" thickBot="1">
      <c r="A315" s="139" t="s">
        <v>548</v>
      </c>
      <c r="B315" s="136"/>
      <c r="C315" s="10">
        <f>SUM(C285:C299)+SUM(C308:C314)</f>
        <v>112</v>
      </c>
      <c r="D315" s="10">
        <f>SUM(D285:D299)+SUM(D308:D314)</f>
        <v>40</v>
      </c>
      <c r="E315" s="10">
        <f aca="true" t="shared" si="7" ref="E315:J315">SUM(E285:E299)+SUM(E308:E314)</f>
        <v>15</v>
      </c>
      <c r="F315" s="10">
        <f t="shared" si="7"/>
        <v>29</v>
      </c>
      <c r="G315" s="10">
        <f t="shared" si="7"/>
        <v>2</v>
      </c>
      <c r="H315" s="10">
        <f t="shared" si="7"/>
        <v>123</v>
      </c>
      <c r="I315" s="10">
        <f t="shared" si="7"/>
        <v>76</v>
      </c>
      <c r="J315" s="10">
        <f t="shared" si="7"/>
        <v>200</v>
      </c>
      <c r="K315" s="10">
        <v>12</v>
      </c>
      <c r="L315" s="10">
        <v>10</v>
      </c>
      <c r="M315" s="10">
        <v>0</v>
      </c>
      <c r="N315" s="10"/>
    </row>
    <row r="316" spans="1:14" ht="13.5" customHeight="1" thickBot="1">
      <c r="A316" s="107" t="s">
        <v>549</v>
      </c>
      <c r="B316" s="109"/>
      <c r="C316" s="54">
        <f>SUM(D316:G316)</f>
        <v>1204</v>
      </c>
      <c r="D316" s="10">
        <f>D315*14</f>
        <v>560</v>
      </c>
      <c r="E316" s="10">
        <f aca="true" t="shared" si="8" ref="E316:J316">E315*14</f>
        <v>210</v>
      </c>
      <c r="F316" s="10">
        <f t="shared" si="8"/>
        <v>406</v>
      </c>
      <c r="G316" s="10">
        <f t="shared" si="8"/>
        <v>28</v>
      </c>
      <c r="H316" s="10">
        <f t="shared" si="8"/>
        <v>1722</v>
      </c>
      <c r="I316" s="10">
        <f t="shared" si="8"/>
        <v>1064</v>
      </c>
      <c r="J316" s="10">
        <f t="shared" si="8"/>
        <v>2800</v>
      </c>
      <c r="K316" s="10"/>
      <c r="L316" s="10"/>
      <c r="M316" s="10"/>
      <c r="N316" s="10"/>
    </row>
    <row r="317" spans="1:14" ht="13.5" thickBot="1">
      <c r="A317" s="107" t="s">
        <v>550</v>
      </c>
      <c r="B317" s="109"/>
      <c r="C317" s="96">
        <f aca="true" t="shared" si="9" ref="C317:J317">C316/(C316+C335+C369)</f>
        <v>0.5584415584415584</v>
      </c>
      <c r="D317" s="96">
        <f t="shared" si="9"/>
        <v>0.5797101449275363</v>
      </c>
      <c r="E317" s="96">
        <f t="shared" si="9"/>
        <v>0.4411764705882353</v>
      </c>
      <c r="F317" s="96">
        <f t="shared" si="9"/>
        <v>0.6444444444444445</v>
      </c>
      <c r="G317" s="96">
        <f t="shared" si="9"/>
        <v>0.3333333333333333</v>
      </c>
      <c r="H317" s="96">
        <f t="shared" si="9"/>
        <v>0.5616438356164384</v>
      </c>
      <c r="I317" s="96">
        <f t="shared" si="9"/>
        <v>0.4691358024691358</v>
      </c>
      <c r="J317" s="96">
        <f t="shared" si="9"/>
        <v>0.5235602094240838</v>
      </c>
      <c r="K317" s="10" t="s">
        <v>266</v>
      </c>
      <c r="L317" s="10" t="s">
        <v>266</v>
      </c>
      <c r="M317" s="10" t="s">
        <v>266</v>
      </c>
      <c r="N317" s="10"/>
    </row>
    <row r="318" ht="12.75">
      <c r="A318" s="16"/>
    </row>
    <row r="319" ht="15.75">
      <c r="C319" s="13" t="s">
        <v>267</v>
      </c>
    </row>
    <row r="320" ht="13.5" thickBot="1">
      <c r="A320" s="16"/>
    </row>
    <row r="321" spans="1:14" ht="13.5" thickBot="1">
      <c r="A321" s="21" t="s">
        <v>67</v>
      </c>
      <c r="B321" s="9" t="s">
        <v>68</v>
      </c>
      <c r="C321" s="9" t="s">
        <v>69</v>
      </c>
      <c r="D321" s="107" t="s">
        <v>70</v>
      </c>
      <c r="E321" s="108"/>
      <c r="F321" s="108"/>
      <c r="G321" s="109"/>
      <c r="H321" s="107" t="s">
        <v>71</v>
      </c>
      <c r="I321" s="108"/>
      <c r="J321" s="109"/>
      <c r="K321" s="107" t="s">
        <v>72</v>
      </c>
      <c r="L321" s="108"/>
      <c r="M321" s="109"/>
      <c r="N321" s="9" t="s">
        <v>73</v>
      </c>
    </row>
    <row r="322" spans="1:14" ht="13.5" thickBot="1">
      <c r="A322" s="22"/>
      <c r="B322" s="10"/>
      <c r="C322" s="10" t="s">
        <v>74</v>
      </c>
      <c r="D322" s="11" t="s">
        <v>75</v>
      </c>
      <c r="E322" s="11" t="s">
        <v>76</v>
      </c>
      <c r="F322" s="11" t="s">
        <v>77</v>
      </c>
      <c r="G322" s="11" t="s">
        <v>78</v>
      </c>
      <c r="H322" s="11" t="s">
        <v>79</v>
      </c>
      <c r="I322" s="11" t="s">
        <v>33</v>
      </c>
      <c r="J322" s="11" t="s">
        <v>80</v>
      </c>
      <c r="K322" s="11" t="s">
        <v>81</v>
      </c>
      <c r="L322" s="11" t="s">
        <v>75</v>
      </c>
      <c r="M322" s="11" t="s">
        <v>82</v>
      </c>
      <c r="N322" s="10" t="s">
        <v>83</v>
      </c>
    </row>
    <row r="323" spans="1:14" ht="13.5" thickBot="1">
      <c r="A323" s="18" t="s">
        <v>283</v>
      </c>
      <c r="B323" s="12" t="s">
        <v>112</v>
      </c>
      <c r="C323" s="4">
        <v>6</v>
      </c>
      <c r="D323" s="4">
        <v>2</v>
      </c>
      <c r="E323" s="4">
        <v>1</v>
      </c>
      <c r="F323" s="4">
        <v>2</v>
      </c>
      <c r="G323" s="4">
        <v>0</v>
      </c>
      <c r="H323" s="4">
        <v>7</v>
      </c>
      <c r="I323" s="4">
        <v>4</v>
      </c>
      <c r="J323" s="4">
        <v>11</v>
      </c>
      <c r="K323" s="4" t="s">
        <v>81</v>
      </c>
      <c r="L323" s="4"/>
      <c r="M323" s="4"/>
      <c r="N323" s="12" t="s">
        <v>263</v>
      </c>
    </row>
    <row r="324" spans="1:14" ht="13.5" thickBot="1">
      <c r="A324" s="18" t="s">
        <v>467</v>
      </c>
      <c r="B324" s="12" t="s">
        <v>323</v>
      </c>
      <c r="C324" s="4">
        <v>6</v>
      </c>
      <c r="D324" s="4">
        <v>2</v>
      </c>
      <c r="E324" s="4">
        <v>1</v>
      </c>
      <c r="F324" s="4">
        <v>2</v>
      </c>
      <c r="G324" s="4">
        <v>0</v>
      </c>
      <c r="H324" s="4">
        <v>7</v>
      </c>
      <c r="I324" s="4">
        <v>4</v>
      </c>
      <c r="J324" s="4">
        <v>11</v>
      </c>
      <c r="K324" s="4" t="s">
        <v>81</v>
      </c>
      <c r="L324" s="4"/>
      <c r="M324" s="4"/>
      <c r="N324" s="12" t="s">
        <v>263</v>
      </c>
    </row>
    <row r="325" spans="1:14" ht="13.5" thickBot="1">
      <c r="A325" s="18" t="s">
        <v>470</v>
      </c>
      <c r="B325" s="12" t="s">
        <v>329</v>
      </c>
      <c r="C325" s="4">
        <v>6</v>
      </c>
      <c r="D325" s="4">
        <v>2</v>
      </c>
      <c r="E325" s="4">
        <v>0</v>
      </c>
      <c r="F325" s="4">
        <v>1</v>
      </c>
      <c r="G325" s="4">
        <v>0</v>
      </c>
      <c r="H325" s="4">
        <v>5</v>
      </c>
      <c r="I325" s="4">
        <v>6</v>
      </c>
      <c r="J325" s="4">
        <v>11</v>
      </c>
      <c r="K325" s="4"/>
      <c r="L325" s="4" t="s">
        <v>75</v>
      </c>
      <c r="M325" s="4"/>
      <c r="N325" s="12" t="s">
        <v>263</v>
      </c>
    </row>
    <row r="326" spans="1:14" ht="26.25" thickBot="1">
      <c r="A326" s="18" t="s">
        <v>474</v>
      </c>
      <c r="B326" s="12" t="s">
        <v>337</v>
      </c>
      <c r="C326" s="4">
        <v>6</v>
      </c>
      <c r="D326" s="4">
        <v>2</v>
      </c>
      <c r="E326" s="4">
        <v>1</v>
      </c>
      <c r="F326" s="4">
        <v>1</v>
      </c>
      <c r="G326" s="4">
        <v>0</v>
      </c>
      <c r="H326" s="4">
        <v>6</v>
      </c>
      <c r="I326" s="4">
        <v>5</v>
      </c>
      <c r="J326" s="4">
        <v>11</v>
      </c>
      <c r="K326" s="4" t="s">
        <v>81</v>
      </c>
      <c r="L326" s="4"/>
      <c r="M326" s="4"/>
      <c r="N326" s="12" t="s">
        <v>263</v>
      </c>
    </row>
    <row r="327" spans="1:14" ht="13.5" thickBot="1">
      <c r="A327" s="18" t="s">
        <v>475</v>
      </c>
      <c r="B327" s="12" t="s">
        <v>339</v>
      </c>
      <c r="C327" s="4">
        <v>6</v>
      </c>
      <c r="D327" s="4">
        <v>2</v>
      </c>
      <c r="E327" s="4">
        <v>1</v>
      </c>
      <c r="F327" s="4">
        <v>1</v>
      </c>
      <c r="G327" s="4">
        <v>0</v>
      </c>
      <c r="H327" s="4">
        <v>6</v>
      </c>
      <c r="I327" s="4">
        <v>5</v>
      </c>
      <c r="J327" s="4">
        <v>11</v>
      </c>
      <c r="K327" s="4" t="s">
        <v>81</v>
      </c>
      <c r="L327" s="4"/>
      <c r="M327" s="4"/>
      <c r="N327" s="12" t="s">
        <v>263</v>
      </c>
    </row>
    <row r="328" spans="1:14" ht="13.5" thickBot="1">
      <c r="A328" s="18" t="s">
        <v>489</v>
      </c>
      <c r="B328" s="12" t="s">
        <v>248</v>
      </c>
      <c r="C328" s="4">
        <v>4</v>
      </c>
      <c r="D328" s="4">
        <v>0</v>
      </c>
      <c r="E328" s="4">
        <v>0</v>
      </c>
      <c r="F328" s="4">
        <v>1</v>
      </c>
      <c r="G328" s="4">
        <v>0</v>
      </c>
      <c r="H328" s="4">
        <v>1</v>
      </c>
      <c r="I328" s="4">
        <v>6</v>
      </c>
      <c r="J328" s="4">
        <v>7</v>
      </c>
      <c r="K328" s="4"/>
      <c r="L328" s="4" t="s">
        <v>75</v>
      </c>
      <c r="M328" s="4"/>
      <c r="N328" s="12" t="s">
        <v>269</v>
      </c>
    </row>
    <row r="329" spans="1:14" ht="13.5" thickBot="1">
      <c r="A329" s="18" t="s">
        <v>478</v>
      </c>
      <c r="B329" s="12" t="s">
        <v>346</v>
      </c>
      <c r="C329" s="4">
        <v>6</v>
      </c>
      <c r="D329" s="4">
        <v>2</v>
      </c>
      <c r="E329" s="4">
        <v>0</v>
      </c>
      <c r="F329" s="4">
        <v>2</v>
      </c>
      <c r="G329" s="4">
        <v>1</v>
      </c>
      <c r="H329" s="4">
        <v>7</v>
      </c>
      <c r="I329" s="4">
        <v>4</v>
      </c>
      <c r="J329" s="4">
        <v>11</v>
      </c>
      <c r="K329" s="4" t="s">
        <v>81</v>
      </c>
      <c r="L329" s="4"/>
      <c r="M329" s="4"/>
      <c r="N329" s="12" t="s">
        <v>263</v>
      </c>
    </row>
    <row r="330" spans="1:14" ht="13.5" thickBot="1">
      <c r="A330" s="18" t="s">
        <v>352</v>
      </c>
      <c r="B330" s="12" t="s">
        <v>158</v>
      </c>
      <c r="C330" s="4">
        <v>6</v>
      </c>
      <c r="D330" s="4">
        <v>2</v>
      </c>
      <c r="E330" s="4">
        <v>0</v>
      </c>
      <c r="F330" s="4">
        <v>1</v>
      </c>
      <c r="G330" s="4">
        <v>0</v>
      </c>
      <c r="H330" s="4">
        <v>5</v>
      </c>
      <c r="I330" s="4">
        <v>6</v>
      </c>
      <c r="J330" s="4">
        <v>11</v>
      </c>
      <c r="K330" s="4"/>
      <c r="L330" s="4" t="s">
        <v>75</v>
      </c>
      <c r="M330" s="4"/>
      <c r="N330" s="12" t="s">
        <v>265</v>
      </c>
    </row>
    <row r="331" spans="1:14" ht="13.5" thickBot="1">
      <c r="A331" s="18" t="s">
        <v>299</v>
      </c>
      <c r="B331" s="12" t="s">
        <v>156</v>
      </c>
      <c r="C331" s="4">
        <v>5</v>
      </c>
      <c r="D331" s="4">
        <v>0</v>
      </c>
      <c r="E331" s="4">
        <v>0</v>
      </c>
      <c r="F331" s="4">
        <v>0</v>
      </c>
      <c r="G331" s="4">
        <v>2</v>
      </c>
      <c r="H331" s="4">
        <v>2</v>
      </c>
      <c r="I331" s="4">
        <v>7</v>
      </c>
      <c r="J331" s="4">
        <v>9</v>
      </c>
      <c r="K331" s="4"/>
      <c r="L331" s="4" t="s">
        <v>75</v>
      </c>
      <c r="M331" s="4"/>
      <c r="N331" s="12" t="s">
        <v>263</v>
      </c>
    </row>
    <row r="332" spans="1:14" ht="13.5" thickBot="1">
      <c r="A332" s="18" t="s">
        <v>359</v>
      </c>
      <c r="B332" s="12" t="s">
        <v>160</v>
      </c>
      <c r="C332" s="4">
        <v>5</v>
      </c>
      <c r="D332" s="4">
        <v>2</v>
      </c>
      <c r="E332" s="4">
        <v>0</v>
      </c>
      <c r="F332" s="4">
        <v>1</v>
      </c>
      <c r="G332" s="4">
        <v>0</v>
      </c>
      <c r="H332" s="4">
        <v>5</v>
      </c>
      <c r="I332" s="4">
        <v>4</v>
      </c>
      <c r="J332" s="4">
        <v>9</v>
      </c>
      <c r="K332" s="4"/>
      <c r="L332" s="4" t="s">
        <v>75</v>
      </c>
      <c r="M332" s="4"/>
      <c r="N332" s="12" t="s">
        <v>265</v>
      </c>
    </row>
    <row r="333" spans="1:14" ht="13.5" thickBot="1">
      <c r="A333" s="18" t="s">
        <v>360</v>
      </c>
      <c r="B333" s="12" t="s">
        <v>162</v>
      </c>
      <c r="C333" s="4">
        <v>5</v>
      </c>
      <c r="D333" s="4">
        <v>2</v>
      </c>
      <c r="E333" s="4">
        <v>0</v>
      </c>
      <c r="F333" s="4">
        <v>1</v>
      </c>
      <c r="G333" s="4">
        <v>0</v>
      </c>
      <c r="H333" s="4">
        <v>5</v>
      </c>
      <c r="I333" s="4">
        <v>4</v>
      </c>
      <c r="J333" s="4">
        <v>9</v>
      </c>
      <c r="K333" s="4"/>
      <c r="L333" s="4" t="s">
        <v>75</v>
      </c>
      <c r="M333" s="4"/>
      <c r="N333" s="12" t="s">
        <v>265</v>
      </c>
    </row>
    <row r="334" spans="1:14" ht="13.5" customHeight="1" thickBot="1">
      <c r="A334" s="112" t="s">
        <v>548</v>
      </c>
      <c r="B334" s="109"/>
      <c r="C334" s="10">
        <f>SUM(C323:C333)</f>
        <v>61</v>
      </c>
      <c r="D334" s="10">
        <f>SUM(D323:D333)</f>
        <v>18</v>
      </c>
      <c r="E334" s="10">
        <f aca="true" t="shared" si="10" ref="E334:J334">SUM(E323:E333)</f>
        <v>4</v>
      </c>
      <c r="F334" s="10">
        <f t="shared" si="10"/>
        <v>13</v>
      </c>
      <c r="G334" s="10">
        <f t="shared" si="10"/>
        <v>3</v>
      </c>
      <c r="H334" s="10">
        <f t="shared" si="10"/>
        <v>56</v>
      </c>
      <c r="I334" s="10">
        <f t="shared" si="10"/>
        <v>55</v>
      </c>
      <c r="J334" s="10">
        <f t="shared" si="10"/>
        <v>111</v>
      </c>
      <c r="K334" s="10">
        <v>5</v>
      </c>
      <c r="L334" s="10">
        <v>6</v>
      </c>
      <c r="M334" s="10">
        <v>0</v>
      </c>
      <c r="N334" s="10"/>
    </row>
    <row r="335" spans="1:14" ht="13.5" customHeight="1" thickBot="1">
      <c r="A335" s="107" t="s">
        <v>549</v>
      </c>
      <c r="B335" s="109"/>
      <c r="C335" s="54">
        <f>SUM(D335:G335)</f>
        <v>532</v>
      </c>
      <c r="D335" s="10">
        <f aca="true" t="shared" si="11" ref="D335:J335">D334*14</f>
        <v>252</v>
      </c>
      <c r="E335" s="10">
        <f t="shared" si="11"/>
        <v>56</v>
      </c>
      <c r="F335" s="10">
        <f t="shared" si="11"/>
        <v>182</v>
      </c>
      <c r="G335" s="10">
        <f t="shared" si="11"/>
        <v>42</v>
      </c>
      <c r="H335" s="10">
        <f t="shared" si="11"/>
        <v>784</v>
      </c>
      <c r="I335" s="10">
        <f t="shared" si="11"/>
        <v>770</v>
      </c>
      <c r="J335" s="10">
        <f t="shared" si="11"/>
        <v>1554</v>
      </c>
      <c r="K335" s="10"/>
      <c r="L335" s="10"/>
      <c r="M335" s="10"/>
      <c r="N335" s="10"/>
    </row>
    <row r="336" spans="1:14" ht="13.5" customHeight="1" thickBot="1">
      <c r="A336" s="107" t="s">
        <v>550</v>
      </c>
      <c r="B336" s="109"/>
      <c r="C336" s="96">
        <f aca="true" t="shared" si="12" ref="C336:J336">C335/(C316+C335+C369)</f>
        <v>0.24675324675324675</v>
      </c>
      <c r="D336" s="96">
        <f t="shared" si="12"/>
        <v>0.2608695652173913</v>
      </c>
      <c r="E336" s="96">
        <f t="shared" si="12"/>
        <v>0.11764705882352941</v>
      </c>
      <c r="F336" s="96">
        <f t="shared" si="12"/>
        <v>0.28888888888888886</v>
      </c>
      <c r="G336" s="96">
        <f t="shared" si="12"/>
        <v>0.5</v>
      </c>
      <c r="H336" s="96">
        <f t="shared" si="12"/>
        <v>0.2557077625570776</v>
      </c>
      <c r="I336" s="96">
        <f t="shared" si="12"/>
        <v>0.3395061728395062</v>
      </c>
      <c r="J336" s="96">
        <f t="shared" si="12"/>
        <v>0.2905759162303665</v>
      </c>
      <c r="K336" s="10" t="s">
        <v>266</v>
      </c>
      <c r="L336" s="10" t="s">
        <v>266</v>
      </c>
      <c r="M336" s="10" t="s">
        <v>266</v>
      </c>
      <c r="N336" s="10"/>
    </row>
    <row r="337" spans="1:14" ht="13.5" customHeight="1">
      <c r="A337" s="25"/>
      <c r="B337" s="25"/>
      <c r="C337" s="102"/>
      <c r="D337" s="102"/>
      <c r="E337" s="102"/>
      <c r="F337" s="102"/>
      <c r="G337" s="102"/>
      <c r="H337" s="102"/>
      <c r="I337" s="102"/>
      <c r="J337" s="102"/>
      <c r="K337" s="25"/>
      <c r="L337" s="25"/>
      <c r="M337" s="25"/>
      <c r="N337" s="25"/>
    </row>
    <row r="338" spans="1:14" ht="13.5" customHeight="1">
      <c r="A338" s="25"/>
      <c r="B338" s="25"/>
      <c r="C338" s="102"/>
      <c r="D338" s="102"/>
      <c r="E338" s="102"/>
      <c r="F338" s="102"/>
      <c r="G338" s="102"/>
      <c r="H338" s="102"/>
      <c r="I338" s="102"/>
      <c r="J338" s="102"/>
      <c r="K338" s="25"/>
      <c r="L338" s="25"/>
      <c r="M338" s="25"/>
      <c r="N338" s="25"/>
    </row>
    <row r="339" spans="1:14" ht="13.5" customHeight="1">
      <c r="A339" s="25"/>
      <c r="B339" s="25"/>
      <c r="C339" s="102"/>
      <c r="D339" s="102"/>
      <c r="E339" s="102"/>
      <c r="F339" s="102"/>
      <c r="G339" s="102"/>
      <c r="H339" s="102"/>
      <c r="I339" s="102"/>
      <c r="J339" s="102"/>
      <c r="K339" s="25"/>
      <c r="L339" s="25"/>
      <c r="M339" s="25"/>
      <c r="N339" s="25"/>
    </row>
    <row r="340" spans="1:14" ht="13.5" customHeight="1">
      <c r="A340" s="25"/>
      <c r="B340" s="25"/>
      <c r="C340" s="102"/>
      <c r="D340" s="102"/>
      <c r="E340" s="102"/>
      <c r="F340" s="102"/>
      <c r="G340" s="102"/>
      <c r="H340" s="102"/>
      <c r="I340" s="102"/>
      <c r="J340" s="102"/>
      <c r="K340" s="25"/>
      <c r="L340" s="25"/>
      <c r="M340" s="25"/>
      <c r="N340" s="25"/>
    </row>
    <row r="341" spans="1:14" ht="13.5" customHeight="1">
      <c r="A341" s="25"/>
      <c r="B341" s="25"/>
      <c r="C341" s="102"/>
      <c r="D341" s="102"/>
      <c r="E341" s="102"/>
      <c r="F341" s="102"/>
      <c r="G341" s="102"/>
      <c r="H341" s="102"/>
      <c r="I341" s="102"/>
      <c r="J341" s="102"/>
      <c r="K341" s="25"/>
      <c r="L341" s="25"/>
      <c r="M341" s="25"/>
      <c r="N341" s="25"/>
    </row>
    <row r="342" spans="1:14" ht="13.5" customHeight="1">
      <c r="A342" s="25"/>
      <c r="B342" s="25"/>
      <c r="C342" s="102"/>
      <c r="D342" s="102"/>
      <c r="E342" s="102"/>
      <c r="F342" s="102"/>
      <c r="G342" s="102"/>
      <c r="H342" s="102"/>
      <c r="I342" s="102"/>
      <c r="J342" s="102"/>
      <c r="K342" s="25"/>
      <c r="L342" s="25"/>
      <c r="M342" s="25"/>
      <c r="N342" s="25"/>
    </row>
    <row r="343" spans="1:14" ht="13.5" customHeight="1">
      <c r="A343" s="25"/>
      <c r="B343" s="25"/>
      <c r="C343" s="102"/>
      <c r="D343" s="102"/>
      <c r="E343" s="102"/>
      <c r="F343" s="102"/>
      <c r="G343" s="102"/>
      <c r="H343" s="102"/>
      <c r="I343" s="102"/>
      <c r="J343" s="102"/>
      <c r="K343" s="25"/>
      <c r="L343" s="25"/>
      <c r="M343" s="25"/>
      <c r="N343" s="25"/>
    </row>
    <row r="344" spans="1:14" ht="13.5" customHeight="1">
      <c r="A344" s="25"/>
      <c r="B344" s="25"/>
      <c r="C344" s="102"/>
      <c r="D344" s="102"/>
      <c r="E344" s="102"/>
      <c r="F344" s="102"/>
      <c r="G344" s="102"/>
      <c r="H344" s="102"/>
      <c r="I344" s="102"/>
      <c r="J344" s="102"/>
      <c r="K344" s="25"/>
      <c r="L344" s="25"/>
      <c r="M344" s="25"/>
      <c r="N344" s="25"/>
    </row>
    <row r="345" spans="1:14" ht="13.5" customHeight="1">
      <c r="A345" s="25"/>
      <c r="B345" s="25"/>
      <c r="C345" s="102"/>
      <c r="D345" s="102"/>
      <c r="E345" s="102"/>
      <c r="F345" s="102"/>
      <c r="G345" s="102"/>
      <c r="H345" s="102"/>
      <c r="I345" s="102"/>
      <c r="J345" s="102"/>
      <c r="K345" s="25"/>
      <c r="L345" s="25"/>
      <c r="M345" s="25"/>
      <c r="N345" s="25"/>
    </row>
    <row r="346" spans="1:14" ht="13.5" customHeight="1">
      <c r="A346" s="25"/>
      <c r="B346" s="25"/>
      <c r="C346" s="102"/>
      <c r="D346" s="102"/>
      <c r="E346" s="102"/>
      <c r="F346" s="102"/>
      <c r="G346" s="102"/>
      <c r="H346" s="102"/>
      <c r="I346" s="102"/>
      <c r="J346" s="102"/>
      <c r="K346" s="25"/>
      <c r="L346" s="25"/>
      <c r="M346" s="25"/>
      <c r="N346" s="25"/>
    </row>
    <row r="347" spans="1:14" ht="13.5" customHeight="1">
      <c r="A347" s="25"/>
      <c r="B347" s="25"/>
      <c r="C347" s="102"/>
      <c r="D347" s="102"/>
      <c r="E347" s="102"/>
      <c r="F347" s="102"/>
      <c r="G347" s="102"/>
      <c r="H347" s="102"/>
      <c r="I347" s="102"/>
      <c r="J347" s="102"/>
      <c r="K347" s="25"/>
      <c r="L347" s="25"/>
      <c r="M347" s="25"/>
      <c r="N347" s="25"/>
    </row>
    <row r="348" spans="1:14" ht="13.5" customHeight="1">
      <c r="A348" s="25"/>
      <c r="B348" s="25"/>
      <c r="C348" s="102"/>
      <c r="D348" s="102"/>
      <c r="E348" s="102"/>
      <c r="F348" s="102"/>
      <c r="G348" s="102"/>
      <c r="H348" s="102"/>
      <c r="I348" s="102"/>
      <c r="J348" s="102"/>
      <c r="K348" s="25"/>
      <c r="L348" s="25"/>
      <c r="M348" s="25"/>
      <c r="N348" s="25"/>
    </row>
    <row r="349" spans="1:14" ht="13.5" customHeight="1">
      <c r="A349" s="25"/>
      <c r="B349" s="25"/>
      <c r="C349" s="102"/>
      <c r="D349" s="102"/>
      <c r="E349" s="102"/>
      <c r="F349" s="102"/>
      <c r="G349" s="102"/>
      <c r="H349" s="102"/>
      <c r="I349" s="102"/>
      <c r="J349" s="102"/>
      <c r="K349" s="25"/>
      <c r="L349" s="25"/>
      <c r="M349" s="25"/>
      <c r="N349" s="25"/>
    </row>
    <row r="350" spans="1:14" ht="13.5" customHeight="1">
      <c r="A350" s="25"/>
      <c r="B350" s="25"/>
      <c r="C350" s="102"/>
      <c r="D350" s="102"/>
      <c r="E350" s="102"/>
      <c r="F350" s="102"/>
      <c r="G350" s="102"/>
      <c r="H350" s="102"/>
      <c r="I350" s="102"/>
      <c r="J350" s="102"/>
      <c r="K350" s="25"/>
      <c r="L350" s="25"/>
      <c r="M350" s="25"/>
      <c r="N350" s="25"/>
    </row>
    <row r="351" spans="1:14" ht="13.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</row>
    <row r="352" spans="1:14" ht="12.7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</row>
    <row r="353" ht="15.75">
      <c r="G353" s="13" t="s">
        <v>268</v>
      </c>
    </row>
    <row r="354" ht="13.5" thickBot="1">
      <c r="A354" s="16"/>
    </row>
    <row r="355" spans="1:14" ht="13.5" thickBot="1">
      <c r="A355" s="21" t="s">
        <v>67</v>
      </c>
      <c r="B355" s="9" t="s">
        <v>68</v>
      </c>
      <c r="C355" s="9" t="s">
        <v>69</v>
      </c>
      <c r="D355" s="107" t="s">
        <v>70</v>
      </c>
      <c r="E355" s="108"/>
      <c r="F355" s="108"/>
      <c r="G355" s="109"/>
      <c r="H355" s="107" t="s">
        <v>71</v>
      </c>
      <c r="I355" s="108"/>
      <c r="J355" s="109"/>
      <c r="K355" s="107" t="s">
        <v>72</v>
      </c>
      <c r="L355" s="108"/>
      <c r="M355" s="109"/>
      <c r="N355" s="9" t="s">
        <v>73</v>
      </c>
    </row>
    <row r="356" spans="1:14" ht="13.5" thickBot="1">
      <c r="A356" s="22"/>
      <c r="B356" s="10"/>
      <c r="C356" s="10" t="s">
        <v>74</v>
      </c>
      <c r="D356" s="11" t="s">
        <v>75</v>
      </c>
      <c r="E356" s="11" t="s">
        <v>76</v>
      </c>
      <c r="F356" s="11" t="s">
        <v>77</v>
      </c>
      <c r="G356" s="11" t="s">
        <v>78</v>
      </c>
      <c r="H356" s="11" t="s">
        <v>79</v>
      </c>
      <c r="I356" s="11" t="s">
        <v>33</v>
      </c>
      <c r="J356" s="11" t="s">
        <v>80</v>
      </c>
      <c r="K356" s="11" t="s">
        <v>81</v>
      </c>
      <c r="L356" s="11" t="s">
        <v>75</v>
      </c>
      <c r="M356" s="11" t="s">
        <v>82</v>
      </c>
      <c r="N356" s="10" t="s">
        <v>83</v>
      </c>
    </row>
    <row r="357" spans="1:14" ht="13.5" thickBot="1">
      <c r="A357" s="18" t="s">
        <v>461</v>
      </c>
      <c r="B357" s="12" t="s">
        <v>310</v>
      </c>
      <c r="C357" s="4">
        <v>6</v>
      </c>
      <c r="D357" s="4">
        <v>2</v>
      </c>
      <c r="E357" s="4">
        <v>2</v>
      </c>
      <c r="F357" s="4">
        <v>0</v>
      </c>
      <c r="G357" s="4">
        <v>0</v>
      </c>
      <c r="H357" s="4">
        <v>6</v>
      </c>
      <c r="I357" s="4">
        <v>5</v>
      </c>
      <c r="J357" s="4">
        <v>11</v>
      </c>
      <c r="K357" s="4" t="s">
        <v>81</v>
      </c>
      <c r="L357" s="4"/>
      <c r="M357" s="4"/>
      <c r="N357" s="12" t="s">
        <v>263</v>
      </c>
    </row>
    <row r="358" spans="1:14" ht="13.5" thickBot="1">
      <c r="A358" s="18" t="s">
        <v>462</v>
      </c>
      <c r="B358" s="12" t="s">
        <v>312</v>
      </c>
      <c r="C358" s="4">
        <v>6</v>
      </c>
      <c r="D358" s="4">
        <v>2</v>
      </c>
      <c r="E358" s="4">
        <v>2</v>
      </c>
      <c r="F358" s="4">
        <v>0</v>
      </c>
      <c r="G358" s="4">
        <v>0</v>
      </c>
      <c r="H358" s="4">
        <v>6</v>
      </c>
      <c r="I358" s="4">
        <v>5</v>
      </c>
      <c r="J358" s="4">
        <v>11</v>
      </c>
      <c r="K358" s="4" t="s">
        <v>81</v>
      </c>
      <c r="L358" s="4"/>
      <c r="M358" s="4"/>
      <c r="N358" s="12" t="s">
        <v>263</v>
      </c>
    </row>
    <row r="359" spans="1:14" ht="13.5" thickBot="1">
      <c r="A359" s="18" t="s">
        <v>96</v>
      </c>
      <c r="B359" s="12" t="s">
        <v>97</v>
      </c>
      <c r="C359" s="4">
        <v>0</v>
      </c>
      <c r="D359" s="4">
        <v>0</v>
      </c>
      <c r="E359" s="4">
        <v>2</v>
      </c>
      <c r="F359" s="4">
        <v>0</v>
      </c>
      <c r="G359" s="4">
        <v>0</v>
      </c>
      <c r="H359" s="4">
        <v>2</v>
      </c>
      <c r="I359" s="4">
        <v>0</v>
      </c>
      <c r="J359" s="4">
        <v>2</v>
      </c>
      <c r="K359" s="4"/>
      <c r="L359" s="4" t="s">
        <v>75</v>
      </c>
      <c r="M359" s="4"/>
      <c r="N359" s="12" t="s">
        <v>263</v>
      </c>
    </row>
    <row r="360" spans="1:14" ht="26.25" thickBot="1">
      <c r="A360" s="18" t="s">
        <v>614</v>
      </c>
      <c r="B360" s="12" t="s">
        <v>613</v>
      </c>
      <c r="C360" s="4">
        <v>3</v>
      </c>
      <c r="D360" s="4">
        <v>0</v>
      </c>
      <c r="E360" s="4">
        <v>2</v>
      </c>
      <c r="F360" s="4">
        <v>0</v>
      </c>
      <c r="G360" s="4">
        <v>1</v>
      </c>
      <c r="H360" s="4">
        <v>3</v>
      </c>
      <c r="I360" s="4">
        <v>2</v>
      </c>
      <c r="J360" s="4">
        <v>5</v>
      </c>
      <c r="K360" s="4"/>
      <c r="L360" s="4" t="s">
        <v>75</v>
      </c>
      <c r="M360" s="4"/>
      <c r="N360" s="12" t="s">
        <v>264</v>
      </c>
    </row>
    <row r="361" spans="1:14" ht="13.5" thickBot="1">
      <c r="A361" s="18" t="s">
        <v>167</v>
      </c>
      <c r="B361" s="12" t="s">
        <v>168</v>
      </c>
      <c r="C361" s="4">
        <v>3</v>
      </c>
      <c r="D361" s="4">
        <v>0</v>
      </c>
      <c r="E361" s="4">
        <v>2</v>
      </c>
      <c r="F361" s="4">
        <v>0</v>
      </c>
      <c r="G361" s="4">
        <v>0</v>
      </c>
      <c r="H361" s="4">
        <v>2</v>
      </c>
      <c r="I361" s="4">
        <v>3</v>
      </c>
      <c r="J361" s="4">
        <v>5</v>
      </c>
      <c r="K361" s="4"/>
      <c r="L361" s="4" t="s">
        <v>75</v>
      </c>
      <c r="M361" s="4"/>
      <c r="N361" s="12" t="s">
        <v>263</v>
      </c>
    </row>
    <row r="362" spans="1:14" ht="13.5" thickBot="1">
      <c r="A362" s="19" t="s">
        <v>211</v>
      </c>
      <c r="B362" s="71" t="s">
        <v>212</v>
      </c>
      <c r="C362" s="6">
        <v>5</v>
      </c>
      <c r="D362" s="6">
        <v>2</v>
      </c>
      <c r="E362" s="6">
        <v>1</v>
      </c>
      <c r="F362" s="6">
        <v>1</v>
      </c>
      <c r="G362" s="6">
        <v>0</v>
      </c>
      <c r="H362" s="6">
        <v>6</v>
      </c>
      <c r="I362" s="6">
        <v>3</v>
      </c>
      <c r="J362" s="6">
        <v>9</v>
      </c>
      <c r="K362" s="6" t="s">
        <v>81</v>
      </c>
      <c r="L362" s="6"/>
      <c r="M362" s="6"/>
      <c r="N362" s="71" t="s">
        <v>263</v>
      </c>
    </row>
    <row r="363" spans="1:14" ht="13.5" thickBot="1">
      <c r="A363" s="18" t="s">
        <v>174</v>
      </c>
      <c r="B363" s="12" t="s">
        <v>175</v>
      </c>
      <c r="C363" s="4">
        <v>3</v>
      </c>
      <c r="D363" s="4">
        <v>0</v>
      </c>
      <c r="E363" s="4">
        <v>2</v>
      </c>
      <c r="F363" s="4">
        <v>0</v>
      </c>
      <c r="G363" s="4">
        <v>0</v>
      </c>
      <c r="H363" s="4">
        <v>2</v>
      </c>
      <c r="I363" s="4">
        <v>3</v>
      </c>
      <c r="J363" s="4">
        <v>5</v>
      </c>
      <c r="K363" s="4"/>
      <c r="L363" s="4" t="s">
        <v>75</v>
      </c>
      <c r="M363" s="4"/>
      <c r="N363" s="12" t="s">
        <v>263</v>
      </c>
    </row>
    <row r="364" spans="1:14" ht="13.5" thickBot="1">
      <c r="A364" s="18" t="s">
        <v>115</v>
      </c>
      <c r="B364" s="12" t="s">
        <v>116</v>
      </c>
      <c r="C364" s="4">
        <v>0</v>
      </c>
      <c r="D364" s="4">
        <v>0</v>
      </c>
      <c r="E364" s="4">
        <v>2</v>
      </c>
      <c r="F364" s="4">
        <v>0</v>
      </c>
      <c r="G364" s="4">
        <v>0</v>
      </c>
      <c r="H364" s="4">
        <v>2</v>
      </c>
      <c r="I364" s="4">
        <v>0</v>
      </c>
      <c r="J364" s="4">
        <v>2</v>
      </c>
      <c r="K364" s="4"/>
      <c r="L364" s="4" t="s">
        <v>75</v>
      </c>
      <c r="M364" s="4"/>
      <c r="N364" s="12" t="s">
        <v>263</v>
      </c>
    </row>
    <row r="365" spans="1:14" ht="13.5" thickBot="1">
      <c r="A365" s="18" t="s">
        <v>351</v>
      </c>
      <c r="B365" s="12" t="s">
        <v>151</v>
      </c>
      <c r="C365" s="4">
        <v>6</v>
      </c>
      <c r="D365" s="4">
        <v>2</v>
      </c>
      <c r="E365" s="4">
        <v>0</v>
      </c>
      <c r="F365" s="4">
        <v>1</v>
      </c>
      <c r="G365" s="4">
        <v>0</v>
      </c>
      <c r="H365" s="4">
        <v>5</v>
      </c>
      <c r="I365" s="4">
        <v>6</v>
      </c>
      <c r="J365" s="4">
        <v>11</v>
      </c>
      <c r="K365" s="4"/>
      <c r="L365" s="4" t="s">
        <v>75</v>
      </c>
      <c r="M365" s="4"/>
      <c r="N365" s="12" t="s">
        <v>265</v>
      </c>
    </row>
    <row r="366" spans="1:14" ht="26.25" thickBot="1">
      <c r="A366" s="18" t="s">
        <v>259</v>
      </c>
      <c r="B366" s="12" t="s">
        <v>260</v>
      </c>
      <c r="C366" s="4">
        <v>3</v>
      </c>
      <c r="D366" s="4">
        <v>1</v>
      </c>
      <c r="E366" s="4">
        <v>0</v>
      </c>
      <c r="F366" s="4">
        <v>1</v>
      </c>
      <c r="G366" s="4">
        <v>0</v>
      </c>
      <c r="H366" s="4">
        <v>2</v>
      </c>
      <c r="I366" s="4">
        <v>3</v>
      </c>
      <c r="J366" s="4">
        <v>5</v>
      </c>
      <c r="K366" s="4"/>
      <c r="L366" s="4" t="s">
        <v>75</v>
      </c>
      <c r="M366" s="4"/>
      <c r="N366" s="12" t="s">
        <v>264</v>
      </c>
    </row>
    <row r="367" spans="1:14" ht="13.5" thickBot="1">
      <c r="A367" s="18" t="s">
        <v>361</v>
      </c>
      <c r="B367" s="12" t="s">
        <v>164</v>
      </c>
      <c r="C367" s="4">
        <v>3</v>
      </c>
      <c r="D367" s="4">
        <v>2</v>
      </c>
      <c r="E367" s="4">
        <v>0</v>
      </c>
      <c r="F367" s="4">
        <v>0</v>
      </c>
      <c r="G367" s="4">
        <v>0</v>
      </c>
      <c r="H367" s="4">
        <v>4</v>
      </c>
      <c r="I367" s="4">
        <v>1</v>
      </c>
      <c r="J367" s="4">
        <v>5</v>
      </c>
      <c r="K367" s="4"/>
      <c r="L367" s="4" t="s">
        <v>75</v>
      </c>
      <c r="M367" s="4"/>
      <c r="N367" s="12" t="s">
        <v>265</v>
      </c>
    </row>
    <row r="368" spans="1:14" ht="13.5" customHeight="1" thickBot="1">
      <c r="A368" s="112" t="s">
        <v>548</v>
      </c>
      <c r="B368" s="109"/>
      <c r="C368" s="10">
        <f>SUM(C357:C367)</f>
        <v>38</v>
      </c>
      <c r="D368" s="10">
        <f aca="true" t="shared" si="13" ref="D368:J368">SUM(D357:D367)</f>
        <v>11</v>
      </c>
      <c r="E368" s="10">
        <f t="shared" si="13"/>
        <v>15</v>
      </c>
      <c r="F368" s="10">
        <f t="shared" si="13"/>
        <v>3</v>
      </c>
      <c r="G368" s="10">
        <f t="shared" si="13"/>
        <v>1</v>
      </c>
      <c r="H368" s="10">
        <f t="shared" si="13"/>
        <v>40</v>
      </c>
      <c r="I368" s="10">
        <f t="shared" si="13"/>
        <v>31</v>
      </c>
      <c r="J368" s="10">
        <f t="shared" si="13"/>
        <v>71</v>
      </c>
      <c r="K368" s="10">
        <v>3</v>
      </c>
      <c r="L368" s="10">
        <v>7</v>
      </c>
      <c r="M368" s="10">
        <v>0</v>
      </c>
      <c r="N368" s="10"/>
    </row>
    <row r="369" spans="1:14" ht="13.5" customHeight="1" thickBot="1">
      <c r="A369" s="107" t="s">
        <v>549</v>
      </c>
      <c r="B369" s="109"/>
      <c r="C369" s="54">
        <f>SUM(D369:G369)</f>
        <v>420</v>
      </c>
      <c r="D369" s="10">
        <f aca="true" t="shared" si="14" ref="D369:J369">D368*14</f>
        <v>154</v>
      </c>
      <c r="E369" s="10">
        <f t="shared" si="14"/>
        <v>210</v>
      </c>
      <c r="F369" s="10">
        <f t="shared" si="14"/>
        <v>42</v>
      </c>
      <c r="G369" s="10">
        <f t="shared" si="14"/>
        <v>14</v>
      </c>
      <c r="H369" s="10">
        <f t="shared" si="14"/>
        <v>560</v>
      </c>
      <c r="I369" s="10">
        <f t="shared" si="14"/>
        <v>434</v>
      </c>
      <c r="J369" s="10">
        <f t="shared" si="14"/>
        <v>994</v>
      </c>
      <c r="K369" s="10"/>
      <c r="L369" s="10"/>
      <c r="M369" s="10"/>
      <c r="N369" s="10"/>
    </row>
    <row r="370" spans="1:14" ht="13.5" thickBot="1">
      <c r="A370" s="107" t="s">
        <v>550</v>
      </c>
      <c r="B370" s="109"/>
      <c r="C370" s="96">
        <f aca="true" t="shared" si="15" ref="C370:J370">C369/(C316+C335+C369)</f>
        <v>0.19480519480519481</v>
      </c>
      <c r="D370" s="96">
        <f t="shared" si="15"/>
        <v>0.15942028985507245</v>
      </c>
      <c r="E370" s="96">
        <f t="shared" si="15"/>
        <v>0.4411764705882353</v>
      </c>
      <c r="F370" s="96">
        <f t="shared" si="15"/>
        <v>0.06666666666666667</v>
      </c>
      <c r="G370" s="96">
        <f t="shared" si="15"/>
        <v>0.16666666666666666</v>
      </c>
      <c r="H370" s="96">
        <f t="shared" si="15"/>
        <v>0.182648401826484</v>
      </c>
      <c r="I370" s="96">
        <f t="shared" si="15"/>
        <v>0.19135802469135801</v>
      </c>
      <c r="J370" s="96">
        <f t="shared" si="15"/>
        <v>0.18586387434554974</v>
      </c>
      <c r="K370" s="10" t="s">
        <v>266</v>
      </c>
      <c r="L370" s="10" t="s">
        <v>266</v>
      </c>
      <c r="M370" s="10" t="s">
        <v>266</v>
      </c>
      <c r="N370" s="10"/>
    </row>
    <row r="371" spans="1:14" ht="12.75">
      <c r="A371" s="25"/>
      <c r="B371" s="25"/>
      <c r="C371" s="102"/>
      <c r="D371" s="102"/>
      <c r="E371" s="102"/>
      <c r="F371" s="102"/>
      <c r="G371" s="102"/>
      <c r="H371" s="102"/>
      <c r="I371" s="102"/>
      <c r="J371" s="102"/>
      <c r="K371" s="25"/>
      <c r="L371" s="25"/>
      <c r="M371" s="25"/>
      <c r="N371" s="25"/>
    </row>
    <row r="372" spans="1:14" ht="12.75">
      <c r="A372" s="25"/>
      <c r="B372" s="25"/>
      <c r="C372" s="102"/>
      <c r="D372" s="102"/>
      <c r="E372" s="102"/>
      <c r="F372" s="102"/>
      <c r="G372" s="102"/>
      <c r="H372" s="102"/>
      <c r="I372" s="102"/>
      <c r="J372" s="102"/>
      <c r="K372" s="25"/>
      <c r="L372" s="25"/>
      <c r="M372" s="25"/>
      <c r="N372" s="25"/>
    </row>
    <row r="373" spans="1:14" ht="12.75">
      <c r="A373" s="25"/>
      <c r="B373" s="25"/>
      <c r="C373" s="102"/>
      <c r="D373" s="102"/>
      <c r="E373" s="102"/>
      <c r="F373" s="102"/>
      <c r="G373" s="102"/>
      <c r="H373" s="102"/>
      <c r="I373" s="102"/>
      <c r="J373" s="102"/>
      <c r="K373" s="25"/>
      <c r="L373" s="25"/>
      <c r="M373" s="25"/>
      <c r="N373" s="25"/>
    </row>
    <row r="374" ht="12.75">
      <c r="A374" s="16"/>
    </row>
    <row r="375" spans="1:7" ht="15.75">
      <c r="A375" s="16"/>
      <c r="D375" s="13" t="s">
        <v>270</v>
      </c>
      <c r="F375" s="25"/>
      <c r="G375" s="63"/>
    </row>
    <row r="376" ht="13.5" thickBot="1">
      <c r="A376" s="16"/>
    </row>
    <row r="377" spans="1:10" ht="13.5" thickBot="1">
      <c r="A377" s="21" t="s">
        <v>533</v>
      </c>
      <c r="B377" s="9" t="s">
        <v>534</v>
      </c>
      <c r="C377" s="9" t="s">
        <v>535</v>
      </c>
      <c r="D377" s="107" t="s">
        <v>71</v>
      </c>
      <c r="E377" s="108"/>
      <c r="F377" s="109"/>
      <c r="G377" s="8" t="s">
        <v>537</v>
      </c>
      <c r="H377" s="107" t="s">
        <v>538</v>
      </c>
      <c r="I377" s="108"/>
      <c r="J377" s="109"/>
    </row>
    <row r="378" spans="1:10" ht="13.5" thickBot="1">
      <c r="A378" s="26"/>
      <c r="B378" s="27"/>
      <c r="C378" s="27" t="s">
        <v>536</v>
      </c>
      <c r="D378" s="9" t="s">
        <v>79</v>
      </c>
      <c r="E378" s="9" t="s">
        <v>33</v>
      </c>
      <c r="F378" s="9" t="s">
        <v>80</v>
      </c>
      <c r="G378" s="28"/>
      <c r="H378" s="9" t="s">
        <v>539</v>
      </c>
      <c r="I378" s="9" t="s">
        <v>540</v>
      </c>
      <c r="J378" s="9" t="s">
        <v>541</v>
      </c>
    </row>
    <row r="379" spans="1:14" ht="12.75">
      <c r="A379" s="30">
        <v>1</v>
      </c>
      <c r="B379" s="31" t="s">
        <v>542</v>
      </c>
      <c r="C379" s="31">
        <f>14*(1+SUMIF($N285:$N367,"Obligatorie",D285:D367)+SUMIF($N285:$N367,"Obligatorie",E285:E367)+SUMIF($N285:$N367,"Obligatorie",F285:F367)+SUMIF($N285:$N367,"Obligatorie",G285:G367))</f>
        <v>1722</v>
      </c>
      <c r="D379" s="31">
        <f>14*(1+SUMIF($N285:$N367,"Obligatorie",H285:H367))</f>
        <v>2394</v>
      </c>
      <c r="E379" s="31">
        <f>14*(6+SUMIF($N285:$N367,"Obligatorie",I285:I367))</f>
        <v>1834</v>
      </c>
      <c r="F379" s="31">
        <f>14*(7+SUMIF($N285:$N367,"Obligatorie",J285:J367))</f>
        <v>4242</v>
      </c>
      <c r="G379" s="36">
        <f>C379/C382</f>
        <v>0.7987012987012987</v>
      </c>
      <c r="H379" s="31">
        <f>60-H380</f>
        <v>60</v>
      </c>
      <c r="I379" s="31">
        <f>70-I380</f>
        <v>66</v>
      </c>
      <c r="J379" s="31">
        <f>65-J380</f>
        <v>40</v>
      </c>
      <c r="K379" s="25"/>
      <c r="L379" s="25"/>
      <c r="M379" s="25"/>
      <c r="N379" s="25"/>
    </row>
    <row r="380" spans="1:14" ht="12.75">
      <c r="A380" s="32">
        <v>2</v>
      </c>
      <c r="B380" s="29" t="s">
        <v>543</v>
      </c>
      <c r="C380" s="29">
        <f>14*(SUMIF($N285:$N367,"Optionala",D285:D367)+SUMIF($N285:$N367,"Optionala",E285:E367)+SUMIF($N285:$N367,"Optionala",F285:F367)+SUMIF($N285:$N367,"Optionala",G285:G367))</f>
        <v>238</v>
      </c>
      <c r="D380" s="29">
        <f>14*SUMIF($N285:$N367,"Optionala",H285:H367)</f>
        <v>406</v>
      </c>
      <c r="E380" s="29">
        <f>14*SUMIF($N285:$N367,"Optionala",I285:I367)</f>
        <v>322</v>
      </c>
      <c r="F380" s="29">
        <f>14*SUMIF($N285:$N367,"Optionala",J285:J367)</f>
        <v>728</v>
      </c>
      <c r="G380" s="37">
        <f>C380/C382</f>
        <v>0.11038961038961038</v>
      </c>
      <c r="H380" s="29">
        <v>0</v>
      </c>
      <c r="I380" s="29">
        <v>4</v>
      </c>
      <c r="J380" s="33">
        <f>6+6+5+5+3</f>
        <v>25</v>
      </c>
      <c r="K380" s="25"/>
      <c r="L380" s="25"/>
      <c r="M380" s="25"/>
      <c r="N380" s="25"/>
    </row>
    <row r="381" spans="1:14" ht="12.75">
      <c r="A381" s="29">
        <v>3</v>
      </c>
      <c r="B381" s="29" t="s">
        <v>596</v>
      </c>
      <c r="C381" s="29">
        <f>14*(SUMIF($N$285:$N$367,"Facultativa",$D$285:$D$367)+SUMIF($N$285:$N$367,"Facultativa",$E$285:$E$367)+SUMIF($N$285:$N$367,"Facultativa",$F$285:$F$367)+SUMIF($N$285:$N$367,"Facultativa",$G$285:$G$367))</f>
        <v>196</v>
      </c>
      <c r="D381" s="29">
        <f>14*SUMIF($N$285:$N$367,"Facultativa",$H$285:$H$367)</f>
        <v>266</v>
      </c>
      <c r="E381" s="29">
        <f>14*SUMIF($N$285:$N$367,"Facultativa",$I$285:$I$367)</f>
        <v>112</v>
      </c>
      <c r="F381" s="29">
        <f>14*SUMIF($N$285:$N$367,"Facultativa",$J$285:$J$367)</f>
        <v>378</v>
      </c>
      <c r="G381" s="37">
        <f>C381/C382</f>
        <v>0.09090909090909091</v>
      </c>
      <c r="H381" s="29">
        <f>SUM(C272:C273)+SUM(C275:C276)</f>
        <v>13</v>
      </c>
      <c r="I381" s="29">
        <f>SUMIF($N$269:$N$275,"Facultativa",$C$269:$C$275)+SUMIF($N$300:$N$304,"Facultativa",$C$300:$C$304)+SUMIF($N$325:$N$326,"Facultativa",$C$325:$C$326)</f>
        <v>0</v>
      </c>
      <c r="J381" s="29">
        <f>C278</f>
        <v>3</v>
      </c>
      <c r="K381" s="25"/>
      <c r="L381" s="25"/>
      <c r="M381" s="25"/>
      <c r="N381" s="25"/>
    </row>
    <row r="382" spans="1:14" ht="13.5" thickBot="1">
      <c r="A382" s="110" t="s">
        <v>101</v>
      </c>
      <c r="B382" s="111"/>
      <c r="C382" s="34">
        <f aca="true" t="shared" si="16" ref="C382:J382">SUM(C379:C381)</f>
        <v>2156</v>
      </c>
      <c r="D382" s="34">
        <f t="shared" si="16"/>
        <v>3066</v>
      </c>
      <c r="E382" s="34">
        <f t="shared" si="16"/>
        <v>2268</v>
      </c>
      <c r="F382" s="34">
        <f t="shared" si="16"/>
        <v>5348</v>
      </c>
      <c r="G382" s="38">
        <f t="shared" si="16"/>
        <v>1</v>
      </c>
      <c r="H382" s="34">
        <f t="shared" si="16"/>
        <v>73</v>
      </c>
      <c r="I382" s="34">
        <f t="shared" si="16"/>
        <v>70</v>
      </c>
      <c r="J382" s="34">
        <f t="shared" si="16"/>
        <v>68</v>
      </c>
      <c r="K382" s="25"/>
      <c r="L382" s="25"/>
      <c r="M382" s="25"/>
      <c r="N382" s="25"/>
    </row>
    <row r="383" spans="1:14" ht="12.7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</row>
    <row r="384" ht="12.75">
      <c r="A384" s="16"/>
    </row>
    <row r="385" spans="1:10" ht="15.75">
      <c r="A385" s="25"/>
      <c r="B385" s="25"/>
      <c r="C385" s="25"/>
      <c r="D385" s="13" t="s">
        <v>270</v>
      </c>
      <c r="F385" s="25"/>
      <c r="G385" s="25"/>
      <c r="H385" s="25"/>
      <c r="I385" s="25"/>
      <c r="J385" s="25"/>
    </row>
    <row r="386" spans="1:10" ht="12.75">
      <c r="A386" s="25"/>
      <c r="B386" s="25"/>
      <c r="C386" s="25"/>
      <c r="D386" s="25"/>
      <c r="E386" s="25"/>
      <c r="F386" s="25"/>
      <c r="G386" s="25"/>
      <c r="H386" s="25"/>
      <c r="I386" s="25"/>
      <c r="J386" s="25"/>
    </row>
    <row r="387" ht="13.5" thickBot="1">
      <c r="A387" s="16"/>
    </row>
    <row r="388" spans="1:10" ht="13.5" thickBot="1">
      <c r="A388" s="21" t="s">
        <v>533</v>
      </c>
      <c r="B388" s="9" t="s">
        <v>534</v>
      </c>
      <c r="C388" s="9" t="s">
        <v>535</v>
      </c>
      <c r="D388" s="107" t="s">
        <v>71</v>
      </c>
      <c r="E388" s="108"/>
      <c r="F388" s="109"/>
      <c r="G388" s="8" t="s">
        <v>537</v>
      </c>
      <c r="H388" s="107" t="s">
        <v>538</v>
      </c>
      <c r="I388" s="108"/>
      <c r="J388" s="109"/>
    </row>
    <row r="389" spans="1:10" ht="13.5" thickBot="1">
      <c r="A389" s="26"/>
      <c r="B389" s="27"/>
      <c r="C389" s="27" t="s">
        <v>536</v>
      </c>
      <c r="D389" s="9" t="s">
        <v>79</v>
      </c>
      <c r="E389" s="9" t="s">
        <v>33</v>
      </c>
      <c r="F389" s="9" t="s">
        <v>80</v>
      </c>
      <c r="G389" s="28"/>
      <c r="H389" s="9" t="s">
        <v>539</v>
      </c>
      <c r="I389" s="9" t="s">
        <v>540</v>
      </c>
      <c r="J389" s="9" t="s">
        <v>541</v>
      </c>
    </row>
    <row r="390" spans="1:10" ht="12.75">
      <c r="A390" s="30">
        <v>1</v>
      </c>
      <c r="B390" s="31" t="s">
        <v>594</v>
      </c>
      <c r="C390" s="93">
        <f>C316</f>
        <v>1204</v>
      </c>
      <c r="D390" s="31">
        <f>H316</f>
        <v>1722</v>
      </c>
      <c r="E390" s="31">
        <f>I316</f>
        <v>1064</v>
      </c>
      <c r="F390" s="31">
        <f>J316</f>
        <v>2800</v>
      </c>
      <c r="G390" s="36">
        <f>C390/C393</f>
        <v>0.5584415584415584</v>
      </c>
      <c r="H390" s="31">
        <f>SUM(C285:C293)+C297</f>
        <v>47</v>
      </c>
      <c r="I390" s="31">
        <f>SUM(C294:C296)+C299+SUM(C308:C309)</f>
        <v>30</v>
      </c>
      <c r="J390" s="31">
        <f>C298+SUM(C310:C314)</f>
        <v>35</v>
      </c>
    </row>
    <row r="391" spans="1:10" ht="12.75">
      <c r="A391" s="29">
        <v>2</v>
      </c>
      <c r="B391" s="29" t="s">
        <v>595</v>
      </c>
      <c r="C391" s="94">
        <f>C335</f>
        <v>532</v>
      </c>
      <c r="D391" s="29">
        <f>H335</f>
        <v>784</v>
      </c>
      <c r="E391" s="29">
        <f>I335</f>
        <v>770</v>
      </c>
      <c r="F391" s="29">
        <f>J335</f>
        <v>1554</v>
      </c>
      <c r="G391" s="37">
        <f>C391/C393</f>
        <v>0.24675324675324675</v>
      </c>
      <c r="H391" s="29">
        <f>C323</f>
        <v>6</v>
      </c>
      <c r="I391" s="29">
        <f>SUM(C324:C329)</f>
        <v>34</v>
      </c>
      <c r="J391" s="29">
        <f>SUM(C330:C333)</f>
        <v>21</v>
      </c>
    </row>
    <row r="392" spans="1:10" ht="12.75">
      <c r="A392" s="29">
        <v>3</v>
      </c>
      <c r="B392" s="29" t="s">
        <v>597</v>
      </c>
      <c r="C392" s="94">
        <f>C369</f>
        <v>420</v>
      </c>
      <c r="D392" s="29">
        <f>H369</f>
        <v>560</v>
      </c>
      <c r="E392" s="29">
        <f>I369</f>
        <v>434</v>
      </c>
      <c r="F392" s="29">
        <f>J369</f>
        <v>994</v>
      </c>
      <c r="G392" s="37">
        <f>C392/C393</f>
        <v>0.19480519480519481</v>
      </c>
      <c r="H392" s="29">
        <f>SUM(C357:C360)+C362</f>
        <v>20</v>
      </c>
      <c r="I392" s="29">
        <f>C361+SUM(C363:C364)</f>
        <v>6</v>
      </c>
      <c r="J392" s="29">
        <f>SUM(C357:C359)</f>
        <v>12</v>
      </c>
    </row>
    <row r="393" spans="1:10" ht="13.5" thickBot="1">
      <c r="A393" s="110" t="s">
        <v>101</v>
      </c>
      <c r="B393" s="111"/>
      <c r="C393" s="34">
        <f aca="true" t="shared" si="17" ref="C393:J393">SUM(C390:C392)</f>
        <v>2156</v>
      </c>
      <c r="D393" s="34">
        <f t="shared" si="17"/>
        <v>3066</v>
      </c>
      <c r="E393" s="34">
        <f t="shared" si="17"/>
        <v>2268</v>
      </c>
      <c r="F393" s="34">
        <f t="shared" si="17"/>
        <v>5348</v>
      </c>
      <c r="G393" s="38">
        <f t="shared" si="17"/>
        <v>1</v>
      </c>
      <c r="H393" s="34">
        <f t="shared" si="17"/>
        <v>73</v>
      </c>
      <c r="I393" s="34">
        <f t="shared" si="17"/>
        <v>70</v>
      </c>
      <c r="J393" s="34">
        <f t="shared" si="17"/>
        <v>68</v>
      </c>
    </row>
    <row r="394" spans="1:3" ht="12.75">
      <c r="A394" s="20"/>
      <c r="C394" s="1"/>
    </row>
    <row r="395" ht="12.75">
      <c r="A395" s="17"/>
    </row>
    <row r="396" spans="1:2" ht="12.75">
      <c r="A396" s="20"/>
      <c r="B396" s="1"/>
    </row>
    <row r="397" spans="1:2" ht="12.75">
      <c r="A397" s="20"/>
      <c r="B397" s="1"/>
    </row>
    <row r="398" ht="12.75">
      <c r="A398" s="16"/>
    </row>
    <row r="399" ht="12.75">
      <c r="A399" s="20"/>
    </row>
  </sheetData>
  <sheetProtection/>
  <mergeCells count="88">
    <mergeCell ref="H120:J120"/>
    <mergeCell ref="A164:N164"/>
    <mergeCell ref="K120:M120"/>
    <mergeCell ref="B147:N147"/>
    <mergeCell ref="D98:G98"/>
    <mergeCell ref="D306:G306"/>
    <mergeCell ref="H306:J306"/>
    <mergeCell ref="K306:M306"/>
    <mergeCell ref="D110:G110"/>
    <mergeCell ref="H110:J110"/>
    <mergeCell ref="K110:M110"/>
    <mergeCell ref="D120:G120"/>
    <mergeCell ref="D144:G144"/>
    <mergeCell ref="H144:J144"/>
    <mergeCell ref="K144:M144"/>
    <mergeCell ref="A146:N146"/>
    <mergeCell ref="B236:N236"/>
    <mergeCell ref="B232:N232"/>
    <mergeCell ref="B174:N174"/>
    <mergeCell ref="A182:N182"/>
    <mergeCell ref="B154:N154"/>
    <mergeCell ref="B158:N158"/>
    <mergeCell ref="B165:N165"/>
    <mergeCell ref="B170:N170"/>
    <mergeCell ref="A240:N240"/>
    <mergeCell ref="B183:N183"/>
    <mergeCell ref="B187:N187"/>
    <mergeCell ref="B192:N192"/>
    <mergeCell ref="A196:N196"/>
    <mergeCell ref="B197:N197"/>
    <mergeCell ref="B202:N202"/>
    <mergeCell ref="B208:N208"/>
    <mergeCell ref="A226:N226"/>
    <mergeCell ref="B227:N227"/>
    <mergeCell ref="B241:N241"/>
    <mergeCell ref="B245:N245"/>
    <mergeCell ref="B249:N249"/>
    <mergeCell ref="D259:G259"/>
    <mergeCell ref="H259:J259"/>
    <mergeCell ref="K259:M259"/>
    <mergeCell ref="A271:N271"/>
    <mergeCell ref="A274:N274"/>
    <mergeCell ref="A277:N277"/>
    <mergeCell ref="D283:G283"/>
    <mergeCell ref="A261:N261"/>
    <mergeCell ref="D269:G269"/>
    <mergeCell ref="H269:J269"/>
    <mergeCell ref="K269:M269"/>
    <mergeCell ref="K355:M355"/>
    <mergeCell ref="D355:G355"/>
    <mergeCell ref="H355:J355"/>
    <mergeCell ref="A315:B315"/>
    <mergeCell ref="A317:B317"/>
    <mergeCell ref="D377:F377"/>
    <mergeCell ref="H377:J377"/>
    <mergeCell ref="D321:G321"/>
    <mergeCell ref="H321:J321"/>
    <mergeCell ref="A334:B334"/>
    <mergeCell ref="A336:B336"/>
    <mergeCell ref="H283:J283"/>
    <mergeCell ref="K283:M283"/>
    <mergeCell ref="K321:M321"/>
    <mergeCell ref="A39:A40"/>
    <mergeCell ref="B39:C39"/>
    <mergeCell ref="D39:F39"/>
    <mergeCell ref="I39:K40"/>
    <mergeCell ref="B40:C40"/>
    <mergeCell ref="D40:F40"/>
    <mergeCell ref="K98:M98"/>
    <mergeCell ref="D52:G52"/>
    <mergeCell ref="H52:J52"/>
    <mergeCell ref="K52:M52"/>
    <mergeCell ref="D63:G63"/>
    <mergeCell ref="H63:J63"/>
    <mergeCell ref="K63:M63"/>
    <mergeCell ref="D75:G75"/>
    <mergeCell ref="H75:J75"/>
    <mergeCell ref="K75:M75"/>
    <mergeCell ref="D388:F388"/>
    <mergeCell ref="H388:J388"/>
    <mergeCell ref="A393:B393"/>
    <mergeCell ref="H98:J98"/>
    <mergeCell ref="A382:B382"/>
    <mergeCell ref="A316:B316"/>
    <mergeCell ref="A335:B335"/>
    <mergeCell ref="A368:B368"/>
    <mergeCell ref="A370:B370"/>
    <mergeCell ref="A369:B369"/>
  </mergeCells>
  <printOptions/>
  <pageMargins left="0.75" right="0.17" top="0.17" bottom="0.62" header="0.5" footer="0.72"/>
  <pageSetup horizontalDpi="600" verticalDpi="600" orientation="landscape" paperSize="9" scale="84" r:id="rId1"/>
  <headerFooter alignWithMargins="0">
    <oddFooter>&amp;L           RECTOR,
Acad.prof.univ.dr. Ioan Aurel POP&amp;RDECAN,                   .
Prof.univ.dr. Adrian Olimpiu PETRUSEL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67"/>
  <sheetViews>
    <sheetView zoomScalePageLayoutView="0" workbookViewId="0" topLeftCell="A16">
      <selection activeCell="M58" sqref="M58"/>
    </sheetView>
  </sheetViews>
  <sheetFormatPr defaultColWidth="9.140625" defaultRowHeight="12.75"/>
  <cols>
    <col min="2" max="2" width="28.00390625" style="0" bestFit="1" customWidth="1"/>
    <col min="3" max="3" width="11.421875" style="0" bestFit="1" customWidth="1"/>
    <col min="14" max="14" width="13.421875" style="0" customWidth="1"/>
  </cols>
  <sheetData>
    <row r="1" spans="1:7" ht="16.5" thickBot="1">
      <c r="A1" s="13" t="s">
        <v>608</v>
      </c>
      <c r="G1" s="17" t="s">
        <v>42</v>
      </c>
    </row>
    <row r="2" spans="1:9" ht="16.5" thickBot="1">
      <c r="A2" s="14"/>
      <c r="G2" s="19" t="s">
        <v>21</v>
      </c>
      <c r="H2" s="6" t="s">
        <v>31</v>
      </c>
      <c r="I2" s="6" t="s">
        <v>32</v>
      </c>
    </row>
    <row r="3" spans="1:9" ht="16.5" thickBot="1">
      <c r="A3" s="15" t="s">
        <v>1</v>
      </c>
      <c r="G3" s="18" t="s">
        <v>39</v>
      </c>
      <c r="H3" s="4">
        <f>SUM(D60:G60)</f>
        <v>25</v>
      </c>
      <c r="I3" s="4">
        <f>SUM(D72:G72)</f>
        <v>26</v>
      </c>
    </row>
    <row r="4" spans="1:9" ht="16.5" thickBot="1">
      <c r="A4" s="15" t="s">
        <v>2</v>
      </c>
      <c r="G4" s="18" t="s">
        <v>40</v>
      </c>
      <c r="H4" s="4">
        <f>SUM(D83:G83)</f>
        <v>24</v>
      </c>
      <c r="I4" s="4">
        <f>SUM(D103:G103)</f>
        <v>22</v>
      </c>
    </row>
    <row r="5" spans="1:9" ht="16.5" thickBot="1">
      <c r="A5" s="14" t="s">
        <v>302</v>
      </c>
      <c r="G5" s="18" t="s">
        <v>41</v>
      </c>
      <c r="H5" s="4">
        <f>SUM(D113:G113)</f>
        <v>20</v>
      </c>
      <c r="I5" s="4">
        <f>SUM(D125:G125)</f>
        <v>22</v>
      </c>
    </row>
    <row r="6" spans="1:7" ht="15.75">
      <c r="A6" s="14" t="s">
        <v>490</v>
      </c>
      <c r="G6" s="16"/>
    </row>
    <row r="7" spans="1:7" ht="15.75">
      <c r="A7" s="14" t="s">
        <v>304</v>
      </c>
      <c r="G7" s="17" t="s">
        <v>460</v>
      </c>
    </row>
    <row r="8" spans="1:7" ht="15.75">
      <c r="A8" s="14" t="s">
        <v>6</v>
      </c>
      <c r="G8" s="16" t="s">
        <v>44</v>
      </c>
    </row>
    <row r="9" spans="1:7" ht="15.75">
      <c r="A9" s="14" t="s">
        <v>7</v>
      </c>
      <c r="G9" s="16" t="s">
        <v>45</v>
      </c>
    </row>
    <row r="10" ht="12.75">
      <c r="A10" s="16"/>
    </row>
    <row r="11" spans="1:17" ht="12.75">
      <c r="A11" s="17" t="s">
        <v>8</v>
      </c>
      <c r="G11" s="64" t="s">
        <v>46</v>
      </c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7" ht="12.75">
      <c r="A12" s="17" t="s">
        <v>609</v>
      </c>
      <c r="G12" s="65" t="s">
        <v>51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</row>
    <row r="13" spans="1:17" ht="12.75">
      <c r="A13" s="16" t="s">
        <v>610</v>
      </c>
      <c r="G13" s="61" t="s">
        <v>590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7" ht="12.75">
      <c r="A14" s="16" t="s">
        <v>611</v>
      </c>
      <c r="G14" s="65" t="s">
        <v>53</v>
      </c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17" ht="12.75">
      <c r="A15" s="17" t="s">
        <v>12</v>
      </c>
      <c r="G15" s="61" t="s">
        <v>591</v>
      </c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17" ht="12.75">
      <c r="A16" s="16" t="s">
        <v>13</v>
      </c>
      <c r="G16" s="65" t="s">
        <v>306</v>
      </c>
      <c r="H16" s="62"/>
      <c r="I16" s="62"/>
      <c r="J16" s="62"/>
      <c r="K16" s="62"/>
      <c r="L16" s="62"/>
      <c r="M16" s="62"/>
      <c r="N16" s="62"/>
      <c r="O16" s="62"/>
      <c r="P16" s="62"/>
      <c r="Q16" s="62"/>
    </row>
    <row r="17" spans="1:17" ht="12.75">
      <c r="A17" s="16" t="s">
        <v>14</v>
      </c>
      <c r="G17" s="61" t="s">
        <v>307</v>
      </c>
      <c r="H17" s="62"/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12.75">
      <c r="A18" s="16" t="s">
        <v>305</v>
      </c>
      <c r="G18" s="65" t="s">
        <v>57</v>
      </c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2.75">
      <c r="A19" s="2" t="s">
        <v>16</v>
      </c>
      <c r="G19" s="61" t="s">
        <v>592</v>
      </c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7" ht="12.75">
      <c r="A20" s="2" t="s">
        <v>17</v>
      </c>
      <c r="G20" s="65" t="s">
        <v>59</v>
      </c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12.75">
      <c r="A21" s="2" t="s">
        <v>18</v>
      </c>
      <c r="G21" s="61" t="s">
        <v>593</v>
      </c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ht="12.75">
      <c r="A22" s="16"/>
      <c r="G22" s="65" t="s">
        <v>61</v>
      </c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ht="12.75">
      <c r="A23" s="16" t="s">
        <v>607</v>
      </c>
      <c r="G23" s="61" t="s">
        <v>308</v>
      </c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1:17" ht="12.75">
      <c r="A24" s="16"/>
      <c r="G24" s="66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1:17" ht="12.75">
      <c r="A25" s="16"/>
      <c r="G25" s="66" t="s">
        <v>63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1:17" ht="12.75">
      <c r="A26" s="16"/>
      <c r="G26" s="66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1:17" ht="12.75">
      <c r="A27" s="16"/>
      <c r="G27" s="64" t="s">
        <v>64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12.75">
      <c r="A28" s="16"/>
      <c r="G28" s="66" t="s">
        <v>568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1:17" ht="12.75">
      <c r="A29" s="16"/>
      <c r="G29" s="62" t="s">
        <v>569</v>
      </c>
      <c r="H29" s="62"/>
      <c r="I29" s="62"/>
      <c r="J29" s="62"/>
      <c r="M29" s="62"/>
      <c r="N29" s="62"/>
      <c r="O29" s="62"/>
      <c r="P29" s="62"/>
      <c r="Q29" s="62"/>
    </row>
    <row r="30" spans="1:17" ht="12.75">
      <c r="A30" s="16"/>
      <c r="G30" s="67" t="s">
        <v>551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</row>
    <row r="31" ht="12.75">
      <c r="A31" s="16"/>
    </row>
    <row r="32" ht="12.75">
      <c r="A32" s="16"/>
    </row>
    <row r="33" ht="13.5" thickBot="1">
      <c r="A33" s="17" t="s">
        <v>20</v>
      </c>
    </row>
    <row r="34" spans="1:11" ht="12.75">
      <c r="A34" s="106" t="s">
        <v>21</v>
      </c>
      <c r="B34" s="126" t="s">
        <v>22</v>
      </c>
      <c r="C34" s="128"/>
      <c r="D34" s="126" t="s">
        <v>24</v>
      </c>
      <c r="E34" s="127"/>
      <c r="F34" s="128"/>
      <c r="G34" s="3" t="s">
        <v>26</v>
      </c>
      <c r="H34" s="3" t="s">
        <v>28</v>
      </c>
      <c r="I34" s="126" t="s">
        <v>30</v>
      </c>
      <c r="J34" s="127"/>
      <c r="K34" s="128"/>
    </row>
    <row r="35" spans="1:11" ht="13.5" thickBot="1">
      <c r="A35" s="129"/>
      <c r="B35" s="103" t="s">
        <v>23</v>
      </c>
      <c r="C35" s="105"/>
      <c r="D35" s="103" t="s">
        <v>25</v>
      </c>
      <c r="E35" s="104"/>
      <c r="F35" s="105"/>
      <c r="G35" s="4" t="s">
        <v>27</v>
      </c>
      <c r="H35" s="4" t="s">
        <v>29</v>
      </c>
      <c r="I35" s="103"/>
      <c r="J35" s="104"/>
      <c r="K35" s="105"/>
    </row>
    <row r="36" spans="1:11" ht="13.5" thickBot="1">
      <c r="A36" s="18" t="s">
        <v>21</v>
      </c>
      <c r="B36" s="4" t="s">
        <v>31</v>
      </c>
      <c r="C36" s="4" t="s">
        <v>32</v>
      </c>
      <c r="D36" s="4" t="s">
        <v>33</v>
      </c>
      <c r="E36" s="4" t="s">
        <v>34</v>
      </c>
      <c r="F36" s="4" t="s">
        <v>35</v>
      </c>
      <c r="G36" s="4"/>
      <c r="H36" s="4"/>
      <c r="I36" s="4" t="s">
        <v>36</v>
      </c>
      <c r="J36" s="4" t="s">
        <v>37</v>
      </c>
      <c r="K36" s="4" t="s">
        <v>38</v>
      </c>
    </row>
    <row r="37" spans="1:11" ht="13.5" thickBot="1">
      <c r="A37" s="18" t="s">
        <v>39</v>
      </c>
      <c r="B37" s="4">
        <v>14</v>
      </c>
      <c r="C37" s="4">
        <v>14</v>
      </c>
      <c r="D37" s="4">
        <v>3</v>
      </c>
      <c r="E37" s="4">
        <v>3</v>
      </c>
      <c r="F37" s="4">
        <v>2</v>
      </c>
      <c r="G37" s="4"/>
      <c r="H37" s="4">
        <v>0</v>
      </c>
      <c r="I37" s="4">
        <v>2</v>
      </c>
      <c r="J37" s="4">
        <v>1</v>
      </c>
      <c r="K37" s="4">
        <v>1</v>
      </c>
    </row>
    <row r="38" spans="1:11" ht="13.5" thickBot="1">
      <c r="A38" s="18" t="s">
        <v>40</v>
      </c>
      <c r="B38" s="4">
        <v>14</v>
      </c>
      <c r="C38" s="4">
        <v>14</v>
      </c>
      <c r="D38" s="4">
        <v>3</v>
      </c>
      <c r="E38" s="4">
        <v>3</v>
      </c>
      <c r="F38" s="4">
        <v>2</v>
      </c>
      <c r="G38" s="4"/>
      <c r="H38" s="4">
        <v>3</v>
      </c>
      <c r="I38" s="4">
        <v>2</v>
      </c>
      <c r="J38" s="4">
        <v>1</v>
      </c>
      <c r="K38" s="4">
        <v>1</v>
      </c>
    </row>
    <row r="39" spans="1:11" ht="13.5" thickBot="1">
      <c r="A39" s="18" t="s">
        <v>41</v>
      </c>
      <c r="B39" s="4">
        <v>14</v>
      </c>
      <c r="C39" s="4">
        <v>14</v>
      </c>
      <c r="D39" s="4">
        <v>3</v>
      </c>
      <c r="E39" s="4">
        <v>3</v>
      </c>
      <c r="F39" s="4">
        <v>2</v>
      </c>
      <c r="G39" s="4"/>
      <c r="H39" s="4">
        <v>0</v>
      </c>
      <c r="I39" s="4">
        <v>2</v>
      </c>
      <c r="J39" s="4">
        <v>1</v>
      </c>
      <c r="K39" s="4">
        <v>1</v>
      </c>
    </row>
    <row r="40" ht="12.75">
      <c r="A40" s="16"/>
    </row>
    <row r="41" ht="12.75">
      <c r="A41" s="20"/>
    </row>
    <row r="42" spans="1:3" ht="12.75">
      <c r="A42" s="68"/>
      <c r="B42" s="69"/>
      <c r="C42" s="69"/>
    </row>
    <row r="43" spans="1:3" ht="12.75">
      <c r="A43" s="41"/>
      <c r="B43" s="43"/>
      <c r="C43" s="43"/>
    </row>
    <row r="44" spans="1:3" ht="12.75">
      <c r="A44" s="41"/>
      <c r="B44" s="43"/>
      <c r="C44" s="43"/>
    </row>
    <row r="45" spans="1:3" ht="12.75">
      <c r="A45" s="41"/>
      <c r="B45" s="43"/>
      <c r="C45" s="43"/>
    </row>
    <row r="46" spans="1:3" ht="12.75">
      <c r="A46" s="41"/>
      <c r="B46" s="43"/>
      <c r="C46" s="43"/>
    </row>
    <row r="47" ht="12.75">
      <c r="A47" s="16"/>
    </row>
    <row r="48" ht="12.75">
      <c r="A48" s="20"/>
    </row>
    <row r="49" ht="15.75">
      <c r="F49" s="13" t="s">
        <v>65</v>
      </c>
    </row>
    <row r="50" ht="12.75">
      <c r="A50" s="16"/>
    </row>
    <row r="51" ht="16.5" thickBot="1">
      <c r="G51" s="13" t="s">
        <v>66</v>
      </c>
    </row>
    <row r="52" spans="1:14" ht="13.5" thickBot="1">
      <c r="A52" s="21" t="s">
        <v>67</v>
      </c>
      <c r="B52" s="9" t="s">
        <v>68</v>
      </c>
      <c r="C52" s="9" t="s">
        <v>69</v>
      </c>
      <c r="D52" s="107" t="s">
        <v>70</v>
      </c>
      <c r="E52" s="108"/>
      <c r="F52" s="108"/>
      <c r="G52" s="109"/>
      <c r="H52" s="107" t="s">
        <v>71</v>
      </c>
      <c r="I52" s="108"/>
      <c r="J52" s="109"/>
      <c r="K52" s="107" t="s">
        <v>72</v>
      </c>
      <c r="L52" s="108"/>
      <c r="M52" s="109"/>
      <c r="N52" s="9" t="s">
        <v>73</v>
      </c>
    </row>
    <row r="53" spans="1:14" ht="13.5" thickBot="1">
      <c r="A53" s="22"/>
      <c r="B53" s="10"/>
      <c r="C53" s="10" t="s">
        <v>74</v>
      </c>
      <c r="D53" s="11" t="s">
        <v>75</v>
      </c>
      <c r="E53" s="11" t="s">
        <v>76</v>
      </c>
      <c r="F53" s="11" t="s">
        <v>77</v>
      </c>
      <c r="G53" s="11" t="s">
        <v>78</v>
      </c>
      <c r="H53" s="11" t="s">
        <v>79</v>
      </c>
      <c r="I53" s="11" t="s">
        <v>33</v>
      </c>
      <c r="J53" s="11" t="s">
        <v>80</v>
      </c>
      <c r="K53" s="11" t="s">
        <v>81</v>
      </c>
      <c r="L53" s="11" t="s">
        <v>75</v>
      </c>
      <c r="M53" s="11" t="s">
        <v>82</v>
      </c>
      <c r="N53" s="10" t="s">
        <v>83</v>
      </c>
    </row>
    <row r="54" spans="1:14" ht="13.5" thickBot="1">
      <c r="A54" s="18" t="s">
        <v>491</v>
      </c>
      <c r="B54" s="12" t="s">
        <v>310</v>
      </c>
      <c r="C54" s="4">
        <v>6</v>
      </c>
      <c r="D54" s="4">
        <v>2</v>
      </c>
      <c r="E54" s="4">
        <v>2</v>
      </c>
      <c r="F54" s="4">
        <v>0</v>
      </c>
      <c r="G54" s="4">
        <v>0</v>
      </c>
      <c r="H54" s="4">
        <v>6</v>
      </c>
      <c r="I54" s="4">
        <v>5</v>
      </c>
      <c r="J54" s="4">
        <v>11</v>
      </c>
      <c r="K54" s="4"/>
      <c r="L54" s="4"/>
      <c r="M54" s="4" t="s">
        <v>571</v>
      </c>
      <c r="N54" s="12" t="s">
        <v>98</v>
      </c>
    </row>
    <row r="55" spans="1:14" ht="13.5" thickBot="1">
      <c r="A55" s="18" t="s">
        <v>492</v>
      </c>
      <c r="B55" s="12" t="s">
        <v>312</v>
      </c>
      <c r="C55" s="4">
        <v>6</v>
      </c>
      <c r="D55" s="4">
        <v>2</v>
      </c>
      <c r="E55" s="4">
        <v>2</v>
      </c>
      <c r="F55" s="4">
        <v>0</v>
      </c>
      <c r="G55" s="4">
        <v>0</v>
      </c>
      <c r="H55" s="4">
        <v>6</v>
      </c>
      <c r="I55" s="4">
        <v>5</v>
      </c>
      <c r="J55" s="4">
        <v>11</v>
      </c>
      <c r="K55" s="4" t="s">
        <v>81</v>
      </c>
      <c r="L55" s="4"/>
      <c r="M55" s="4"/>
      <c r="N55" s="12" t="s">
        <v>98</v>
      </c>
    </row>
    <row r="56" spans="1:14" ht="13.5" thickBot="1">
      <c r="A56" s="18" t="s">
        <v>493</v>
      </c>
      <c r="B56" s="12" t="s">
        <v>314</v>
      </c>
      <c r="C56" s="4">
        <v>6</v>
      </c>
      <c r="D56" s="4">
        <v>2</v>
      </c>
      <c r="E56" s="4">
        <v>1</v>
      </c>
      <c r="F56" s="4">
        <v>2</v>
      </c>
      <c r="G56" s="4">
        <v>0</v>
      </c>
      <c r="H56" s="4">
        <v>7</v>
      </c>
      <c r="I56" s="4">
        <v>4</v>
      </c>
      <c r="J56" s="4">
        <v>11</v>
      </c>
      <c r="K56" s="4" t="s">
        <v>81</v>
      </c>
      <c r="L56" s="4"/>
      <c r="M56" s="4"/>
      <c r="N56" s="12" t="s">
        <v>86</v>
      </c>
    </row>
    <row r="57" spans="1:14" ht="13.5" thickBot="1">
      <c r="A57" s="18" t="s">
        <v>494</v>
      </c>
      <c r="B57" s="12" t="s">
        <v>95</v>
      </c>
      <c r="C57" s="4">
        <v>6</v>
      </c>
      <c r="D57" s="4">
        <v>2</v>
      </c>
      <c r="E57" s="4">
        <v>2</v>
      </c>
      <c r="F57" s="4">
        <v>2</v>
      </c>
      <c r="G57" s="4">
        <v>0</v>
      </c>
      <c r="H57" s="4">
        <v>8</v>
      </c>
      <c r="I57" s="4">
        <v>3</v>
      </c>
      <c r="J57" s="4">
        <v>11</v>
      </c>
      <c r="K57" s="4" t="s">
        <v>81</v>
      </c>
      <c r="L57" s="4"/>
      <c r="M57" s="4"/>
      <c r="N57" s="12" t="s">
        <v>86</v>
      </c>
    </row>
    <row r="58" spans="1:14" ht="13.5" thickBot="1">
      <c r="A58" s="18" t="s">
        <v>495</v>
      </c>
      <c r="B58" s="12" t="s">
        <v>316</v>
      </c>
      <c r="C58" s="4">
        <v>6</v>
      </c>
      <c r="D58" s="4">
        <v>2</v>
      </c>
      <c r="E58" s="4">
        <v>2</v>
      </c>
      <c r="F58" s="4">
        <v>0</v>
      </c>
      <c r="G58" s="4">
        <v>0</v>
      </c>
      <c r="H58" s="4">
        <v>6</v>
      </c>
      <c r="I58" s="4">
        <v>5</v>
      </c>
      <c r="J58" s="4">
        <v>11</v>
      </c>
      <c r="K58" s="4" t="s">
        <v>81</v>
      </c>
      <c r="L58" s="4"/>
      <c r="M58" s="4"/>
      <c r="N58" s="12" t="s">
        <v>86</v>
      </c>
    </row>
    <row r="59" spans="1:14" ht="13.5" thickBot="1">
      <c r="A59" s="18" t="s">
        <v>96</v>
      </c>
      <c r="B59" s="12" t="s">
        <v>97</v>
      </c>
      <c r="C59" s="4">
        <v>0</v>
      </c>
      <c r="D59" s="4">
        <v>0</v>
      </c>
      <c r="E59" s="4">
        <v>2</v>
      </c>
      <c r="F59" s="4">
        <v>0</v>
      </c>
      <c r="G59" s="4">
        <v>0</v>
      </c>
      <c r="H59" s="4">
        <v>2</v>
      </c>
      <c r="I59" s="4">
        <v>0</v>
      </c>
      <c r="J59" s="4">
        <v>2</v>
      </c>
      <c r="K59" s="4"/>
      <c r="L59" s="4" t="s">
        <v>75</v>
      </c>
      <c r="M59" s="4"/>
      <c r="N59" s="12" t="s">
        <v>98</v>
      </c>
    </row>
    <row r="60" spans="1:14" ht="13.5" thickBot="1">
      <c r="A60" s="22" t="s">
        <v>101</v>
      </c>
      <c r="B60" s="10"/>
      <c r="C60" s="10">
        <f aca="true" t="shared" si="0" ref="C60:J60">SUM(C54:C59)</f>
        <v>30</v>
      </c>
      <c r="D60" s="10">
        <f t="shared" si="0"/>
        <v>10</v>
      </c>
      <c r="E60" s="10">
        <f t="shared" si="0"/>
        <v>11</v>
      </c>
      <c r="F60" s="10">
        <f t="shared" si="0"/>
        <v>4</v>
      </c>
      <c r="G60" s="10">
        <f t="shared" si="0"/>
        <v>0</v>
      </c>
      <c r="H60" s="10">
        <f t="shared" si="0"/>
        <v>35</v>
      </c>
      <c r="I60" s="10">
        <f t="shared" si="0"/>
        <v>22</v>
      </c>
      <c r="J60" s="10">
        <f t="shared" si="0"/>
        <v>57</v>
      </c>
      <c r="K60" s="10"/>
      <c r="L60" s="10"/>
      <c r="M60" s="10"/>
      <c r="N60" s="10"/>
    </row>
    <row r="61" ht="12.75">
      <c r="A61" s="16"/>
    </row>
    <row r="62" ht="16.5" thickBot="1">
      <c r="G62" s="13" t="s">
        <v>102</v>
      </c>
    </row>
    <row r="63" spans="1:14" ht="13.5" thickBot="1">
      <c r="A63" s="21" t="s">
        <v>67</v>
      </c>
      <c r="B63" s="9" t="s">
        <v>68</v>
      </c>
      <c r="C63" s="9" t="s">
        <v>69</v>
      </c>
      <c r="D63" s="107" t="s">
        <v>70</v>
      </c>
      <c r="E63" s="108"/>
      <c r="F63" s="108"/>
      <c r="G63" s="109"/>
      <c r="H63" s="107" t="s">
        <v>71</v>
      </c>
      <c r="I63" s="108"/>
      <c r="J63" s="109"/>
      <c r="K63" s="107" t="s">
        <v>72</v>
      </c>
      <c r="L63" s="108"/>
      <c r="M63" s="109"/>
      <c r="N63" s="9" t="s">
        <v>73</v>
      </c>
    </row>
    <row r="64" spans="1:14" ht="13.5" thickBot="1">
      <c r="A64" s="22"/>
      <c r="B64" s="10"/>
      <c r="C64" s="10" t="s">
        <v>74</v>
      </c>
      <c r="D64" s="11" t="s">
        <v>75</v>
      </c>
      <c r="E64" s="11" t="s">
        <v>76</v>
      </c>
      <c r="F64" s="11" t="s">
        <v>77</v>
      </c>
      <c r="G64" s="11" t="s">
        <v>78</v>
      </c>
      <c r="H64" s="11" t="s">
        <v>79</v>
      </c>
      <c r="I64" s="11" t="s">
        <v>33</v>
      </c>
      <c r="J64" s="11" t="s">
        <v>80</v>
      </c>
      <c r="K64" s="11" t="s">
        <v>81</v>
      </c>
      <c r="L64" s="11" t="s">
        <v>75</v>
      </c>
      <c r="M64" s="11" t="s">
        <v>82</v>
      </c>
      <c r="N64" s="10" t="s">
        <v>83</v>
      </c>
    </row>
    <row r="65" spans="1:14" ht="13.5" thickBot="1">
      <c r="A65" s="18" t="s">
        <v>496</v>
      </c>
      <c r="B65" s="12" t="s">
        <v>318</v>
      </c>
      <c r="C65" s="4">
        <v>5</v>
      </c>
      <c r="D65" s="4">
        <v>2</v>
      </c>
      <c r="E65" s="4">
        <v>0</v>
      </c>
      <c r="F65" s="4">
        <v>2</v>
      </c>
      <c r="G65" s="4">
        <v>0</v>
      </c>
      <c r="H65" s="4">
        <v>6</v>
      </c>
      <c r="I65" s="4">
        <v>3</v>
      </c>
      <c r="J65" s="4">
        <v>9</v>
      </c>
      <c r="K65" s="4" t="s">
        <v>81</v>
      </c>
      <c r="L65" s="4"/>
      <c r="M65" s="4"/>
      <c r="N65" s="12" t="s">
        <v>86</v>
      </c>
    </row>
    <row r="66" spans="1:14" ht="13.5" thickBot="1">
      <c r="A66" s="18" t="s">
        <v>497</v>
      </c>
      <c r="B66" s="12" t="s">
        <v>112</v>
      </c>
      <c r="C66" s="4">
        <v>6</v>
      </c>
      <c r="D66" s="4">
        <v>2</v>
      </c>
      <c r="E66" s="4">
        <v>1</v>
      </c>
      <c r="F66" s="4">
        <v>2</v>
      </c>
      <c r="G66" s="4">
        <v>0</v>
      </c>
      <c r="H66" s="4">
        <v>7</v>
      </c>
      <c r="I66" s="4">
        <v>4</v>
      </c>
      <c r="J66" s="4">
        <v>11</v>
      </c>
      <c r="K66" s="4" t="s">
        <v>81</v>
      </c>
      <c r="L66" s="4"/>
      <c r="M66" s="4"/>
      <c r="N66" s="12" t="s">
        <v>89</v>
      </c>
    </row>
    <row r="67" spans="1:14" ht="13.5" thickBot="1">
      <c r="A67" s="18" t="s">
        <v>498</v>
      </c>
      <c r="B67" s="12" t="s">
        <v>114</v>
      </c>
      <c r="C67" s="4">
        <v>4</v>
      </c>
      <c r="D67" s="4">
        <v>2</v>
      </c>
      <c r="E67" s="4">
        <v>1</v>
      </c>
      <c r="F67" s="4">
        <v>0</v>
      </c>
      <c r="G67" s="4">
        <v>0</v>
      </c>
      <c r="H67" s="4">
        <v>5</v>
      </c>
      <c r="I67" s="4">
        <v>2</v>
      </c>
      <c r="J67" s="4">
        <v>7</v>
      </c>
      <c r="K67" s="4" t="s">
        <v>81</v>
      </c>
      <c r="L67" s="4"/>
      <c r="M67" s="4"/>
      <c r="N67" s="12" t="s">
        <v>86</v>
      </c>
    </row>
    <row r="68" spans="1:14" ht="13.5" thickBot="1">
      <c r="A68" s="18" t="s">
        <v>499</v>
      </c>
      <c r="B68" s="12" t="s">
        <v>320</v>
      </c>
      <c r="C68" s="4">
        <v>5</v>
      </c>
      <c r="D68" s="4">
        <v>2</v>
      </c>
      <c r="E68" s="4">
        <v>2</v>
      </c>
      <c r="F68" s="4">
        <v>0</v>
      </c>
      <c r="G68" s="4">
        <v>0</v>
      </c>
      <c r="H68" s="4">
        <v>6</v>
      </c>
      <c r="I68" s="4">
        <v>3</v>
      </c>
      <c r="J68" s="4">
        <v>9</v>
      </c>
      <c r="K68" s="4"/>
      <c r="L68" s="4"/>
      <c r="M68" s="4" t="s">
        <v>571</v>
      </c>
      <c r="N68" s="12" t="s">
        <v>86</v>
      </c>
    </row>
    <row r="69" spans="1:14" ht="13.5" thickBot="1">
      <c r="A69" s="18" t="s">
        <v>500</v>
      </c>
      <c r="B69" s="12" t="s">
        <v>212</v>
      </c>
      <c r="C69" s="4">
        <v>5</v>
      </c>
      <c r="D69" s="4">
        <v>2</v>
      </c>
      <c r="E69" s="4">
        <v>1</v>
      </c>
      <c r="F69" s="4">
        <v>1</v>
      </c>
      <c r="G69" s="4">
        <v>0</v>
      </c>
      <c r="H69" s="4">
        <v>6</v>
      </c>
      <c r="I69" s="4">
        <v>3</v>
      </c>
      <c r="J69" s="4">
        <v>9</v>
      </c>
      <c r="K69" s="4" t="s">
        <v>81</v>
      </c>
      <c r="L69" s="4"/>
      <c r="M69" s="4"/>
      <c r="N69" s="12" t="s">
        <v>98</v>
      </c>
    </row>
    <row r="70" spans="1:14" ht="13.5" thickBot="1">
      <c r="A70" s="18" t="s">
        <v>506</v>
      </c>
      <c r="B70" s="12" t="s">
        <v>333</v>
      </c>
      <c r="C70" s="4">
        <v>5</v>
      </c>
      <c r="D70" s="4">
        <v>2</v>
      </c>
      <c r="E70" s="4">
        <v>1</v>
      </c>
      <c r="F70" s="4">
        <v>1</v>
      </c>
      <c r="G70" s="4">
        <v>0</v>
      </c>
      <c r="H70" s="4">
        <v>6</v>
      </c>
      <c r="I70" s="4">
        <v>3</v>
      </c>
      <c r="J70" s="4">
        <v>9</v>
      </c>
      <c r="K70" s="4"/>
      <c r="L70" s="4" t="s">
        <v>75</v>
      </c>
      <c r="M70" s="4"/>
      <c r="N70" s="12" t="s">
        <v>86</v>
      </c>
    </row>
    <row r="71" spans="1:14" ht="13.5" thickBot="1">
      <c r="A71" s="18" t="s">
        <v>115</v>
      </c>
      <c r="B71" s="12" t="s">
        <v>116</v>
      </c>
      <c r="C71" s="4">
        <v>0</v>
      </c>
      <c r="D71" s="4">
        <v>0</v>
      </c>
      <c r="E71" s="4">
        <v>2</v>
      </c>
      <c r="F71" s="4">
        <v>0</v>
      </c>
      <c r="G71" s="4">
        <v>0</v>
      </c>
      <c r="H71" s="4">
        <v>2</v>
      </c>
      <c r="I71" s="4">
        <v>0</v>
      </c>
      <c r="J71" s="4">
        <v>2</v>
      </c>
      <c r="K71" s="4"/>
      <c r="L71" s="4" t="s">
        <v>75</v>
      </c>
      <c r="M71" s="4"/>
      <c r="N71" s="12" t="s">
        <v>98</v>
      </c>
    </row>
    <row r="72" spans="1:14" ht="13.5" thickBot="1">
      <c r="A72" s="22" t="s">
        <v>101</v>
      </c>
      <c r="B72" s="10"/>
      <c r="C72" s="10">
        <f>SUM(C65:C71)</f>
        <v>30</v>
      </c>
      <c r="D72" s="10">
        <f aca="true" t="shared" si="1" ref="D72:J72">SUM(D65:D71)</f>
        <v>12</v>
      </c>
      <c r="E72" s="10">
        <f t="shared" si="1"/>
        <v>8</v>
      </c>
      <c r="F72" s="10">
        <f t="shared" si="1"/>
        <v>6</v>
      </c>
      <c r="G72" s="10">
        <f t="shared" si="1"/>
        <v>0</v>
      </c>
      <c r="H72" s="10">
        <f t="shared" si="1"/>
        <v>38</v>
      </c>
      <c r="I72" s="10">
        <f t="shared" si="1"/>
        <v>18</v>
      </c>
      <c r="J72" s="10">
        <f t="shared" si="1"/>
        <v>56</v>
      </c>
      <c r="K72" s="10"/>
      <c r="L72" s="10"/>
      <c r="M72" s="10"/>
      <c r="N72" s="10"/>
    </row>
    <row r="73" ht="12.75">
      <c r="A73" s="16"/>
    </row>
    <row r="74" ht="16.5" thickBot="1">
      <c r="G74" s="13" t="s">
        <v>119</v>
      </c>
    </row>
    <row r="75" spans="1:14" ht="13.5" thickBot="1">
      <c r="A75" s="21" t="s">
        <v>67</v>
      </c>
      <c r="B75" s="9" t="s">
        <v>68</v>
      </c>
      <c r="C75" s="9" t="s">
        <v>69</v>
      </c>
      <c r="D75" s="107" t="s">
        <v>70</v>
      </c>
      <c r="E75" s="108"/>
      <c r="F75" s="108"/>
      <c r="G75" s="109"/>
      <c r="H75" s="107" t="s">
        <v>71</v>
      </c>
      <c r="I75" s="108"/>
      <c r="J75" s="109"/>
      <c r="K75" s="107" t="s">
        <v>72</v>
      </c>
      <c r="L75" s="108"/>
      <c r="M75" s="109"/>
      <c r="N75" s="9" t="s">
        <v>73</v>
      </c>
    </row>
    <row r="76" spans="1:14" ht="13.5" thickBot="1">
      <c r="A76" s="22"/>
      <c r="B76" s="10"/>
      <c r="C76" s="10" t="s">
        <v>74</v>
      </c>
      <c r="D76" s="11" t="s">
        <v>75</v>
      </c>
      <c r="E76" s="11" t="s">
        <v>76</v>
      </c>
      <c r="F76" s="11" t="s">
        <v>77</v>
      </c>
      <c r="G76" s="11" t="s">
        <v>78</v>
      </c>
      <c r="H76" s="11" t="s">
        <v>79</v>
      </c>
      <c r="I76" s="11" t="s">
        <v>33</v>
      </c>
      <c r="J76" s="11" t="s">
        <v>80</v>
      </c>
      <c r="K76" s="11" t="s">
        <v>81</v>
      </c>
      <c r="L76" s="11" t="s">
        <v>75</v>
      </c>
      <c r="M76" s="11" t="s">
        <v>82</v>
      </c>
      <c r="N76" s="10" t="s">
        <v>83</v>
      </c>
    </row>
    <row r="77" spans="1:14" ht="13.5" thickBot="1">
      <c r="A77" s="18" t="s">
        <v>501</v>
      </c>
      <c r="B77" s="12" t="s">
        <v>323</v>
      </c>
      <c r="C77" s="4">
        <v>6</v>
      </c>
      <c r="D77" s="4">
        <v>2</v>
      </c>
      <c r="E77" s="4">
        <v>1</v>
      </c>
      <c r="F77" s="4">
        <v>2</v>
      </c>
      <c r="G77" s="4">
        <v>0</v>
      </c>
      <c r="H77" s="4">
        <v>7</v>
      </c>
      <c r="I77" s="4">
        <v>4</v>
      </c>
      <c r="J77" s="4">
        <v>11</v>
      </c>
      <c r="K77" s="4" t="s">
        <v>81</v>
      </c>
      <c r="L77" s="4"/>
      <c r="M77" s="4"/>
      <c r="N77" s="12" t="s">
        <v>89</v>
      </c>
    </row>
    <row r="78" spans="1:14" ht="13.5" thickBot="1">
      <c r="A78" s="18" t="s">
        <v>502</v>
      </c>
      <c r="B78" s="12" t="s">
        <v>325</v>
      </c>
      <c r="C78" s="4">
        <v>6</v>
      </c>
      <c r="D78" s="4">
        <v>2</v>
      </c>
      <c r="E78" s="4">
        <v>0</v>
      </c>
      <c r="F78" s="4">
        <v>2</v>
      </c>
      <c r="G78" s="4">
        <v>0</v>
      </c>
      <c r="H78" s="4">
        <v>6</v>
      </c>
      <c r="I78" s="4">
        <v>5</v>
      </c>
      <c r="J78" s="4">
        <v>11</v>
      </c>
      <c r="K78" s="4" t="s">
        <v>81</v>
      </c>
      <c r="L78" s="4"/>
      <c r="M78" s="4"/>
      <c r="N78" s="12" t="s">
        <v>86</v>
      </c>
    </row>
    <row r="79" spans="1:14" ht="13.5" thickBot="1">
      <c r="A79" s="18" t="s">
        <v>503</v>
      </c>
      <c r="B79" s="12" t="s">
        <v>327</v>
      </c>
      <c r="C79" s="4">
        <v>6</v>
      </c>
      <c r="D79" s="4">
        <v>2</v>
      </c>
      <c r="E79" s="4">
        <v>1</v>
      </c>
      <c r="F79" s="4">
        <v>2</v>
      </c>
      <c r="G79" s="4">
        <v>0</v>
      </c>
      <c r="H79" s="4">
        <v>7</v>
      </c>
      <c r="I79" s="4">
        <v>4</v>
      </c>
      <c r="J79" s="4">
        <v>11</v>
      </c>
      <c r="K79" s="4" t="s">
        <v>81</v>
      </c>
      <c r="L79" s="4"/>
      <c r="M79" s="4"/>
      <c r="N79" s="12" t="s">
        <v>86</v>
      </c>
    </row>
    <row r="80" spans="1:14" ht="13.5" thickBot="1">
      <c r="A80" s="18" t="s">
        <v>504</v>
      </c>
      <c r="B80" s="12" t="s">
        <v>329</v>
      </c>
      <c r="C80" s="4">
        <v>6</v>
      </c>
      <c r="D80" s="4">
        <v>2</v>
      </c>
      <c r="E80" s="4">
        <v>0</v>
      </c>
      <c r="F80" s="4">
        <v>1</v>
      </c>
      <c r="G80" s="4">
        <v>0</v>
      </c>
      <c r="H80" s="4">
        <v>5</v>
      </c>
      <c r="I80" s="4">
        <v>6</v>
      </c>
      <c r="J80" s="4">
        <v>11</v>
      </c>
      <c r="K80" s="4"/>
      <c r="L80" s="4" t="s">
        <v>75</v>
      </c>
      <c r="M80" s="4"/>
      <c r="N80" s="12" t="s">
        <v>89</v>
      </c>
    </row>
    <row r="81" spans="1:14" ht="13.5" thickBot="1">
      <c r="A81" s="18" t="s">
        <v>505</v>
      </c>
      <c r="B81" s="12" t="s">
        <v>331</v>
      </c>
      <c r="C81" s="4">
        <v>6</v>
      </c>
      <c r="D81" s="4">
        <v>2</v>
      </c>
      <c r="E81" s="4">
        <v>1</v>
      </c>
      <c r="F81" s="4">
        <v>2</v>
      </c>
      <c r="G81" s="4">
        <v>0</v>
      </c>
      <c r="H81" s="4">
        <v>7</v>
      </c>
      <c r="I81" s="4">
        <v>4</v>
      </c>
      <c r="J81" s="4">
        <v>11</v>
      </c>
      <c r="K81" s="4" t="s">
        <v>81</v>
      </c>
      <c r="L81" s="4"/>
      <c r="M81" s="4"/>
      <c r="N81" s="12" t="s">
        <v>86</v>
      </c>
    </row>
    <row r="82" spans="1:14" ht="13.5" thickBot="1">
      <c r="A82" s="18" t="s">
        <v>167</v>
      </c>
      <c r="B82" s="12" t="s">
        <v>168</v>
      </c>
      <c r="C82" s="4">
        <v>3</v>
      </c>
      <c r="D82" s="4">
        <v>0</v>
      </c>
      <c r="E82" s="4">
        <v>2</v>
      </c>
      <c r="F82" s="4">
        <v>0</v>
      </c>
      <c r="G82" s="4">
        <v>0</v>
      </c>
      <c r="H82" s="4">
        <v>2</v>
      </c>
      <c r="I82" s="4">
        <v>3</v>
      </c>
      <c r="J82" s="4">
        <v>5</v>
      </c>
      <c r="K82" s="4"/>
      <c r="L82" s="4" t="s">
        <v>75</v>
      </c>
      <c r="M82" s="4"/>
      <c r="N82" s="12" t="s">
        <v>98</v>
      </c>
    </row>
    <row r="83" spans="1:14" ht="13.5" thickBot="1">
      <c r="A83" s="22" t="s">
        <v>101</v>
      </c>
      <c r="B83" s="10"/>
      <c r="C83" s="10">
        <f>SUM(C77:C82)</f>
        <v>33</v>
      </c>
      <c r="D83" s="10">
        <f aca="true" t="shared" si="2" ref="D83:J83">SUM(D77:D82)</f>
        <v>10</v>
      </c>
      <c r="E83" s="10">
        <f t="shared" si="2"/>
        <v>5</v>
      </c>
      <c r="F83" s="10">
        <f t="shared" si="2"/>
        <v>9</v>
      </c>
      <c r="G83" s="10">
        <f t="shared" si="2"/>
        <v>0</v>
      </c>
      <c r="H83" s="10">
        <f t="shared" si="2"/>
        <v>34</v>
      </c>
      <c r="I83" s="10">
        <f t="shared" si="2"/>
        <v>26</v>
      </c>
      <c r="J83" s="10">
        <f t="shared" si="2"/>
        <v>60</v>
      </c>
      <c r="K83" s="10"/>
      <c r="L83" s="10"/>
      <c r="M83" s="10"/>
      <c r="N83" s="10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5.75">
      <c r="A91" s="13"/>
    </row>
    <row r="92" ht="15.75">
      <c r="A92" s="13"/>
    </row>
    <row r="93" ht="16.5" thickBot="1">
      <c r="G93" s="13" t="s">
        <v>130</v>
      </c>
    </row>
    <row r="94" spans="1:14" ht="13.5" thickBot="1">
      <c r="A94" s="21" t="s">
        <v>67</v>
      </c>
      <c r="B94" s="9" t="s">
        <v>68</v>
      </c>
      <c r="C94" s="9" t="s">
        <v>69</v>
      </c>
      <c r="D94" s="107" t="s">
        <v>70</v>
      </c>
      <c r="E94" s="108"/>
      <c r="F94" s="108"/>
      <c r="G94" s="109"/>
      <c r="H94" s="107" t="s">
        <v>71</v>
      </c>
      <c r="I94" s="108"/>
      <c r="J94" s="109"/>
      <c r="K94" s="107" t="s">
        <v>72</v>
      </c>
      <c r="L94" s="108"/>
      <c r="M94" s="109"/>
      <c r="N94" s="9" t="s">
        <v>73</v>
      </c>
    </row>
    <row r="95" spans="1:14" ht="13.5" thickBot="1">
      <c r="A95" s="22"/>
      <c r="B95" s="10"/>
      <c r="C95" s="10" t="s">
        <v>74</v>
      </c>
      <c r="D95" s="11" t="s">
        <v>75</v>
      </c>
      <c r="E95" s="11" t="s">
        <v>76</v>
      </c>
      <c r="F95" s="11" t="s">
        <v>77</v>
      </c>
      <c r="G95" s="11" t="s">
        <v>78</v>
      </c>
      <c r="H95" s="11" t="s">
        <v>79</v>
      </c>
      <c r="I95" s="11" t="s">
        <v>33</v>
      </c>
      <c r="J95" s="11" t="s">
        <v>80</v>
      </c>
      <c r="K95" s="11" t="s">
        <v>81</v>
      </c>
      <c r="L95" s="11" t="s">
        <v>75</v>
      </c>
      <c r="M95" s="11" t="s">
        <v>82</v>
      </c>
      <c r="N95" s="10" t="s">
        <v>83</v>
      </c>
    </row>
    <row r="96" spans="1:14" ht="13.5" thickBot="1">
      <c r="A96" s="18" t="s">
        <v>507</v>
      </c>
      <c r="B96" s="12" t="s">
        <v>335</v>
      </c>
      <c r="C96" s="4">
        <v>6</v>
      </c>
      <c r="D96" s="4">
        <v>2</v>
      </c>
      <c r="E96" s="4">
        <v>1</v>
      </c>
      <c r="F96" s="4">
        <v>1</v>
      </c>
      <c r="G96" s="4">
        <v>0</v>
      </c>
      <c r="H96" s="4">
        <v>6</v>
      </c>
      <c r="I96" s="4">
        <v>5</v>
      </c>
      <c r="J96" s="4">
        <v>11</v>
      </c>
      <c r="K96" s="4" t="s">
        <v>81</v>
      </c>
      <c r="L96" s="4"/>
      <c r="M96" s="4"/>
      <c r="N96" s="12" t="s">
        <v>86</v>
      </c>
    </row>
    <row r="97" spans="1:14" ht="26.25" thickBot="1">
      <c r="A97" s="18" t="s">
        <v>508</v>
      </c>
      <c r="B97" s="12" t="s">
        <v>337</v>
      </c>
      <c r="C97" s="4">
        <v>6</v>
      </c>
      <c r="D97" s="4">
        <v>2</v>
      </c>
      <c r="E97" s="4">
        <v>1</v>
      </c>
      <c r="F97" s="4">
        <v>1</v>
      </c>
      <c r="G97" s="4">
        <v>0</v>
      </c>
      <c r="H97" s="4">
        <v>6</v>
      </c>
      <c r="I97" s="4">
        <v>5</v>
      </c>
      <c r="J97" s="4">
        <v>11</v>
      </c>
      <c r="K97" s="4" t="s">
        <v>81</v>
      </c>
      <c r="L97" s="4"/>
      <c r="M97" s="4"/>
      <c r="N97" s="12" t="s">
        <v>89</v>
      </c>
    </row>
    <row r="98" spans="1:14" ht="13.5" thickBot="1">
      <c r="A98" s="18" t="s">
        <v>509</v>
      </c>
      <c r="B98" s="12" t="s">
        <v>339</v>
      </c>
      <c r="C98" s="4">
        <v>6</v>
      </c>
      <c r="D98" s="4">
        <v>2</v>
      </c>
      <c r="E98" s="4">
        <v>1</v>
      </c>
      <c r="F98" s="4">
        <v>1</v>
      </c>
      <c r="G98" s="4">
        <v>0</v>
      </c>
      <c r="H98" s="4">
        <v>6</v>
      </c>
      <c r="I98" s="4">
        <v>5</v>
      </c>
      <c r="J98" s="4">
        <v>11</v>
      </c>
      <c r="K98" s="4" t="s">
        <v>81</v>
      </c>
      <c r="L98" s="4"/>
      <c r="M98" s="4"/>
      <c r="N98" s="12" t="s">
        <v>89</v>
      </c>
    </row>
    <row r="99" spans="1:14" ht="13.5" thickBot="1">
      <c r="A99" s="18" t="s">
        <v>510</v>
      </c>
      <c r="B99" s="12" t="s">
        <v>341</v>
      </c>
      <c r="C99" s="4">
        <v>5</v>
      </c>
      <c r="D99" s="4">
        <v>2</v>
      </c>
      <c r="E99" s="4">
        <v>0</v>
      </c>
      <c r="F99" s="4">
        <v>2</v>
      </c>
      <c r="G99" s="4">
        <v>0</v>
      </c>
      <c r="H99" s="4">
        <v>6</v>
      </c>
      <c r="I99" s="4">
        <v>3</v>
      </c>
      <c r="J99" s="4">
        <v>9</v>
      </c>
      <c r="K99" s="4" t="s">
        <v>81</v>
      </c>
      <c r="L99" s="4"/>
      <c r="M99" s="4"/>
      <c r="N99" s="12" t="s">
        <v>86</v>
      </c>
    </row>
    <row r="100" spans="1:14" ht="13.5" thickBot="1">
      <c r="A100" s="18" t="s">
        <v>511</v>
      </c>
      <c r="B100" s="12" t="s">
        <v>343</v>
      </c>
      <c r="C100" s="4">
        <v>3</v>
      </c>
      <c r="D100" s="4">
        <v>0</v>
      </c>
      <c r="E100" s="4">
        <v>0</v>
      </c>
      <c r="F100" s="4">
        <v>1</v>
      </c>
      <c r="G100" s="4">
        <v>0</v>
      </c>
      <c r="H100" s="4">
        <v>1</v>
      </c>
      <c r="I100" s="4">
        <v>4</v>
      </c>
      <c r="J100" s="4">
        <v>5</v>
      </c>
      <c r="K100" s="4"/>
      <c r="L100" s="4" t="s">
        <v>75</v>
      </c>
      <c r="M100" s="4"/>
      <c r="N100" s="12" t="s">
        <v>86</v>
      </c>
    </row>
    <row r="101" spans="1:14" ht="13.5" thickBot="1">
      <c r="A101" s="18" t="s">
        <v>344</v>
      </c>
      <c r="B101" s="12" t="s">
        <v>140</v>
      </c>
      <c r="C101" s="4">
        <v>4</v>
      </c>
      <c r="D101" s="4">
        <v>2</v>
      </c>
      <c r="E101" s="4">
        <v>0</v>
      </c>
      <c r="F101" s="4">
        <v>1</v>
      </c>
      <c r="G101" s="4">
        <v>0</v>
      </c>
      <c r="H101" s="4">
        <v>5</v>
      </c>
      <c r="I101" s="4">
        <v>2</v>
      </c>
      <c r="J101" s="4">
        <v>7</v>
      </c>
      <c r="K101" s="4"/>
      <c r="L101" s="4" t="s">
        <v>75</v>
      </c>
      <c r="M101" s="4"/>
      <c r="N101" s="12" t="s">
        <v>86</v>
      </c>
    </row>
    <row r="102" spans="1:14" ht="13.5" thickBot="1">
      <c r="A102" s="18" t="s">
        <v>174</v>
      </c>
      <c r="B102" s="12" t="s">
        <v>175</v>
      </c>
      <c r="C102" s="4">
        <v>3</v>
      </c>
      <c r="D102" s="4">
        <v>0</v>
      </c>
      <c r="E102" s="4">
        <v>2</v>
      </c>
      <c r="F102" s="4">
        <v>0</v>
      </c>
      <c r="G102" s="4">
        <v>0</v>
      </c>
      <c r="H102" s="4">
        <v>2</v>
      </c>
      <c r="I102" s="4">
        <v>3</v>
      </c>
      <c r="J102" s="4">
        <v>5</v>
      </c>
      <c r="K102" s="4"/>
      <c r="L102" s="4" t="s">
        <v>75</v>
      </c>
      <c r="M102" s="4"/>
      <c r="N102" s="12" t="s">
        <v>98</v>
      </c>
    </row>
    <row r="103" spans="1:14" ht="13.5" thickBot="1">
      <c r="A103" s="22" t="s">
        <v>101</v>
      </c>
      <c r="B103" s="10"/>
      <c r="C103" s="10">
        <f>SUM(C96:C102)</f>
        <v>33</v>
      </c>
      <c r="D103" s="10">
        <f aca="true" t="shared" si="3" ref="D103:J103">SUM(D96:D102)</f>
        <v>10</v>
      </c>
      <c r="E103" s="10">
        <f t="shared" si="3"/>
        <v>5</v>
      </c>
      <c r="F103" s="10">
        <f t="shared" si="3"/>
        <v>7</v>
      </c>
      <c r="G103" s="10">
        <f t="shared" si="3"/>
        <v>0</v>
      </c>
      <c r="H103" s="10">
        <f t="shared" si="3"/>
        <v>32</v>
      </c>
      <c r="I103" s="10">
        <f t="shared" si="3"/>
        <v>27</v>
      </c>
      <c r="J103" s="10">
        <f t="shared" si="3"/>
        <v>59</v>
      </c>
      <c r="K103" s="10"/>
      <c r="L103" s="10"/>
      <c r="M103" s="10"/>
      <c r="N103" s="10"/>
    </row>
    <row r="104" ht="12.75">
      <c r="A104" s="16"/>
    </row>
    <row r="105" ht="16.5" thickBot="1">
      <c r="G105" s="13" t="s">
        <v>141</v>
      </c>
    </row>
    <row r="106" spans="1:14" ht="13.5" thickBot="1">
      <c r="A106" s="21" t="s">
        <v>67</v>
      </c>
      <c r="B106" s="9" t="s">
        <v>68</v>
      </c>
      <c r="C106" s="9" t="s">
        <v>69</v>
      </c>
      <c r="D106" s="107" t="s">
        <v>70</v>
      </c>
      <c r="E106" s="108"/>
      <c r="F106" s="108"/>
      <c r="G106" s="109"/>
      <c r="H106" s="107" t="s">
        <v>71</v>
      </c>
      <c r="I106" s="108"/>
      <c r="J106" s="109"/>
      <c r="K106" s="107" t="s">
        <v>72</v>
      </c>
      <c r="L106" s="108"/>
      <c r="M106" s="109"/>
      <c r="N106" s="9" t="s">
        <v>73</v>
      </c>
    </row>
    <row r="107" spans="1:14" ht="13.5" thickBot="1">
      <c r="A107" s="22"/>
      <c r="B107" s="10"/>
      <c r="C107" s="10" t="s">
        <v>74</v>
      </c>
      <c r="D107" s="11" t="s">
        <v>75</v>
      </c>
      <c r="E107" s="11" t="s">
        <v>76</v>
      </c>
      <c r="F107" s="11" t="s">
        <v>77</v>
      </c>
      <c r="G107" s="11" t="s">
        <v>78</v>
      </c>
      <c r="H107" s="11" t="s">
        <v>79</v>
      </c>
      <c r="I107" s="11" t="s">
        <v>33</v>
      </c>
      <c r="J107" s="11" t="s">
        <v>80</v>
      </c>
      <c r="K107" s="11" t="s">
        <v>81</v>
      </c>
      <c r="L107" s="11" t="s">
        <v>75</v>
      </c>
      <c r="M107" s="11" t="s">
        <v>82</v>
      </c>
      <c r="N107" s="10" t="s">
        <v>83</v>
      </c>
    </row>
    <row r="108" spans="1:14" ht="13.5" thickBot="1">
      <c r="A108" s="18" t="s">
        <v>512</v>
      </c>
      <c r="B108" s="12" t="s">
        <v>346</v>
      </c>
      <c r="C108" s="4">
        <v>7</v>
      </c>
      <c r="D108" s="4">
        <v>2</v>
      </c>
      <c r="E108" s="4">
        <v>0</v>
      </c>
      <c r="F108" s="4">
        <v>2</v>
      </c>
      <c r="G108" s="4">
        <v>1</v>
      </c>
      <c r="H108" s="4">
        <v>7</v>
      </c>
      <c r="I108" s="4">
        <v>5</v>
      </c>
      <c r="J108" s="4">
        <v>12</v>
      </c>
      <c r="K108" s="4" t="s">
        <v>81</v>
      </c>
      <c r="L108" s="4"/>
      <c r="M108" s="4"/>
      <c r="N108" s="12" t="s">
        <v>89</v>
      </c>
    </row>
    <row r="109" spans="1:14" ht="26.25" thickBot="1">
      <c r="A109" s="18" t="s">
        <v>513</v>
      </c>
      <c r="B109" s="12" t="s">
        <v>348</v>
      </c>
      <c r="C109" s="4">
        <v>8</v>
      </c>
      <c r="D109" s="4">
        <v>2</v>
      </c>
      <c r="E109" s="4">
        <v>2</v>
      </c>
      <c r="F109" s="4">
        <v>2</v>
      </c>
      <c r="G109" s="4">
        <v>0</v>
      </c>
      <c r="H109" s="4">
        <v>8</v>
      </c>
      <c r="I109" s="4">
        <v>6</v>
      </c>
      <c r="J109" s="4">
        <v>14</v>
      </c>
      <c r="K109" s="4" t="s">
        <v>81</v>
      </c>
      <c r="L109" s="4"/>
      <c r="M109" s="4"/>
      <c r="N109" s="12" t="s">
        <v>86</v>
      </c>
    </row>
    <row r="110" spans="1:14" ht="13.5" thickBot="1">
      <c r="A110" s="18" t="s">
        <v>514</v>
      </c>
      <c r="B110" s="12" t="s">
        <v>350</v>
      </c>
      <c r="C110" s="4">
        <v>3</v>
      </c>
      <c r="D110" s="4">
        <v>0</v>
      </c>
      <c r="E110" s="4">
        <v>0</v>
      </c>
      <c r="F110" s="4">
        <v>2</v>
      </c>
      <c r="G110" s="4">
        <v>1</v>
      </c>
      <c r="H110" s="4">
        <v>3</v>
      </c>
      <c r="I110" s="4">
        <v>2</v>
      </c>
      <c r="J110" s="4">
        <v>5</v>
      </c>
      <c r="K110" s="4"/>
      <c r="L110" s="4" t="s">
        <v>75</v>
      </c>
      <c r="M110" s="4"/>
      <c r="N110" s="12" t="s">
        <v>86</v>
      </c>
    </row>
    <row r="111" spans="1:14" ht="13.5" thickBot="1">
      <c r="A111" s="18" t="s">
        <v>351</v>
      </c>
      <c r="B111" s="12" t="s">
        <v>151</v>
      </c>
      <c r="C111" s="4">
        <v>6</v>
      </c>
      <c r="D111" s="4">
        <v>2</v>
      </c>
      <c r="E111" s="4">
        <v>0</v>
      </c>
      <c r="F111" s="4">
        <v>1</v>
      </c>
      <c r="G111" s="4">
        <v>0</v>
      </c>
      <c r="H111" s="4">
        <v>5</v>
      </c>
      <c r="I111" s="4">
        <v>6</v>
      </c>
      <c r="J111" s="4">
        <v>11</v>
      </c>
      <c r="K111" s="4"/>
      <c r="L111" s="4" t="s">
        <v>75</v>
      </c>
      <c r="M111" s="4"/>
      <c r="N111" s="12" t="s">
        <v>98</v>
      </c>
    </row>
    <row r="112" spans="1:14" ht="13.5" thickBot="1">
      <c r="A112" s="18" t="s">
        <v>352</v>
      </c>
      <c r="B112" s="12" t="s">
        <v>158</v>
      </c>
      <c r="C112" s="4">
        <v>6</v>
      </c>
      <c r="D112" s="4">
        <v>2</v>
      </c>
      <c r="E112" s="4">
        <v>0</v>
      </c>
      <c r="F112" s="4">
        <v>1</v>
      </c>
      <c r="G112" s="4">
        <v>0</v>
      </c>
      <c r="H112" s="4">
        <v>5</v>
      </c>
      <c r="I112" s="4">
        <v>6</v>
      </c>
      <c r="J112" s="4">
        <v>11</v>
      </c>
      <c r="K112" s="4"/>
      <c r="L112" s="4" t="s">
        <v>75</v>
      </c>
      <c r="M112" s="4"/>
      <c r="N112" s="12" t="s">
        <v>89</v>
      </c>
    </row>
    <row r="113" spans="1:14" ht="13.5" thickBot="1">
      <c r="A113" s="22" t="s">
        <v>101</v>
      </c>
      <c r="B113" s="10"/>
      <c r="C113" s="10">
        <f>SUM(C108:C112)</f>
        <v>30</v>
      </c>
      <c r="D113" s="10">
        <f aca="true" t="shared" si="4" ref="D113:J113">SUM(D108:D112)</f>
        <v>8</v>
      </c>
      <c r="E113" s="10">
        <f t="shared" si="4"/>
        <v>2</v>
      </c>
      <c r="F113" s="10">
        <f t="shared" si="4"/>
        <v>8</v>
      </c>
      <c r="G113" s="10">
        <f t="shared" si="4"/>
        <v>2</v>
      </c>
      <c r="H113" s="10">
        <f t="shared" si="4"/>
        <v>28</v>
      </c>
      <c r="I113" s="10">
        <f t="shared" si="4"/>
        <v>25</v>
      </c>
      <c r="J113" s="10">
        <f t="shared" si="4"/>
        <v>53</v>
      </c>
      <c r="K113" s="10"/>
      <c r="L113" s="10"/>
      <c r="M113" s="10"/>
      <c r="N113" s="10"/>
    </row>
    <row r="114" ht="12.75">
      <c r="A114" s="16"/>
    </row>
    <row r="115" ht="16.5" thickBot="1">
      <c r="G115" s="13" t="s">
        <v>152</v>
      </c>
    </row>
    <row r="116" spans="1:14" ht="13.5" thickBot="1">
      <c r="A116" s="21" t="s">
        <v>67</v>
      </c>
      <c r="B116" s="9" t="s">
        <v>68</v>
      </c>
      <c r="C116" s="9" t="s">
        <v>69</v>
      </c>
      <c r="D116" s="107" t="s">
        <v>70</v>
      </c>
      <c r="E116" s="108"/>
      <c r="F116" s="108"/>
      <c r="G116" s="109"/>
      <c r="H116" s="107" t="s">
        <v>71</v>
      </c>
      <c r="I116" s="108"/>
      <c r="J116" s="109"/>
      <c r="K116" s="107" t="s">
        <v>72</v>
      </c>
      <c r="L116" s="108"/>
      <c r="M116" s="109"/>
      <c r="N116" s="9" t="s">
        <v>73</v>
      </c>
    </row>
    <row r="117" spans="1:14" ht="13.5" thickBot="1">
      <c r="A117" s="22"/>
      <c r="B117" s="10"/>
      <c r="C117" s="10" t="s">
        <v>74</v>
      </c>
      <c r="D117" s="11" t="s">
        <v>75</v>
      </c>
      <c r="E117" s="11" t="s">
        <v>76</v>
      </c>
      <c r="F117" s="11" t="s">
        <v>77</v>
      </c>
      <c r="G117" s="11" t="s">
        <v>78</v>
      </c>
      <c r="H117" s="11" t="s">
        <v>79</v>
      </c>
      <c r="I117" s="11" t="s">
        <v>33</v>
      </c>
      <c r="J117" s="11" t="s">
        <v>80</v>
      </c>
      <c r="K117" s="11" t="s">
        <v>81</v>
      </c>
      <c r="L117" s="11" t="s">
        <v>75</v>
      </c>
      <c r="M117" s="11" t="s">
        <v>82</v>
      </c>
      <c r="N117" s="10" t="s">
        <v>83</v>
      </c>
    </row>
    <row r="118" spans="1:14" ht="13.5" thickBot="1">
      <c r="A118" s="18" t="s">
        <v>515</v>
      </c>
      <c r="B118" s="12" t="s">
        <v>354</v>
      </c>
      <c r="C118" s="4">
        <v>6</v>
      </c>
      <c r="D118" s="4">
        <v>2</v>
      </c>
      <c r="E118" s="4">
        <v>0</v>
      </c>
      <c r="F118" s="4">
        <v>2</v>
      </c>
      <c r="G118" s="4">
        <v>0</v>
      </c>
      <c r="H118" s="4">
        <v>6</v>
      </c>
      <c r="I118" s="4">
        <v>5</v>
      </c>
      <c r="J118" s="4">
        <v>11</v>
      </c>
      <c r="K118" s="4" t="s">
        <v>81</v>
      </c>
      <c r="L118" s="4"/>
      <c r="M118" s="4"/>
      <c r="N118" s="12" t="s">
        <v>86</v>
      </c>
    </row>
    <row r="119" spans="1:14" ht="26.25" thickBot="1">
      <c r="A119" s="18" t="s">
        <v>516</v>
      </c>
      <c r="B119" s="12" t="s">
        <v>356</v>
      </c>
      <c r="C119" s="4">
        <v>6</v>
      </c>
      <c r="D119" s="4">
        <v>2</v>
      </c>
      <c r="E119" s="4">
        <v>1</v>
      </c>
      <c r="F119" s="4">
        <v>1</v>
      </c>
      <c r="G119" s="4">
        <v>0</v>
      </c>
      <c r="H119" s="4">
        <v>6</v>
      </c>
      <c r="I119" s="4">
        <v>5</v>
      </c>
      <c r="J119" s="4">
        <v>11</v>
      </c>
      <c r="K119" s="4" t="s">
        <v>81</v>
      </c>
      <c r="L119" s="4"/>
      <c r="M119" s="4"/>
      <c r="N119" s="12" t="s">
        <v>86</v>
      </c>
    </row>
    <row r="120" spans="1:14" ht="13.5" thickBot="1">
      <c r="A120" s="18" t="s">
        <v>517</v>
      </c>
      <c r="B120" s="12" t="s">
        <v>358</v>
      </c>
      <c r="C120" s="4">
        <v>5</v>
      </c>
      <c r="D120" s="4">
        <v>2</v>
      </c>
      <c r="E120" s="4">
        <v>0</v>
      </c>
      <c r="F120" s="4">
        <v>2</v>
      </c>
      <c r="G120" s="4">
        <v>0</v>
      </c>
      <c r="H120" s="4">
        <v>6</v>
      </c>
      <c r="I120" s="4">
        <v>3</v>
      </c>
      <c r="J120" s="4">
        <v>9</v>
      </c>
      <c r="K120" s="4" t="s">
        <v>81</v>
      </c>
      <c r="L120" s="4"/>
      <c r="M120" s="4"/>
      <c r="N120" s="12" t="s">
        <v>86</v>
      </c>
    </row>
    <row r="121" spans="1:14" ht="13.5" thickBot="1">
      <c r="A121" s="18" t="s">
        <v>518</v>
      </c>
      <c r="B121" s="12" t="s">
        <v>156</v>
      </c>
      <c r="C121" s="4">
        <v>5</v>
      </c>
      <c r="D121" s="4">
        <v>0</v>
      </c>
      <c r="E121" s="4">
        <v>0</v>
      </c>
      <c r="F121" s="4">
        <v>0</v>
      </c>
      <c r="G121" s="4">
        <v>2</v>
      </c>
      <c r="H121" s="4">
        <v>2</v>
      </c>
      <c r="I121" s="4">
        <v>7</v>
      </c>
      <c r="J121" s="4">
        <v>9</v>
      </c>
      <c r="K121" s="4"/>
      <c r="L121" s="4" t="s">
        <v>75</v>
      </c>
      <c r="M121" s="4"/>
      <c r="N121" s="12" t="s">
        <v>89</v>
      </c>
    </row>
    <row r="122" spans="1:14" ht="13.5" thickBot="1">
      <c r="A122" s="18" t="s">
        <v>359</v>
      </c>
      <c r="B122" s="12" t="s">
        <v>160</v>
      </c>
      <c r="C122" s="4">
        <v>5</v>
      </c>
      <c r="D122" s="4">
        <v>2</v>
      </c>
      <c r="E122" s="4">
        <v>0</v>
      </c>
      <c r="F122" s="4">
        <v>1</v>
      </c>
      <c r="G122" s="4">
        <v>0</v>
      </c>
      <c r="H122" s="4">
        <v>5</v>
      </c>
      <c r="I122" s="4">
        <v>4</v>
      </c>
      <c r="J122" s="4">
        <v>9</v>
      </c>
      <c r="K122" s="4"/>
      <c r="L122" s="4" t="s">
        <v>75</v>
      </c>
      <c r="M122" s="4"/>
      <c r="N122" s="12" t="s">
        <v>89</v>
      </c>
    </row>
    <row r="123" spans="1:14" ht="13.5" thickBot="1">
      <c r="A123" s="18" t="s">
        <v>360</v>
      </c>
      <c r="B123" s="12" t="s">
        <v>162</v>
      </c>
      <c r="C123" s="4">
        <v>5</v>
      </c>
      <c r="D123" s="4">
        <v>2</v>
      </c>
      <c r="E123" s="4">
        <v>0</v>
      </c>
      <c r="F123" s="4">
        <v>1</v>
      </c>
      <c r="G123" s="4">
        <v>0</v>
      </c>
      <c r="H123" s="4">
        <v>5</v>
      </c>
      <c r="I123" s="4">
        <v>4</v>
      </c>
      <c r="J123" s="4">
        <v>9</v>
      </c>
      <c r="K123" s="4"/>
      <c r="L123" s="4" t="s">
        <v>75</v>
      </c>
      <c r="M123" s="4"/>
      <c r="N123" s="12" t="s">
        <v>89</v>
      </c>
    </row>
    <row r="124" spans="1:14" ht="13.5" thickBot="1">
      <c r="A124" s="18" t="s">
        <v>361</v>
      </c>
      <c r="B124" s="12" t="s">
        <v>164</v>
      </c>
      <c r="C124" s="4">
        <v>3</v>
      </c>
      <c r="D124" s="4">
        <v>2</v>
      </c>
      <c r="E124" s="4">
        <v>0</v>
      </c>
      <c r="F124" s="4">
        <v>0</v>
      </c>
      <c r="G124" s="4">
        <v>0</v>
      </c>
      <c r="H124" s="4">
        <v>4</v>
      </c>
      <c r="I124" s="4">
        <v>1</v>
      </c>
      <c r="J124" s="4">
        <v>5</v>
      </c>
      <c r="K124" s="4"/>
      <c r="L124" s="4" t="s">
        <v>75</v>
      </c>
      <c r="M124" s="4"/>
      <c r="N124" s="12" t="s">
        <v>98</v>
      </c>
    </row>
    <row r="125" spans="1:14" ht="13.5" thickBot="1">
      <c r="A125" s="22" t="s">
        <v>101</v>
      </c>
      <c r="B125" s="10"/>
      <c r="C125" s="10">
        <f>SUM(C118:C124)</f>
        <v>35</v>
      </c>
      <c r="D125" s="10">
        <f aca="true" t="shared" si="5" ref="D125:J125">SUM(D118:D124)</f>
        <v>12</v>
      </c>
      <c r="E125" s="10">
        <f t="shared" si="5"/>
        <v>1</v>
      </c>
      <c r="F125" s="10">
        <f t="shared" si="5"/>
        <v>7</v>
      </c>
      <c r="G125" s="10">
        <f t="shared" si="5"/>
        <v>2</v>
      </c>
      <c r="H125" s="10">
        <f t="shared" si="5"/>
        <v>34</v>
      </c>
      <c r="I125" s="10">
        <f t="shared" si="5"/>
        <v>29</v>
      </c>
      <c r="J125" s="10">
        <f t="shared" si="5"/>
        <v>63</v>
      </c>
      <c r="K125" s="10"/>
      <c r="L125" s="10"/>
      <c r="M125" s="10"/>
      <c r="N125" s="10"/>
    </row>
    <row r="126" spans="1:14" ht="12.75">
      <c r="A126" s="57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</row>
    <row r="127" spans="1:14" ht="12.75">
      <c r="A127" s="57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</row>
    <row r="128" spans="1:14" ht="12.75">
      <c r="A128" s="57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</row>
    <row r="129" spans="1:14" ht="12.75">
      <c r="A129" s="57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</row>
    <row r="130" spans="1:14" ht="12.75">
      <c r="A130" s="57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</row>
    <row r="131" spans="1:14" ht="12.75">
      <c r="A131" s="57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</row>
    <row r="132" spans="1:14" ht="12.75">
      <c r="A132" s="57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</row>
    <row r="133" spans="1:14" ht="12.75">
      <c r="A133" s="57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</row>
    <row r="134" spans="1:14" ht="12.75">
      <c r="A134" s="57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</row>
    <row r="135" spans="1:14" ht="12.75">
      <c r="A135" s="57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</row>
    <row r="136" ht="16.5" thickBot="1">
      <c r="G136" s="13" t="s">
        <v>165</v>
      </c>
    </row>
    <row r="137" spans="1:14" ht="13.5" thickBot="1">
      <c r="A137" s="21" t="s">
        <v>67</v>
      </c>
      <c r="B137" s="9" t="s">
        <v>68</v>
      </c>
      <c r="C137" s="9" t="s">
        <v>69</v>
      </c>
      <c r="D137" s="107" t="s">
        <v>70</v>
      </c>
      <c r="E137" s="108"/>
      <c r="F137" s="108"/>
      <c r="G137" s="109"/>
      <c r="H137" s="107" t="s">
        <v>71</v>
      </c>
      <c r="I137" s="108"/>
      <c r="J137" s="109"/>
      <c r="K137" s="107" t="s">
        <v>72</v>
      </c>
      <c r="L137" s="108"/>
      <c r="M137" s="109"/>
      <c r="N137" s="9" t="s">
        <v>73</v>
      </c>
    </row>
    <row r="138" spans="1:14" ht="13.5" thickBot="1">
      <c r="A138" s="22"/>
      <c r="B138" s="10"/>
      <c r="C138" s="10" t="s">
        <v>74</v>
      </c>
      <c r="D138" s="11" t="s">
        <v>75</v>
      </c>
      <c r="E138" s="11" t="s">
        <v>76</v>
      </c>
      <c r="F138" s="11" t="s">
        <v>77</v>
      </c>
      <c r="G138" s="11" t="s">
        <v>78</v>
      </c>
      <c r="H138" s="11" t="s">
        <v>79</v>
      </c>
      <c r="I138" s="11" t="s">
        <v>33</v>
      </c>
      <c r="J138" s="11" t="s">
        <v>80</v>
      </c>
      <c r="K138" s="11" t="s">
        <v>81</v>
      </c>
      <c r="L138" s="11" t="s">
        <v>75</v>
      </c>
      <c r="M138" s="11" t="s">
        <v>82</v>
      </c>
      <c r="N138" s="10" t="s">
        <v>83</v>
      </c>
    </row>
    <row r="139" spans="1:14" ht="13.5" thickBot="1">
      <c r="A139" s="114" t="s">
        <v>180</v>
      </c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6"/>
    </row>
    <row r="140" spans="1:14" ht="13.5" thickBot="1">
      <c r="A140" s="23"/>
      <c r="B140" s="117" t="s">
        <v>181</v>
      </c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9"/>
    </row>
    <row r="141" spans="1:14" ht="26.25" thickBot="1">
      <c r="A141" s="18" t="s">
        <v>362</v>
      </c>
      <c r="B141" s="12" t="s">
        <v>363</v>
      </c>
      <c r="C141" s="4">
        <v>4</v>
      </c>
      <c r="D141" s="4">
        <v>2</v>
      </c>
      <c r="E141" s="4">
        <v>0</v>
      </c>
      <c r="F141" s="4">
        <v>1</v>
      </c>
      <c r="G141" s="4">
        <v>0</v>
      </c>
      <c r="H141" s="4">
        <v>5</v>
      </c>
      <c r="I141" s="4">
        <v>2</v>
      </c>
      <c r="J141" s="4">
        <v>7</v>
      </c>
      <c r="K141" s="4"/>
      <c r="L141" s="4" t="s">
        <v>75</v>
      </c>
      <c r="M141" s="4"/>
      <c r="N141" s="12" t="s">
        <v>86</v>
      </c>
    </row>
    <row r="142" spans="1:14" ht="13.5" thickBot="1">
      <c r="A142" s="18" t="s">
        <v>364</v>
      </c>
      <c r="B142" s="12" t="s">
        <v>365</v>
      </c>
      <c r="C142" s="4">
        <v>4</v>
      </c>
      <c r="D142" s="4">
        <v>2</v>
      </c>
      <c r="E142" s="4">
        <v>0</v>
      </c>
      <c r="F142" s="4">
        <v>1</v>
      </c>
      <c r="G142" s="4">
        <v>0</v>
      </c>
      <c r="H142" s="4">
        <v>5</v>
      </c>
      <c r="I142" s="4">
        <v>2</v>
      </c>
      <c r="J142" s="4">
        <v>7</v>
      </c>
      <c r="K142" s="4"/>
      <c r="L142" s="4" t="s">
        <v>75</v>
      </c>
      <c r="M142" s="4"/>
      <c r="N142" s="12" t="s">
        <v>86</v>
      </c>
    </row>
    <row r="143" spans="1:14" ht="26.25" thickBot="1">
      <c r="A143" s="18" t="s">
        <v>366</v>
      </c>
      <c r="B143" s="12" t="s">
        <v>367</v>
      </c>
      <c r="C143" s="4">
        <v>4</v>
      </c>
      <c r="D143" s="4">
        <v>2</v>
      </c>
      <c r="E143" s="4">
        <v>0</v>
      </c>
      <c r="F143" s="4">
        <v>1</v>
      </c>
      <c r="G143" s="4">
        <v>0</v>
      </c>
      <c r="H143" s="4">
        <v>5</v>
      </c>
      <c r="I143" s="4">
        <v>2</v>
      </c>
      <c r="J143" s="4">
        <v>7</v>
      </c>
      <c r="K143" s="4"/>
      <c r="L143" s="4" t="s">
        <v>75</v>
      </c>
      <c r="M143" s="4"/>
      <c r="N143" s="12" t="s">
        <v>86</v>
      </c>
    </row>
    <row r="144" spans="1:14" ht="13.5" thickBot="1">
      <c r="A144" s="18" t="s">
        <v>368</v>
      </c>
      <c r="B144" s="12" t="s">
        <v>369</v>
      </c>
      <c r="C144" s="4">
        <v>4</v>
      </c>
      <c r="D144" s="4">
        <v>2</v>
      </c>
      <c r="E144" s="4">
        <v>0</v>
      </c>
      <c r="F144" s="4">
        <v>1</v>
      </c>
      <c r="G144" s="4">
        <v>0</v>
      </c>
      <c r="H144" s="4">
        <v>5</v>
      </c>
      <c r="I144" s="4">
        <v>2</v>
      </c>
      <c r="J144" s="4">
        <v>7</v>
      </c>
      <c r="K144" s="4"/>
      <c r="L144" s="4" t="s">
        <v>75</v>
      </c>
      <c r="M144" s="4"/>
      <c r="N144" s="12" t="s">
        <v>86</v>
      </c>
    </row>
    <row r="145" spans="1:14" ht="26.25" thickBot="1">
      <c r="A145" s="18" t="s">
        <v>370</v>
      </c>
      <c r="B145" s="12" t="s">
        <v>371</v>
      </c>
      <c r="C145" s="4">
        <v>4</v>
      </c>
      <c r="D145" s="4">
        <v>2</v>
      </c>
      <c r="E145" s="4">
        <v>0</v>
      </c>
      <c r="F145" s="4">
        <v>1</v>
      </c>
      <c r="G145" s="4">
        <v>0</v>
      </c>
      <c r="H145" s="4">
        <v>5</v>
      </c>
      <c r="I145" s="4">
        <v>2</v>
      </c>
      <c r="J145" s="4">
        <v>7</v>
      </c>
      <c r="K145" s="4"/>
      <c r="L145" s="4" t="s">
        <v>75</v>
      </c>
      <c r="M145" s="4"/>
      <c r="N145" s="12" t="s">
        <v>86</v>
      </c>
    </row>
    <row r="146" spans="1:14" ht="13.5" thickBot="1">
      <c r="A146" s="18" t="s">
        <v>153</v>
      </c>
      <c r="B146" s="12" t="s">
        <v>154</v>
      </c>
      <c r="C146" s="4">
        <v>4</v>
      </c>
      <c r="D146" s="4">
        <v>2</v>
      </c>
      <c r="E146" s="4">
        <v>0</v>
      </c>
      <c r="F146" s="4">
        <v>1</v>
      </c>
      <c r="G146" s="4">
        <v>0</v>
      </c>
      <c r="H146" s="4">
        <v>5</v>
      </c>
      <c r="I146" s="4">
        <v>2</v>
      </c>
      <c r="J146" s="4">
        <v>7</v>
      </c>
      <c r="K146" s="4"/>
      <c r="L146" s="4" t="s">
        <v>75</v>
      </c>
      <c r="M146" s="4"/>
      <c r="N146" s="12" t="s">
        <v>86</v>
      </c>
    </row>
    <row r="147" spans="1:14" ht="13.5" thickBot="1">
      <c r="A147" s="24"/>
      <c r="B147" s="117" t="s">
        <v>376</v>
      </c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9"/>
    </row>
    <row r="148" spans="1:14" ht="13.5" thickBot="1">
      <c r="A148" s="18" t="s">
        <v>377</v>
      </c>
      <c r="B148" s="12" t="s">
        <v>154</v>
      </c>
      <c r="C148" s="4">
        <v>4</v>
      </c>
      <c r="D148" s="4">
        <v>2</v>
      </c>
      <c r="E148" s="4">
        <v>0</v>
      </c>
      <c r="F148" s="4">
        <v>1</v>
      </c>
      <c r="G148" s="4">
        <v>0</v>
      </c>
      <c r="H148" s="4">
        <v>5</v>
      </c>
      <c r="I148" s="4">
        <v>2</v>
      </c>
      <c r="J148" s="4">
        <v>7</v>
      </c>
      <c r="K148" s="4"/>
      <c r="L148" s="4" t="s">
        <v>75</v>
      </c>
      <c r="M148" s="4"/>
      <c r="N148" s="12" t="s">
        <v>86</v>
      </c>
    </row>
    <row r="149" spans="1:14" ht="13.5" thickBot="1">
      <c r="A149" s="18" t="s">
        <v>378</v>
      </c>
      <c r="B149" s="12" t="s">
        <v>379</v>
      </c>
      <c r="C149" s="4">
        <v>4</v>
      </c>
      <c r="D149" s="4">
        <v>2</v>
      </c>
      <c r="E149" s="4">
        <v>0</v>
      </c>
      <c r="F149" s="4">
        <v>1</v>
      </c>
      <c r="G149" s="4">
        <v>0</v>
      </c>
      <c r="H149" s="4">
        <v>5</v>
      </c>
      <c r="I149" s="4">
        <v>2</v>
      </c>
      <c r="J149" s="4">
        <v>7</v>
      </c>
      <c r="K149" s="4"/>
      <c r="L149" s="4" t="s">
        <v>75</v>
      </c>
      <c r="M149" s="4"/>
      <c r="N149" s="12" t="s">
        <v>86</v>
      </c>
    </row>
    <row r="150" spans="1:14" ht="13.5" thickBot="1">
      <c r="A150" s="18" t="s">
        <v>380</v>
      </c>
      <c r="B150" s="12" t="s">
        <v>381</v>
      </c>
      <c r="C150" s="4">
        <v>4</v>
      </c>
      <c r="D150" s="4">
        <v>2</v>
      </c>
      <c r="E150" s="4">
        <v>0</v>
      </c>
      <c r="F150" s="4">
        <v>1</v>
      </c>
      <c r="G150" s="4">
        <v>0</v>
      </c>
      <c r="H150" s="4">
        <v>5</v>
      </c>
      <c r="I150" s="4">
        <v>2</v>
      </c>
      <c r="J150" s="4">
        <v>7</v>
      </c>
      <c r="K150" s="4"/>
      <c r="L150" s="4" t="s">
        <v>75</v>
      </c>
      <c r="M150" s="4"/>
      <c r="N150" s="12" t="s">
        <v>86</v>
      </c>
    </row>
    <row r="151" spans="1:14" ht="13.5" thickBot="1">
      <c r="A151" s="18" t="s">
        <v>382</v>
      </c>
      <c r="B151" s="12" t="s">
        <v>375</v>
      </c>
      <c r="C151" s="4">
        <v>4</v>
      </c>
      <c r="D151" s="4">
        <v>2</v>
      </c>
      <c r="E151" s="4">
        <v>0</v>
      </c>
      <c r="F151" s="4">
        <v>1</v>
      </c>
      <c r="G151" s="4">
        <v>0</v>
      </c>
      <c r="H151" s="4">
        <v>5</v>
      </c>
      <c r="I151" s="4">
        <v>2</v>
      </c>
      <c r="J151" s="4">
        <v>7</v>
      </c>
      <c r="K151" s="4"/>
      <c r="L151" s="4" t="s">
        <v>75</v>
      </c>
      <c r="M151" s="4"/>
      <c r="N151" s="12" t="s">
        <v>86</v>
      </c>
    </row>
    <row r="152" spans="1:14" ht="26.25" thickBot="1">
      <c r="A152" s="18" t="s">
        <v>585</v>
      </c>
      <c r="B152" s="12" t="s">
        <v>580</v>
      </c>
      <c r="C152" s="4">
        <v>4</v>
      </c>
      <c r="D152" s="4">
        <v>2</v>
      </c>
      <c r="E152" s="4">
        <v>0</v>
      </c>
      <c r="F152" s="4">
        <v>1</v>
      </c>
      <c r="G152" s="4">
        <v>0</v>
      </c>
      <c r="H152" s="4">
        <v>5</v>
      </c>
      <c r="I152" s="4">
        <v>2</v>
      </c>
      <c r="J152" s="4">
        <v>7</v>
      </c>
      <c r="K152" s="4"/>
      <c r="L152" s="4" t="s">
        <v>75</v>
      </c>
      <c r="M152" s="4"/>
      <c r="N152" s="12" t="s">
        <v>86</v>
      </c>
    </row>
    <row r="153" spans="1:14" ht="13.5" thickBot="1">
      <c r="A153" s="114" t="s">
        <v>198</v>
      </c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6"/>
    </row>
    <row r="154" spans="1:14" ht="13.5" thickBot="1">
      <c r="A154" s="23"/>
      <c r="B154" s="117" t="s">
        <v>181</v>
      </c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9"/>
    </row>
    <row r="155" spans="1:14" ht="26.25" thickBot="1">
      <c r="A155" s="18" t="s">
        <v>383</v>
      </c>
      <c r="B155" s="12" t="s">
        <v>384</v>
      </c>
      <c r="C155" s="4">
        <v>6</v>
      </c>
      <c r="D155" s="4">
        <v>2</v>
      </c>
      <c r="E155" s="4">
        <v>0</v>
      </c>
      <c r="F155" s="4">
        <v>1</v>
      </c>
      <c r="G155" s="4">
        <v>0</v>
      </c>
      <c r="H155" s="4">
        <v>5</v>
      </c>
      <c r="I155" s="4">
        <v>6</v>
      </c>
      <c r="J155" s="4">
        <v>11</v>
      </c>
      <c r="K155" s="4"/>
      <c r="L155" s="4" t="s">
        <v>75</v>
      </c>
      <c r="M155" s="4"/>
      <c r="N155" s="12" t="s">
        <v>98</v>
      </c>
    </row>
    <row r="156" spans="1:14" ht="26.25" thickBot="1">
      <c r="A156" s="18" t="s">
        <v>385</v>
      </c>
      <c r="B156" s="12" t="s">
        <v>386</v>
      </c>
      <c r="C156" s="4">
        <v>6</v>
      </c>
      <c r="D156" s="4">
        <v>2</v>
      </c>
      <c r="E156" s="4">
        <v>0</v>
      </c>
      <c r="F156" s="4">
        <v>1</v>
      </c>
      <c r="G156" s="4">
        <v>0</v>
      </c>
      <c r="H156" s="4">
        <v>5</v>
      </c>
      <c r="I156" s="4">
        <v>6</v>
      </c>
      <c r="J156" s="4">
        <v>11</v>
      </c>
      <c r="K156" s="4"/>
      <c r="L156" s="4" t="s">
        <v>75</v>
      </c>
      <c r="M156" s="4"/>
      <c r="N156" s="12" t="s">
        <v>98</v>
      </c>
    </row>
    <row r="157" spans="1:14" ht="15" customHeight="1" thickBot="1">
      <c r="A157" s="18" t="s">
        <v>387</v>
      </c>
      <c r="B157" s="12" t="s">
        <v>388</v>
      </c>
      <c r="C157" s="4">
        <v>6</v>
      </c>
      <c r="D157" s="4">
        <v>2</v>
      </c>
      <c r="E157" s="4">
        <v>0</v>
      </c>
      <c r="F157" s="4">
        <v>1</v>
      </c>
      <c r="G157" s="4">
        <v>0</v>
      </c>
      <c r="H157" s="4">
        <v>5</v>
      </c>
      <c r="I157" s="4">
        <v>6</v>
      </c>
      <c r="J157" s="4">
        <v>11</v>
      </c>
      <c r="K157" s="4"/>
      <c r="L157" s="4" t="s">
        <v>75</v>
      </c>
      <c r="M157" s="4"/>
      <c r="N157" s="12" t="s">
        <v>98</v>
      </c>
    </row>
    <row r="158" spans="1:14" ht="13.5" thickBot="1">
      <c r="A158" s="18" t="s">
        <v>586</v>
      </c>
      <c r="B158" s="12" t="s">
        <v>581</v>
      </c>
      <c r="C158" s="4">
        <v>6</v>
      </c>
      <c r="D158" s="4">
        <v>2</v>
      </c>
      <c r="E158" s="4">
        <v>0</v>
      </c>
      <c r="F158" s="4">
        <v>1</v>
      </c>
      <c r="G158" s="4">
        <v>0</v>
      </c>
      <c r="H158" s="4">
        <v>5</v>
      </c>
      <c r="I158" s="4">
        <v>6</v>
      </c>
      <c r="J158" s="4">
        <v>11</v>
      </c>
      <c r="K158" s="4"/>
      <c r="L158" s="4" t="s">
        <v>75</v>
      </c>
      <c r="M158" s="4"/>
      <c r="N158" s="12" t="s">
        <v>98</v>
      </c>
    </row>
    <row r="159" spans="1:14" ht="13.5" thickBot="1">
      <c r="A159" s="24"/>
      <c r="B159" s="117" t="s">
        <v>376</v>
      </c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9"/>
    </row>
    <row r="160" spans="1:14" ht="26.25" thickBot="1">
      <c r="A160" s="18" t="s">
        <v>394</v>
      </c>
      <c r="B160" s="12" t="s">
        <v>395</v>
      </c>
      <c r="C160" s="4">
        <v>6</v>
      </c>
      <c r="D160" s="4">
        <v>2</v>
      </c>
      <c r="E160" s="4">
        <v>0</v>
      </c>
      <c r="F160" s="4">
        <v>1</v>
      </c>
      <c r="G160" s="4">
        <v>0</v>
      </c>
      <c r="H160" s="4">
        <v>5</v>
      </c>
      <c r="I160" s="4">
        <v>6</v>
      </c>
      <c r="J160" s="4">
        <v>11</v>
      </c>
      <c r="K160" s="4"/>
      <c r="L160" s="4" t="s">
        <v>75</v>
      </c>
      <c r="M160" s="4"/>
      <c r="N160" s="12" t="s">
        <v>98</v>
      </c>
    </row>
    <row r="161" spans="1:14" ht="13.5" thickBot="1">
      <c r="A161" s="18" t="s">
        <v>396</v>
      </c>
      <c r="B161" s="12" t="s">
        <v>397</v>
      </c>
      <c r="C161" s="4">
        <v>6</v>
      </c>
      <c r="D161" s="4">
        <v>2</v>
      </c>
      <c r="E161" s="4">
        <v>0</v>
      </c>
      <c r="F161" s="4">
        <v>1</v>
      </c>
      <c r="G161" s="4">
        <v>0</v>
      </c>
      <c r="H161" s="4">
        <v>5</v>
      </c>
      <c r="I161" s="4">
        <v>6</v>
      </c>
      <c r="J161" s="4">
        <v>11</v>
      </c>
      <c r="K161" s="4"/>
      <c r="L161" s="4" t="s">
        <v>75</v>
      </c>
      <c r="M161" s="4"/>
      <c r="N161" s="12" t="s">
        <v>98</v>
      </c>
    </row>
    <row r="162" spans="1:14" ht="13.5" thickBot="1">
      <c r="A162" s="18" t="s">
        <v>398</v>
      </c>
      <c r="B162" s="12" t="s">
        <v>399</v>
      </c>
      <c r="C162" s="4">
        <v>6</v>
      </c>
      <c r="D162" s="4">
        <v>2</v>
      </c>
      <c r="E162" s="4">
        <v>0</v>
      </c>
      <c r="F162" s="4">
        <v>1</v>
      </c>
      <c r="G162" s="4">
        <v>0</v>
      </c>
      <c r="H162" s="4">
        <v>5</v>
      </c>
      <c r="I162" s="4">
        <v>6</v>
      </c>
      <c r="J162" s="4">
        <v>11</v>
      </c>
      <c r="K162" s="4"/>
      <c r="L162" s="4" t="s">
        <v>75</v>
      </c>
      <c r="M162" s="4"/>
      <c r="N162" s="12" t="s">
        <v>98</v>
      </c>
    </row>
    <row r="163" spans="1:14" ht="13.5" thickBot="1">
      <c r="A163" s="18" t="s">
        <v>400</v>
      </c>
      <c r="B163" s="12" t="s">
        <v>401</v>
      </c>
      <c r="C163" s="4">
        <v>6</v>
      </c>
      <c r="D163" s="4">
        <v>2</v>
      </c>
      <c r="E163" s="4">
        <v>0</v>
      </c>
      <c r="F163" s="4">
        <v>1</v>
      </c>
      <c r="G163" s="4">
        <v>0</v>
      </c>
      <c r="H163" s="4">
        <v>5</v>
      </c>
      <c r="I163" s="4">
        <v>6</v>
      </c>
      <c r="J163" s="4">
        <v>11</v>
      </c>
      <c r="K163" s="4"/>
      <c r="L163" s="4" t="s">
        <v>75</v>
      </c>
      <c r="M163" s="4"/>
      <c r="N163" s="12" t="s">
        <v>98</v>
      </c>
    </row>
    <row r="164" spans="1:14" ht="13.5" thickBot="1">
      <c r="A164" s="114" t="s">
        <v>402</v>
      </c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6"/>
    </row>
    <row r="165" spans="1:14" ht="13.5" thickBot="1">
      <c r="A165" s="23"/>
      <c r="B165" s="117" t="s">
        <v>181</v>
      </c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9"/>
    </row>
    <row r="166" spans="1:14" ht="13.5" thickBot="1">
      <c r="A166" s="18" t="s">
        <v>403</v>
      </c>
      <c r="B166" s="12" t="s">
        <v>404</v>
      </c>
      <c r="C166" s="4">
        <v>6</v>
      </c>
      <c r="D166" s="4">
        <v>2</v>
      </c>
      <c r="E166" s="4">
        <v>0</v>
      </c>
      <c r="F166" s="4">
        <v>1</v>
      </c>
      <c r="G166" s="4">
        <v>0</v>
      </c>
      <c r="H166" s="4">
        <v>5</v>
      </c>
      <c r="I166" s="4">
        <v>6</v>
      </c>
      <c r="J166" s="4">
        <v>11</v>
      </c>
      <c r="K166" s="4"/>
      <c r="L166" s="4" t="s">
        <v>75</v>
      </c>
      <c r="M166" s="4"/>
      <c r="N166" s="12" t="s">
        <v>89</v>
      </c>
    </row>
    <row r="167" spans="1:14" ht="13.5" thickBot="1">
      <c r="A167" s="18" t="s">
        <v>405</v>
      </c>
      <c r="B167" s="12" t="s">
        <v>406</v>
      </c>
      <c r="C167" s="4">
        <v>6</v>
      </c>
      <c r="D167" s="4">
        <v>2</v>
      </c>
      <c r="E167" s="4">
        <v>0</v>
      </c>
      <c r="F167" s="4">
        <v>1</v>
      </c>
      <c r="G167" s="4">
        <v>0</v>
      </c>
      <c r="H167" s="4">
        <v>5</v>
      </c>
      <c r="I167" s="4">
        <v>6</v>
      </c>
      <c r="J167" s="4">
        <v>11</v>
      </c>
      <c r="K167" s="4"/>
      <c r="L167" s="4" t="s">
        <v>75</v>
      </c>
      <c r="M167" s="4"/>
      <c r="N167" s="12" t="s">
        <v>89</v>
      </c>
    </row>
    <row r="168" spans="1:14" ht="13.5" thickBot="1">
      <c r="A168" s="18" t="s">
        <v>407</v>
      </c>
      <c r="B168" s="12" t="s">
        <v>408</v>
      </c>
      <c r="C168" s="4">
        <v>6</v>
      </c>
      <c r="D168" s="4">
        <v>2</v>
      </c>
      <c r="E168" s="4">
        <v>0</v>
      </c>
      <c r="F168" s="4">
        <v>1</v>
      </c>
      <c r="G168" s="4">
        <v>0</v>
      </c>
      <c r="H168" s="4">
        <v>5</v>
      </c>
      <c r="I168" s="4">
        <v>6</v>
      </c>
      <c r="J168" s="4">
        <v>11</v>
      </c>
      <c r="K168" s="4"/>
      <c r="L168" s="4" t="s">
        <v>75</v>
      </c>
      <c r="M168" s="4"/>
      <c r="N168" s="12" t="s">
        <v>89</v>
      </c>
    </row>
    <row r="169" spans="1:14" ht="13.5" thickBot="1">
      <c r="A169" s="24"/>
      <c r="B169" s="117" t="s">
        <v>376</v>
      </c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9"/>
    </row>
    <row r="170" spans="1:14" ht="26.25" thickBot="1">
      <c r="A170" s="18" t="s">
        <v>415</v>
      </c>
      <c r="B170" s="12" t="s">
        <v>416</v>
      </c>
      <c r="C170" s="4">
        <v>6</v>
      </c>
      <c r="D170" s="4">
        <v>2</v>
      </c>
      <c r="E170" s="4">
        <v>0</v>
      </c>
      <c r="F170" s="4">
        <v>1</v>
      </c>
      <c r="G170" s="4">
        <v>0</v>
      </c>
      <c r="H170" s="4">
        <v>5</v>
      </c>
      <c r="I170" s="4">
        <v>6</v>
      </c>
      <c r="J170" s="4">
        <v>11</v>
      </c>
      <c r="K170" s="4"/>
      <c r="L170" s="4" t="s">
        <v>75</v>
      </c>
      <c r="M170" s="4"/>
      <c r="N170" s="12" t="s">
        <v>89</v>
      </c>
    </row>
    <row r="171" spans="1:14" ht="13.5" thickBot="1">
      <c r="A171" s="18" t="s">
        <v>417</v>
      </c>
      <c r="B171" s="12" t="s">
        <v>418</v>
      </c>
      <c r="C171" s="4">
        <v>6</v>
      </c>
      <c r="D171" s="4">
        <v>2</v>
      </c>
      <c r="E171" s="4">
        <v>0</v>
      </c>
      <c r="F171" s="4">
        <v>1</v>
      </c>
      <c r="G171" s="4">
        <v>0</v>
      </c>
      <c r="H171" s="4">
        <v>5</v>
      </c>
      <c r="I171" s="4">
        <v>6</v>
      </c>
      <c r="J171" s="4">
        <v>11</v>
      </c>
      <c r="K171" s="4"/>
      <c r="L171" s="4" t="s">
        <v>75</v>
      </c>
      <c r="M171" s="4"/>
      <c r="N171" s="12" t="s">
        <v>89</v>
      </c>
    </row>
    <row r="172" spans="1:14" ht="13.5" thickBot="1">
      <c r="A172" s="18" t="s">
        <v>419</v>
      </c>
      <c r="B172" s="12" t="s">
        <v>420</v>
      </c>
      <c r="C172" s="4">
        <v>6</v>
      </c>
      <c r="D172" s="4">
        <v>2</v>
      </c>
      <c r="E172" s="4">
        <v>0</v>
      </c>
      <c r="F172" s="4">
        <v>1</v>
      </c>
      <c r="G172" s="4">
        <v>0</v>
      </c>
      <c r="H172" s="4">
        <v>5</v>
      </c>
      <c r="I172" s="4">
        <v>6</v>
      </c>
      <c r="J172" s="4">
        <v>11</v>
      </c>
      <c r="K172" s="4"/>
      <c r="L172" s="4" t="s">
        <v>75</v>
      </c>
      <c r="M172" s="4"/>
      <c r="N172" s="12" t="s">
        <v>89</v>
      </c>
    </row>
    <row r="173" ht="13.5" thickBot="1"/>
    <row r="174" spans="1:14" ht="13.5" thickBot="1">
      <c r="A174" s="21" t="s">
        <v>67</v>
      </c>
      <c r="B174" s="9" t="s">
        <v>68</v>
      </c>
      <c r="C174" s="9" t="s">
        <v>69</v>
      </c>
      <c r="D174" s="107" t="s">
        <v>70</v>
      </c>
      <c r="E174" s="108"/>
      <c r="F174" s="108"/>
      <c r="G174" s="109"/>
      <c r="H174" s="107" t="s">
        <v>71</v>
      </c>
      <c r="I174" s="108"/>
      <c r="J174" s="109"/>
      <c r="K174" s="107" t="s">
        <v>72</v>
      </c>
      <c r="L174" s="108"/>
      <c r="M174" s="109"/>
      <c r="N174" s="9" t="s">
        <v>73</v>
      </c>
    </row>
    <row r="175" spans="1:14" ht="13.5" thickBot="1">
      <c r="A175" s="22"/>
      <c r="B175" s="10"/>
      <c r="C175" s="10" t="s">
        <v>74</v>
      </c>
      <c r="D175" s="11" t="s">
        <v>75</v>
      </c>
      <c r="E175" s="11" t="s">
        <v>76</v>
      </c>
      <c r="F175" s="11" t="s">
        <v>77</v>
      </c>
      <c r="G175" s="11" t="s">
        <v>78</v>
      </c>
      <c r="H175" s="11" t="s">
        <v>79</v>
      </c>
      <c r="I175" s="11" t="s">
        <v>33</v>
      </c>
      <c r="J175" s="11" t="s">
        <v>80</v>
      </c>
      <c r="K175" s="11" t="s">
        <v>81</v>
      </c>
      <c r="L175" s="11" t="s">
        <v>75</v>
      </c>
      <c r="M175" s="11" t="s">
        <v>82</v>
      </c>
      <c r="N175" s="10" t="s">
        <v>83</v>
      </c>
    </row>
    <row r="176" spans="1:14" ht="13.5" thickBot="1">
      <c r="A176" s="114" t="s">
        <v>215</v>
      </c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6"/>
    </row>
    <row r="177" spans="1:14" ht="13.5" thickBot="1">
      <c r="A177" s="23"/>
      <c r="B177" s="117" t="s">
        <v>181</v>
      </c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9"/>
    </row>
    <row r="178" spans="1:14" ht="13.5" thickBot="1">
      <c r="A178" s="18" t="s">
        <v>421</v>
      </c>
      <c r="B178" s="12" t="s">
        <v>422</v>
      </c>
      <c r="C178" s="4">
        <v>5</v>
      </c>
      <c r="D178" s="4">
        <v>2</v>
      </c>
      <c r="E178" s="4">
        <v>0</v>
      </c>
      <c r="F178" s="4">
        <v>1</v>
      </c>
      <c r="G178" s="4">
        <v>0</v>
      </c>
      <c r="H178" s="4">
        <v>5</v>
      </c>
      <c r="I178" s="4">
        <v>4</v>
      </c>
      <c r="J178" s="4">
        <v>9</v>
      </c>
      <c r="K178" s="4"/>
      <c r="L178" s="4" t="s">
        <v>75</v>
      </c>
      <c r="M178" s="4"/>
      <c r="N178" s="12" t="s">
        <v>89</v>
      </c>
    </row>
    <row r="179" spans="1:14" ht="13.5" thickBot="1">
      <c r="A179" s="18" t="s">
        <v>423</v>
      </c>
      <c r="B179" s="12" t="s">
        <v>424</v>
      </c>
      <c r="C179" s="4">
        <v>5</v>
      </c>
      <c r="D179" s="4">
        <v>2</v>
      </c>
      <c r="E179" s="4">
        <v>0</v>
      </c>
      <c r="F179" s="4">
        <v>1</v>
      </c>
      <c r="G179" s="4">
        <v>0</v>
      </c>
      <c r="H179" s="4">
        <v>5</v>
      </c>
      <c r="I179" s="4">
        <v>4</v>
      </c>
      <c r="J179" s="4">
        <v>9</v>
      </c>
      <c r="K179" s="4"/>
      <c r="L179" s="4" t="s">
        <v>75</v>
      </c>
      <c r="M179" s="4"/>
      <c r="N179" s="12" t="s">
        <v>89</v>
      </c>
    </row>
    <row r="180" spans="1:14" ht="26.25" thickBot="1">
      <c r="A180" s="18" t="s">
        <v>425</v>
      </c>
      <c r="B180" s="12" t="s">
        <v>426</v>
      </c>
      <c r="C180" s="4">
        <v>5</v>
      </c>
      <c r="D180" s="4">
        <v>2</v>
      </c>
      <c r="E180" s="4">
        <v>0</v>
      </c>
      <c r="F180" s="4">
        <v>1</v>
      </c>
      <c r="G180" s="4">
        <v>0</v>
      </c>
      <c r="H180" s="4">
        <v>5</v>
      </c>
      <c r="I180" s="4">
        <v>4</v>
      </c>
      <c r="J180" s="4">
        <v>9</v>
      </c>
      <c r="K180" s="4"/>
      <c r="L180" s="4" t="s">
        <v>75</v>
      </c>
      <c r="M180" s="4"/>
      <c r="N180" s="12" t="s">
        <v>89</v>
      </c>
    </row>
    <row r="181" spans="1:14" ht="13.5" thickBot="1">
      <c r="A181" s="18" t="s">
        <v>427</v>
      </c>
      <c r="B181" s="12" t="s">
        <v>428</v>
      </c>
      <c r="C181" s="4">
        <v>5</v>
      </c>
      <c r="D181" s="4">
        <v>2</v>
      </c>
      <c r="E181" s="4">
        <v>0</v>
      </c>
      <c r="F181" s="4">
        <v>1</v>
      </c>
      <c r="G181" s="4">
        <v>0</v>
      </c>
      <c r="H181" s="4">
        <v>5</v>
      </c>
      <c r="I181" s="4">
        <v>4</v>
      </c>
      <c r="J181" s="4">
        <v>9</v>
      </c>
      <c r="K181" s="4"/>
      <c r="L181" s="4" t="s">
        <v>75</v>
      </c>
      <c r="M181" s="4"/>
      <c r="N181" s="12" t="s">
        <v>89</v>
      </c>
    </row>
    <row r="182" spans="1:14" ht="13.5" thickBot="1">
      <c r="A182" s="24"/>
      <c r="B182" s="117" t="s">
        <v>376</v>
      </c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9"/>
    </row>
    <row r="183" spans="1:14" ht="26.25" thickBot="1">
      <c r="A183" s="18" t="s">
        <v>435</v>
      </c>
      <c r="B183" s="12" t="s">
        <v>436</v>
      </c>
      <c r="C183" s="4">
        <v>5</v>
      </c>
      <c r="D183" s="4">
        <v>2</v>
      </c>
      <c r="E183" s="4">
        <v>0</v>
      </c>
      <c r="F183" s="4">
        <v>1</v>
      </c>
      <c r="G183" s="4">
        <v>0</v>
      </c>
      <c r="H183" s="4">
        <v>5</v>
      </c>
      <c r="I183" s="4">
        <v>4</v>
      </c>
      <c r="J183" s="4">
        <v>9</v>
      </c>
      <c r="K183" s="4"/>
      <c r="L183" s="4" t="s">
        <v>75</v>
      </c>
      <c r="M183" s="4"/>
      <c r="N183" s="12" t="s">
        <v>89</v>
      </c>
    </row>
    <row r="184" spans="1:14" ht="13.5" thickBot="1">
      <c r="A184" s="18" t="s">
        <v>437</v>
      </c>
      <c r="B184" s="12" t="s">
        <v>438</v>
      </c>
      <c r="C184" s="4">
        <v>5</v>
      </c>
      <c r="D184" s="4">
        <v>2</v>
      </c>
      <c r="E184" s="4">
        <v>0</v>
      </c>
      <c r="F184" s="4">
        <v>1</v>
      </c>
      <c r="G184" s="4">
        <v>0</v>
      </c>
      <c r="H184" s="4">
        <v>5</v>
      </c>
      <c r="I184" s="4">
        <v>4</v>
      </c>
      <c r="J184" s="4">
        <v>9</v>
      </c>
      <c r="K184" s="4"/>
      <c r="L184" s="4" t="s">
        <v>75</v>
      </c>
      <c r="M184" s="4"/>
      <c r="N184" s="12" t="s">
        <v>89</v>
      </c>
    </row>
    <row r="185" spans="1:14" ht="13.5" thickBot="1">
      <c r="A185" s="18" t="s">
        <v>439</v>
      </c>
      <c r="B185" s="12" t="s">
        <v>440</v>
      </c>
      <c r="C185" s="4">
        <v>5</v>
      </c>
      <c r="D185" s="4">
        <v>2</v>
      </c>
      <c r="E185" s="4">
        <v>0</v>
      </c>
      <c r="F185" s="4">
        <v>1</v>
      </c>
      <c r="G185" s="4">
        <v>0</v>
      </c>
      <c r="H185" s="4">
        <v>5</v>
      </c>
      <c r="I185" s="4">
        <v>4</v>
      </c>
      <c r="J185" s="4">
        <v>9</v>
      </c>
      <c r="K185" s="4"/>
      <c r="L185" s="4" t="s">
        <v>75</v>
      </c>
      <c r="M185" s="4"/>
      <c r="N185" s="12" t="s">
        <v>89</v>
      </c>
    </row>
    <row r="186" spans="1:14" ht="13.5" thickBot="1">
      <c r="A186" s="18" t="s">
        <v>588</v>
      </c>
      <c r="B186" s="12" t="s">
        <v>583</v>
      </c>
      <c r="C186" s="4">
        <v>5</v>
      </c>
      <c r="D186" s="4">
        <v>2</v>
      </c>
      <c r="E186" s="4">
        <v>0</v>
      </c>
      <c r="F186" s="4">
        <v>1</v>
      </c>
      <c r="G186" s="4">
        <v>0</v>
      </c>
      <c r="H186" s="4">
        <v>5</v>
      </c>
      <c r="I186" s="4">
        <v>4</v>
      </c>
      <c r="J186" s="4">
        <v>9</v>
      </c>
      <c r="K186" s="4"/>
      <c r="L186" s="4" t="s">
        <v>75</v>
      </c>
      <c r="M186" s="4"/>
      <c r="N186" s="12" t="s">
        <v>89</v>
      </c>
    </row>
    <row r="187" spans="1:14" ht="26.25" thickBot="1">
      <c r="A187" s="18" t="s">
        <v>587</v>
      </c>
      <c r="B187" s="12" t="s">
        <v>582</v>
      </c>
      <c r="C187" s="4">
        <v>5</v>
      </c>
      <c r="D187" s="4">
        <v>2</v>
      </c>
      <c r="E187" s="4">
        <v>0</v>
      </c>
      <c r="F187" s="4">
        <v>1</v>
      </c>
      <c r="G187" s="4">
        <v>0</v>
      </c>
      <c r="H187" s="4">
        <v>5</v>
      </c>
      <c r="I187" s="4">
        <v>4</v>
      </c>
      <c r="J187" s="4">
        <v>9</v>
      </c>
      <c r="K187" s="4"/>
      <c r="L187" s="4" t="s">
        <v>75</v>
      </c>
      <c r="M187" s="4"/>
      <c r="N187" s="12" t="s">
        <v>89</v>
      </c>
    </row>
    <row r="188" spans="1:14" ht="13.5" thickBot="1">
      <c r="A188" s="114" t="s">
        <v>225</v>
      </c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6"/>
    </row>
    <row r="189" spans="1:14" ht="13.5" thickBot="1">
      <c r="A189" s="23"/>
      <c r="B189" s="117" t="s">
        <v>181</v>
      </c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9"/>
    </row>
    <row r="190" spans="1:14" ht="26.25" thickBot="1">
      <c r="A190" s="18" t="s">
        <v>441</v>
      </c>
      <c r="B190" s="12" t="s">
        <v>442</v>
      </c>
      <c r="C190" s="4">
        <v>5</v>
      </c>
      <c r="D190" s="4">
        <v>2</v>
      </c>
      <c r="E190" s="4">
        <v>0</v>
      </c>
      <c r="F190" s="4">
        <v>1</v>
      </c>
      <c r="G190" s="4">
        <v>0</v>
      </c>
      <c r="H190" s="4">
        <v>5</v>
      </c>
      <c r="I190" s="4">
        <v>4</v>
      </c>
      <c r="J190" s="4">
        <v>9</v>
      </c>
      <c r="K190" s="4"/>
      <c r="L190" s="4" t="s">
        <v>75</v>
      </c>
      <c r="M190" s="4"/>
      <c r="N190" s="12" t="s">
        <v>89</v>
      </c>
    </row>
    <row r="191" spans="1:14" ht="26.25" thickBot="1">
      <c r="A191" s="18" t="s">
        <v>443</v>
      </c>
      <c r="B191" s="12" t="s">
        <v>444</v>
      </c>
      <c r="C191" s="4">
        <v>5</v>
      </c>
      <c r="D191" s="4">
        <v>2</v>
      </c>
      <c r="E191" s="4">
        <v>0</v>
      </c>
      <c r="F191" s="4">
        <v>1</v>
      </c>
      <c r="G191" s="4">
        <v>0</v>
      </c>
      <c r="H191" s="4">
        <v>5</v>
      </c>
      <c r="I191" s="4">
        <v>4</v>
      </c>
      <c r="J191" s="4">
        <v>9</v>
      </c>
      <c r="K191" s="4"/>
      <c r="L191" s="4" t="s">
        <v>75</v>
      </c>
      <c r="M191" s="4"/>
      <c r="N191" s="12" t="s">
        <v>89</v>
      </c>
    </row>
    <row r="192" spans="1:14" ht="13.5" thickBot="1">
      <c r="A192" s="18" t="s">
        <v>445</v>
      </c>
      <c r="B192" s="12" t="s">
        <v>446</v>
      </c>
      <c r="C192" s="4">
        <v>5</v>
      </c>
      <c r="D192" s="4">
        <v>2</v>
      </c>
      <c r="E192" s="4">
        <v>0</v>
      </c>
      <c r="F192" s="4">
        <v>1</v>
      </c>
      <c r="G192" s="4">
        <v>0</v>
      </c>
      <c r="H192" s="4">
        <v>5</v>
      </c>
      <c r="I192" s="4">
        <v>4</v>
      </c>
      <c r="J192" s="4">
        <v>9</v>
      </c>
      <c r="K192" s="4"/>
      <c r="L192" s="4" t="s">
        <v>75</v>
      </c>
      <c r="M192" s="4"/>
      <c r="N192" s="12" t="s">
        <v>89</v>
      </c>
    </row>
    <row r="193" spans="1:14" ht="26.25" thickBot="1">
      <c r="A193" s="18" t="s">
        <v>447</v>
      </c>
      <c r="B193" s="12" t="s">
        <v>448</v>
      </c>
      <c r="C193" s="4">
        <v>5</v>
      </c>
      <c r="D193" s="4">
        <v>2</v>
      </c>
      <c r="E193" s="4">
        <v>0</v>
      </c>
      <c r="F193" s="4">
        <v>1</v>
      </c>
      <c r="G193" s="4">
        <v>0</v>
      </c>
      <c r="H193" s="4">
        <v>5</v>
      </c>
      <c r="I193" s="4">
        <v>4</v>
      </c>
      <c r="J193" s="4">
        <v>9</v>
      </c>
      <c r="K193" s="4"/>
      <c r="L193" s="4" t="s">
        <v>75</v>
      </c>
      <c r="M193" s="4"/>
      <c r="N193" s="12" t="s">
        <v>89</v>
      </c>
    </row>
    <row r="194" spans="1:14" ht="13.5" thickBot="1">
      <c r="A194" s="24"/>
      <c r="B194" s="117" t="s">
        <v>376</v>
      </c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9"/>
    </row>
    <row r="195" spans="1:14" ht="26.25" thickBot="1">
      <c r="A195" s="18" t="s">
        <v>450</v>
      </c>
      <c r="B195" s="12" t="s">
        <v>451</v>
      </c>
      <c r="C195" s="4">
        <v>5</v>
      </c>
      <c r="D195" s="4">
        <v>2</v>
      </c>
      <c r="E195" s="4">
        <v>0</v>
      </c>
      <c r="F195" s="4">
        <v>1</v>
      </c>
      <c r="G195" s="4">
        <v>0</v>
      </c>
      <c r="H195" s="4">
        <v>5</v>
      </c>
      <c r="I195" s="4">
        <v>4</v>
      </c>
      <c r="J195" s="4">
        <v>9</v>
      </c>
      <c r="K195" s="4"/>
      <c r="L195" s="4" t="s">
        <v>75</v>
      </c>
      <c r="M195" s="4"/>
      <c r="N195" s="12" t="s">
        <v>89</v>
      </c>
    </row>
    <row r="196" spans="1:14" ht="13.5" thickBot="1">
      <c r="A196" s="18" t="s">
        <v>452</v>
      </c>
      <c r="B196" s="12" t="s">
        <v>453</v>
      </c>
      <c r="C196" s="4">
        <v>5</v>
      </c>
      <c r="D196" s="4">
        <v>2</v>
      </c>
      <c r="E196" s="4">
        <v>0</v>
      </c>
      <c r="F196" s="4">
        <v>1</v>
      </c>
      <c r="G196" s="4">
        <v>0</v>
      </c>
      <c r="H196" s="4">
        <v>5</v>
      </c>
      <c r="I196" s="4">
        <v>4</v>
      </c>
      <c r="J196" s="4">
        <v>9</v>
      </c>
      <c r="K196" s="4"/>
      <c r="L196" s="4" t="s">
        <v>75</v>
      </c>
      <c r="M196" s="4"/>
      <c r="N196" s="12" t="s">
        <v>89</v>
      </c>
    </row>
    <row r="197" spans="1:17" ht="13.5" thickBot="1">
      <c r="A197" s="18" t="s">
        <v>589</v>
      </c>
      <c r="B197" s="12" t="s">
        <v>584</v>
      </c>
      <c r="C197" s="4">
        <v>5</v>
      </c>
      <c r="D197" s="4">
        <v>2</v>
      </c>
      <c r="E197" s="4">
        <v>0</v>
      </c>
      <c r="F197" s="4">
        <v>1</v>
      </c>
      <c r="G197" s="4">
        <v>0</v>
      </c>
      <c r="H197" s="4">
        <v>5</v>
      </c>
      <c r="I197" s="4">
        <v>4</v>
      </c>
      <c r="J197" s="4">
        <v>9</v>
      </c>
      <c r="K197" s="4"/>
      <c r="L197" s="4" t="s">
        <v>75</v>
      </c>
      <c r="M197" s="4"/>
      <c r="N197" s="12" t="s">
        <v>89</v>
      </c>
      <c r="P197" s="41"/>
      <c r="Q197" s="42"/>
    </row>
    <row r="198" spans="1:14" ht="13.5" thickBot="1">
      <c r="A198" s="114" t="s">
        <v>235</v>
      </c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6"/>
    </row>
    <row r="199" spans="1:14" ht="13.5" thickBot="1">
      <c r="A199" s="23"/>
      <c r="B199" s="117" t="s">
        <v>181</v>
      </c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9"/>
    </row>
    <row r="200" spans="1:14" ht="13.5" thickBot="1">
      <c r="A200" s="18" t="s">
        <v>236</v>
      </c>
      <c r="B200" s="12" t="s">
        <v>237</v>
      </c>
      <c r="C200" s="4">
        <v>3</v>
      </c>
      <c r="D200" s="4">
        <v>2</v>
      </c>
      <c r="E200" s="4">
        <v>0</v>
      </c>
      <c r="F200" s="4">
        <v>0</v>
      </c>
      <c r="G200" s="4">
        <v>0</v>
      </c>
      <c r="H200" s="4">
        <v>4</v>
      </c>
      <c r="I200" s="4">
        <v>1</v>
      </c>
      <c r="J200" s="4">
        <v>5</v>
      </c>
      <c r="K200" s="4"/>
      <c r="L200" s="4" t="s">
        <v>75</v>
      </c>
      <c r="M200" s="4"/>
      <c r="N200" s="12" t="s">
        <v>98</v>
      </c>
    </row>
    <row r="201" spans="1:14" ht="13.5" thickBot="1">
      <c r="A201" s="18" t="s">
        <v>238</v>
      </c>
      <c r="B201" s="12" t="s">
        <v>239</v>
      </c>
      <c r="C201" s="4">
        <v>3</v>
      </c>
      <c r="D201" s="4">
        <v>2</v>
      </c>
      <c r="E201" s="4">
        <v>0</v>
      </c>
      <c r="F201" s="4">
        <v>0</v>
      </c>
      <c r="G201" s="4">
        <v>0</v>
      </c>
      <c r="H201" s="4">
        <v>4</v>
      </c>
      <c r="I201" s="4">
        <v>1</v>
      </c>
      <c r="J201" s="4">
        <v>5</v>
      </c>
      <c r="K201" s="4"/>
      <c r="L201" s="4" t="s">
        <v>75</v>
      </c>
      <c r="M201" s="4"/>
      <c r="N201" s="12" t="s">
        <v>98</v>
      </c>
    </row>
    <row r="202" spans="1:14" ht="26.25" thickBot="1">
      <c r="A202" s="18" t="s">
        <v>240</v>
      </c>
      <c r="B202" s="12" t="s">
        <v>241</v>
      </c>
      <c r="C202" s="4">
        <v>3</v>
      </c>
      <c r="D202" s="4">
        <v>2</v>
      </c>
      <c r="E202" s="4">
        <v>0</v>
      </c>
      <c r="F202" s="4">
        <v>0</v>
      </c>
      <c r="G202" s="4">
        <v>0</v>
      </c>
      <c r="H202" s="4">
        <v>4</v>
      </c>
      <c r="I202" s="4">
        <v>1</v>
      </c>
      <c r="J202" s="4">
        <v>5</v>
      </c>
      <c r="K202" s="4"/>
      <c r="L202" s="4" t="s">
        <v>75</v>
      </c>
      <c r="M202" s="4"/>
      <c r="N202" s="12" t="s">
        <v>98</v>
      </c>
    </row>
    <row r="203" spans="1:14" ht="13.5" thickBot="1">
      <c r="A203" s="24"/>
      <c r="B203" s="117" t="s">
        <v>376</v>
      </c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9"/>
    </row>
    <row r="204" spans="1:14" ht="13.5" thickBot="1">
      <c r="A204" s="18" t="s">
        <v>454</v>
      </c>
      <c r="B204" s="12" t="s">
        <v>237</v>
      </c>
      <c r="C204" s="4">
        <v>3</v>
      </c>
      <c r="D204" s="4">
        <v>2</v>
      </c>
      <c r="E204" s="4">
        <v>0</v>
      </c>
      <c r="F204" s="4">
        <v>0</v>
      </c>
      <c r="G204" s="4">
        <v>0</v>
      </c>
      <c r="H204" s="4">
        <v>4</v>
      </c>
      <c r="I204" s="4">
        <v>1</v>
      </c>
      <c r="J204" s="4">
        <v>5</v>
      </c>
      <c r="K204" s="4"/>
      <c r="L204" s="4" t="s">
        <v>75</v>
      </c>
      <c r="M204" s="4"/>
      <c r="N204" s="12" t="s">
        <v>98</v>
      </c>
    </row>
    <row r="205" spans="1:14" ht="13.5" thickBot="1">
      <c r="A205" s="18" t="s">
        <v>455</v>
      </c>
      <c r="B205" s="12" t="s">
        <v>239</v>
      </c>
      <c r="C205" s="4">
        <v>3</v>
      </c>
      <c r="D205" s="4">
        <v>2</v>
      </c>
      <c r="E205" s="4">
        <v>0</v>
      </c>
      <c r="F205" s="4">
        <v>0</v>
      </c>
      <c r="G205" s="4">
        <v>0</v>
      </c>
      <c r="H205" s="4">
        <v>4</v>
      </c>
      <c r="I205" s="4">
        <v>1</v>
      </c>
      <c r="J205" s="4">
        <v>5</v>
      </c>
      <c r="K205" s="4"/>
      <c r="L205" s="4" t="s">
        <v>75</v>
      </c>
      <c r="M205" s="4"/>
      <c r="N205" s="12" t="s">
        <v>98</v>
      </c>
    </row>
    <row r="206" spans="1:14" ht="26.25" thickBot="1">
      <c r="A206" s="18" t="s">
        <v>456</v>
      </c>
      <c r="B206" s="12" t="s">
        <v>241</v>
      </c>
      <c r="C206" s="4">
        <v>3</v>
      </c>
      <c r="D206" s="4">
        <v>2</v>
      </c>
      <c r="E206" s="4">
        <v>0</v>
      </c>
      <c r="F206" s="4">
        <v>0</v>
      </c>
      <c r="G206" s="4">
        <v>0</v>
      </c>
      <c r="H206" s="4">
        <v>4</v>
      </c>
      <c r="I206" s="4">
        <v>1</v>
      </c>
      <c r="J206" s="4">
        <v>5</v>
      </c>
      <c r="K206" s="4"/>
      <c r="L206" s="4" t="s">
        <v>75</v>
      </c>
      <c r="M206" s="4"/>
      <c r="N206" s="12" t="s">
        <v>98</v>
      </c>
    </row>
    <row r="207" spans="1:14" s="53" customFormat="1" ht="13.5" thickBot="1">
      <c r="A207" s="50" t="s">
        <v>101</v>
      </c>
      <c r="B207" s="51"/>
      <c r="C207" s="52">
        <f>C200+C190+C178+C166+C155+C141</f>
        <v>29</v>
      </c>
      <c r="D207" s="52">
        <f aca="true" t="shared" si="6" ref="D207:J207">D200+D190+D178+D166+D155+D141</f>
        <v>12</v>
      </c>
      <c r="E207" s="52">
        <f t="shared" si="6"/>
        <v>0</v>
      </c>
      <c r="F207" s="52">
        <f t="shared" si="6"/>
        <v>5</v>
      </c>
      <c r="G207" s="52">
        <f t="shared" si="6"/>
        <v>0</v>
      </c>
      <c r="H207" s="52">
        <f t="shared" si="6"/>
        <v>29</v>
      </c>
      <c r="I207" s="52">
        <f t="shared" si="6"/>
        <v>23</v>
      </c>
      <c r="J207" s="52">
        <f t="shared" si="6"/>
        <v>52</v>
      </c>
      <c r="K207" s="52"/>
      <c r="L207" s="52"/>
      <c r="M207" s="52"/>
      <c r="N207" s="51"/>
    </row>
    <row r="208" spans="1:14" s="53" customFormat="1" ht="12.75">
      <c r="A208" s="57"/>
      <c r="B208" s="72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72"/>
    </row>
    <row r="209" spans="1:14" s="53" customFormat="1" ht="12.75">
      <c r="A209" s="57"/>
      <c r="B209" s="72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72"/>
    </row>
    <row r="210" spans="1:14" s="53" customFormat="1" ht="12.75">
      <c r="A210" s="57"/>
      <c r="B210" s="72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72"/>
    </row>
    <row r="211" spans="1:14" s="53" customFormat="1" ht="12.75">
      <c r="A211" s="57"/>
      <c r="B211" s="72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72"/>
    </row>
    <row r="212" spans="1:14" s="53" customFormat="1" ht="12.75">
      <c r="A212" s="57"/>
      <c r="B212" s="72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72"/>
    </row>
    <row r="213" ht="15.75">
      <c r="C213" s="13" t="s">
        <v>245</v>
      </c>
    </row>
    <row r="214" ht="13.5" thickBot="1">
      <c r="A214" s="16"/>
    </row>
    <row r="215" spans="1:14" ht="13.5" thickBot="1">
      <c r="A215" s="21" t="s">
        <v>67</v>
      </c>
      <c r="B215" s="9" t="s">
        <v>68</v>
      </c>
      <c r="C215" s="9" t="s">
        <v>69</v>
      </c>
      <c r="D215" s="107" t="s">
        <v>70</v>
      </c>
      <c r="E215" s="108"/>
      <c r="F215" s="108"/>
      <c r="G215" s="109"/>
      <c r="H215" s="107" t="s">
        <v>71</v>
      </c>
      <c r="I215" s="108"/>
      <c r="J215" s="109"/>
      <c r="K215" s="107" t="s">
        <v>72</v>
      </c>
      <c r="L215" s="108"/>
      <c r="M215" s="109"/>
      <c r="N215" s="9" t="s">
        <v>73</v>
      </c>
    </row>
    <row r="216" spans="1:14" ht="13.5" thickBot="1">
      <c r="A216" s="22"/>
      <c r="B216" s="10"/>
      <c r="C216" s="10" t="s">
        <v>74</v>
      </c>
      <c r="D216" s="11" t="s">
        <v>75</v>
      </c>
      <c r="E216" s="11" t="s">
        <v>76</v>
      </c>
      <c r="F216" s="11" t="s">
        <v>77</v>
      </c>
      <c r="G216" s="11" t="s">
        <v>78</v>
      </c>
      <c r="H216" s="11" t="s">
        <v>79</v>
      </c>
      <c r="I216" s="11" t="s">
        <v>33</v>
      </c>
      <c r="J216" s="11" t="s">
        <v>80</v>
      </c>
      <c r="K216" s="11" t="s">
        <v>81</v>
      </c>
      <c r="L216" s="11" t="s">
        <v>75</v>
      </c>
      <c r="M216" s="11" t="s">
        <v>82</v>
      </c>
      <c r="N216" s="10" t="s">
        <v>83</v>
      </c>
    </row>
    <row r="217" spans="1:14" ht="13.5" thickBot="1">
      <c r="A217" s="114" t="s">
        <v>246</v>
      </c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6"/>
    </row>
    <row r="218" spans="1:14" ht="13.5" thickBot="1">
      <c r="A218" s="18" t="s">
        <v>519</v>
      </c>
      <c r="B218" s="12" t="s">
        <v>248</v>
      </c>
      <c r="C218" s="4">
        <v>4</v>
      </c>
      <c r="D218" s="4">
        <v>0</v>
      </c>
      <c r="E218" s="4">
        <v>0</v>
      </c>
      <c r="F218" s="4">
        <v>1</v>
      </c>
      <c r="G218" s="4">
        <v>0</v>
      </c>
      <c r="H218" s="4">
        <v>1</v>
      </c>
      <c r="I218" s="4">
        <v>6</v>
      </c>
      <c r="J218" s="4">
        <v>7</v>
      </c>
      <c r="K218" s="4"/>
      <c r="L218" s="4" t="s">
        <v>75</v>
      </c>
      <c r="M218" s="4"/>
      <c r="N218" s="12" t="s">
        <v>89</v>
      </c>
    </row>
    <row r="219" ht="15.75">
      <c r="A219" s="14"/>
    </row>
    <row r="220" ht="15.75">
      <c r="G220" s="13" t="s">
        <v>249</v>
      </c>
    </row>
    <row r="221" ht="13.5" thickBot="1">
      <c r="A221" s="16"/>
    </row>
    <row r="222" spans="1:14" ht="13.5" thickBot="1">
      <c r="A222" s="21" t="s">
        <v>67</v>
      </c>
      <c r="B222" s="9" t="s">
        <v>68</v>
      </c>
      <c r="C222" s="9" t="s">
        <v>69</v>
      </c>
      <c r="D222" s="107" t="s">
        <v>70</v>
      </c>
      <c r="E222" s="108"/>
      <c r="F222" s="108"/>
      <c r="G222" s="109"/>
      <c r="H222" s="107" t="s">
        <v>71</v>
      </c>
      <c r="I222" s="108"/>
      <c r="J222" s="109"/>
      <c r="K222" s="107" t="s">
        <v>72</v>
      </c>
      <c r="L222" s="108"/>
      <c r="M222" s="109"/>
      <c r="N222" s="9" t="s">
        <v>73</v>
      </c>
    </row>
    <row r="223" spans="1:14" ht="13.5" thickBot="1">
      <c r="A223" s="22"/>
      <c r="B223" s="10"/>
      <c r="C223" s="10" t="s">
        <v>74</v>
      </c>
      <c r="D223" s="11" t="s">
        <v>75</v>
      </c>
      <c r="E223" s="11" t="s">
        <v>76</v>
      </c>
      <c r="F223" s="11" t="s">
        <v>77</v>
      </c>
      <c r="G223" s="11" t="s">
        <v>78</v>
      </c>
      <c r="H223" s="11" t="s">
        <v>79</v>
      </c>
      <c r="I223" s="11" t="s">
        <v>33</v>
      </c>
      <c r="J223" s="11" t="s">
        <v>80</v>
      </c>
      <c r="K223" s="11" t="s">
        <v>81</v>
      </c>
      <c r="L223" s="11" t="s">
        <v>75</v>
      </c>
      <c r="M223" s="11" t="s">
        <v>82</v>
      </c>
      <c r="N223" s="10" t="s">
        <v>83</v>
      </c>
    </row>
    <row r="224" spans="1:14" ht="13.5" thickBot="1">
      <c r="A224" s="114" t="s">
        <v>250</v>
      </c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6"/>
    </row>
    <row r="225" spans="1:14" ht="26.25" thickBot="1">
      <c r="A225" s="18" t="s">
        <v>457</v>
      </c>
      <c r="B225" s="12" t="s">
        <v>458</v>
      </c>
      <c r="C225" s="4">
        <v>3</v>
      </c>
      <c r="D225" s="4">
        <v>2</v>
      </c>
      <c r="E225" s="4">
        <v>0</v>
      </c>
      <c r="F225" s="4">
        <v>0</v>
      </c>
      <c r="G225" s="4">
        <v>1</v>
      </c>
      <c r="H225" s="4">
        <v>5</v>
      </c>
      <c r="I225" s="4">
        <v>0</v>
      </c>
      <c r="J225" s="4">
        <v>5</v>
      </c>
      <c r="K225" s="4"/>
      <c r="L225" s="4" t="s">
        <v>75</v>
      </c>
      <c r="M225" s="4"/>
      <c r="N225" s="12" t="s">
        <v>86</v>
      </c>
    </row>
    <row r="226" spans="1:14" ht="26.25" thickBot="1">
      <c r="A226" s="18" t="s">
        <v>253</v>
      </c>
      <c r="B226" s="12" t="s">
        <v>254</v>
      </c>
      <c r="C226" s="4">
        <v>4</v>
      </c>
      <c r="D226" s="4">
        <v>2</v>
      </c>
      <c r="E226" s="4">
        <v>0</v>
      </c>
      <c r="F226" s="4">
        <v>2</v>
      </c>
      <c r="G226" s="4">
        <v>0</v>
      </c>
      <c r="H226" s="4">
        <v>6</v>
      </c>
      <c r="I226" s="4">
        <v>1</v>
      </c>
      <c r="J226" s="4">
        <v>7</v>
      </c>
      <c r="K226" s="4"/>
      <c r="L226" s="4" t="s">
        <v>75</v>
      </c>
      <c r="M226" s="4"/>
      <c r="N226" s="12" t="s">
        <v>86</v>
      </c>
    </row>
    <row r="227" spans="1:14" ht="13.5" thickBot="1">
      <c r="A227" s="114" t="s">
        <v>255</v>
      </c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6"/>
    </row>
    <row r="228" spans="1:14" ht="39" thickBot="1">
      <c r="A228" s="18" t="s">
        <v>256</v>
      </c>
      <c r="B228" s="12" t="s">
        <v>257</v>
      </c>
      <c r="C228" s="4">
        <v>3</v>
      </c>
      <c r="D228" s="4">
        <v>2</v>
      </c>
      <c r="E228" s="4">
        <v>0</v>
      </c>
      <c r="F228" s="4">
        <v>0</v>
      </c>
      <c r="G228" s="4">
        <v>0</v>
      </c>
      <c r="H228" s="4">
        <v>4</v>
      </c>
      <c r="I228" s="4">
        <v>1</v>
      </c>
      <c r="J228" s="4">
        <v>5</v>
      </c>
      <c r="K228" s="4"/>
      <c r="L228" s="4" t="s">
        <v>75</v>
      </c>
      <c r="M228" s="4"/>
      <c r="N228" s="12" t="s">
        <v>86</v>
      </c>
    </row>
    <row r="229" spans="1:14" ht="13.5" thickBot="1">
      <c r="A229" s="114" t="s">
        <v>258</v>
      </c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6"/>
    </row>
    <row r="230" spans="1:14" ht="26.25" thickBot="1">
      <c r="A230" s="18" t="s">
        <v>259</v>
      </c>
      <c r="B230" s="12" t="s">
        <v>260</v>
      </c>
      <c r="C230" s="4">
        <v>3</v>
      </c>
      <c r="D230" s="4">
        <v>1</v>
      </c>
      <c r="E230" s="4">
        <v>0</v>
      </c>
      <c r="F230" s="4">
        <v>1</v>
      </c>
      <c r="G230" s="4">
        <v>0</v>
      </c>
      <c r="H230" s="4">
        <v>2</v>
      </c>
      <c r="I230" s="4">
        <v>3</v>
      </c>
      <c r="J230" s="4">
        <v>5</v>
      </c>
      <c r="K230" s="4"/>
      <c r="L230" s="4" t="s">
        <v>75</v>
      </c>
      <c r="M230" s="4"/>
      <c r="N230" s="12" t="s">
        <v>98</v>
      </c>
    </row>
    <row r="231" spans="1:14" ht="12.75">
      <c r="A231" s="41"/>
      <c r="B231" s="42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2"/>
    </row>
    <row r="232" spans="1:14" ht="12.75">
      <c r="A232" s="41"/>
      <c r="B232" s="42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2"/>
    </row>
    <row r="233" spans="1:14" ht="12.75">
      <c r="A233" s="41"/>
      <c r="B233" s="42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2"/>
    </row>
    <row r="234" spans="1:14" ht="12.75">
      <c r="A234" s="41"/>
      <c r="B234" s="42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2"/>
    </row>
    <row r="235" spans="1:14" ht="12.75">
      <c r="A235" s="41"/>
      <c r="B235" s="42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2"/>
    </row>
    <row r="236" spans="1:14" ht="12.75">
      <c r="A236" s="41"/>
      <c r="B236" s="42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2"/>
    </row>
    <row r="237" spans="1:14" ht="12.75">
      <c r="A237" s="41"/>
      <c r="B237" s="42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2"/>
    </row>
    <row r="238" spans="1:14" ht="12.75">
      <c r="A238" s="41"/>
      <c r="B238" s="42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2"/>
    </row>
    <row r="239" spans="1:14" ht="12.75">
      <c r="A239" s="41"/>
      <c r="B239" s="42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2"/>
    </row>
    <row r="240" spans="1:14" ht="12.75">
      <c r="A240" s="41"/>
      <c r="B240" s="42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2"/>
    </row>
    <row r="241" spans="1:14" ht="12.75">
      <c r="A241" s="41"/>
      <c r="B241" s="42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2"/>
    </row>
    <row r="242" spans="1:14" ht="12.75">
      <c r="A242" s="41"/>
      <c r="B242" s="42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2"/>
    </row>
    <row r="243" spans="1:14" ht="12.75">
      <c r="A243" s="41"/>
      <c r="B243" s="42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2"/>
    </row>
    <row r="244" spans="1:14" ht="12.75">
      <c r="A244" s="41"/>
      <c r="B244" s="42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2"/>
    </row>
    <row r="245" spans="1:14" ht="12.75">
      <c r="A245" s="41"/>
      <c r="B245" s="42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2"/>
    </row>
    <row r="246" spans="1:14" ht="12.75">
      <c r="A246" s="41"/>
      <c r="B246" s="42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2"/>
    </row>
    <row r="247" spans="1:14" ht="12.75">
      <c r="A247" s="41"/>
      <c r="B247" s="42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2"/>
    </row>
    <row r="248" spans="1:14" ht="12.75">
      <c r="A248" s="41"/>
      <c r="B248" s="42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2"/>
    </row>
    <row r="249" spans="1:14" ht="12.75">
      <c r="A249" s="41"/>
      <c r="B249" s="42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2"/>
    </row>
    <row r="250" spans="1:14" ht="12.75">
      <c r="A250" s="41"/>
      <c r="B250" s="42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2"/>
    </row>
    <row r="251" spans="1:14" ht="12.75">
      <c r="A251" s="41"/>
      <c r="B251" s="42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2"/>
    </row>
    <row r="252" ht="15.75">
      <c r="E252" s="13" t="s">
        <v>261</v>
      </c>
    </row>
    <row r="253" ht="15.75">
      <c r="E253" s="13" t="s">
        <v>262</v>
      </c>
    </row>
    <row r="254" ht="13.5" thickBot="1">
      <c r="A254" s="16"/>
    </row>
    <row r="255" spans="1:14" ht="13.5" thickBot="1">
      <c r="A255" s="21" t="s">
        <v>67</v>
      </c>
      <c r="B255" s="9" t="s">
        <v>68</v>
      </c>
      <c r="C255" s="9" t="s">
        <v>69</v>
      </c>
      <c r="D255" s="107" t="s">
        <v>70</v>
      </c>
      <c r="E255" s="108"/>
      <c r="F255" s="108"/>
      <c r="G255" s="109"/>
      <c r="H255" s="107" t="s">
        <v>71</v>
      </c>
      <c r="I255" s="108"/>
      <c r="J255" s="109"/>
      <c r="K255" s="107" t="s">
        <v>72</v>
      </c>
      <c r="L255" s="108"/>
      <c r="M255" s="109"/>
      <c r="N255" s="9" t="s">
        <v>73</v>
      </c>
    </row>
    <row r="256" spans="1:14" ht="13.5" thickBot="1">
      <c r="A256" s="22"/>
      <c r="B256" s="10"/>
      <c r="C256" s="10" t="s">
        <v>74</v>
      </c>
      <c r="D256" s="11" t="s">
        <v>75</v>
      </c>
      <c r="E256" s="11" t="s">
        <v>76</v>
      </c>
      <c r="F256" s="11" t="s">
        <v>77</v>
      </c>
      <c r="G256" s="11" t="s">
        <v>78</v>
      </c>
      <c r="H256" s="11" t="s">
        <v>79</v>
      </c>
      <c r="I256" s="11" t="s">
        <v>33</v>
      </c>
      <c r="J256" s="11" t="s">
        <v>80</v>
      </c>
      <c r="K256" s="11" t="s">
        <v>81</v>
      </c>
      <c r="L256" s="11" t="s">
        <v>75</v>
      </c>
      <c r="M256" s="11" t="s">
        <v>82</v>
      </c>
      <c r="N256" s="10" t="s">
        <v>83</v>
      </c>
    </row>
    <row r="257" spans="1:14" ht="13.5" thickBot="1">
      <c r="A257" s="18" t="s">
        <v>493</v>
      </c>
      <c r="B257" s="12" t="s">
        <v>314</v>
      </c>
      <c r="C257" s="4">
        <v>6</v>
      </c>
      <c r="D257" s="4">
        <v>2</v>
      </c>
      <c r="E257" s="4">
        <v>1</v>
      </c>
      <c r="F257" s="4">
        <v>2</v>
      </c>
      <c r="G257" s="4">
        <v>0</v>
      </c>
      <c r="H257" s="4">
        <v>7</v>
      </c>
      <c r="I257" s="4">
        <v>5</v>
      </c>
      <c r="J257" s="4">
        <v>11</v>
      </c>
      <c r="K257" s="4" t="s">
        <v>81</v>
      </c>
      <c r="L257" s="4"/>
      <c r="M257" s="4"/>
      <c r="N257" s="12" t="s">
        <v>263</v>
      </c>
    </row>
    <row r="258" spans="1:14" ht="13.5" thickBot="1">
      <c r="A258" s="18" t="s">
        <v>494</v>
      </c>
      <c r="B258" s="12" t="s">
        <v>95</v>
      </c>
      <c r="C258" s="4">
        <v>6</v>
      </c>
      <c r="D258" s="4">
        <v>2</v>
      </c>
      <c r="E258" s="4">
        <v>2</v>
      </c>
      <c r="F258" s="4">
        <v>2</v>
      </c>
      <c r="G258" s="4">
        <v>0</v>
      </c>
      <c r="H258" s="4">
        <v>8</v>
      </c>
      <c r="I258" s="4">
        <v>3</v>
      </c>
      <c r="J258" s="4">
        <v>11</v>
      </c>
      <c r="K258" s="4" t="s">
        <v>81</v>
      </c>
      <c r="L258" s="4"/>
      <c r="M258" s="4"/>
      <c r="N258" s="12" t="s">
        <v>263</v>
      </c>
    </row>
    <row r="259" spans="1:14" ht="13.5" thickBot="1">
      <c r="A259" s="18" t="s">
        <v>495</v>
      </c>
      <c r="B259" s="12" t="s">
        <v>316</v>
      </c>
      <c r="C259" s="4">
        <v>6</v>
      </c>
      <c r="D259" s="4">
        <v>2</v>
      </c>
      <c r="E259" s="4">
        <v>2</v>
      </c>
      <c r="F259" s="4">
        <v>0</v>
      </c>
      <c r="G259" s="4">
        <v>0</v>
      </c>
      <c r="H259" s="4">
        <v>6</v>
      </c>
      <c r="I259" s="4">
        <v>5</v>
      </c>
      <c r="J259" s="4">
        <v>11</v>
      </c>
      <c r="K259" s="4"/>
      <c r="L259" s="4" t="s">
        <v>75</v>
      </c>
      <c r="M259" s="4"/>
      <c r="N259" s="12" t="s">
        <v>263</v>
      </c>
    </row>
    <row r="260" spans="1:14" ht="26.25" thickBot="1">
      <c r="A260" s="18" t="s">
        <v>457</v>
      </c>
      <c r="B260" s="12" t="s">
        <v>458</v>
      </c>
      <c r="C260" s="4">
        <v>3</v>
      </c>
      <c r="D260" s="4">
        <v>2</v>
      </c>
      <c r="E260" s="4">
        <v>0</v>
      </c>
      <c r="F260" s="4">
        <v>0</v>
      </c>
      <c r="G260" s="4">
        <v>1</v>
      </c>
      <c r="H260" s="4">
        <v>4</v>
      </c>
      <c r="I260" s="4">
        <v>1</v>
      </c>
      <c r="J260" s="4">
        <v>5</v>
      </c>
      <c r="K260" s="4"/>
      <c r="L260" s="4" t="s">
        <v>75</v>
      </c>
      <c r="M260" s="4"/>
      <c r="N260" s="12" t="s">
        <v>264</v>
      </c>
    </row>
    <row r="261" spans="1:14" ht="26.25" thickBot="1">
      <c r="A261" s="18" t="s">
        <v>253</v>
      </c>
      <c r="B261" s="12" t="s">
        <v>254</v>
      </c>
      <c r="C261" s="4">
        <v>4</v>
      </c>
      <c r="D261" s="4">
        <v>2</v>
      </c>
      <c r="E261" s="4">
        <v>0</v>
      </c>
      <c r="F261" s="4">
        <v>2</v>
      </c>
      <c r="G261" s="4">
        <v>0</v>
      </c>
      <c r="H261" s="4">
        <v>6</v>
      </c>
      <c r="I261" s="4">
        <v>1</v>
      </c>
      <c r="J261" s="4">
        <v>7</v>
      </c>
      <c r="K261" s="4"/>
      <c r="L261" s="4" t="s">
        <v>75</v>
      </c>
      <c r="M261" s="4"/>
      <c r="N261" s="12" t="s">
        <v>264</v>
      </c>
    </row>
    <row r="262" spans="1:14" ht="13.5" thickBot="1">
      <c r="A262" s="18" t="s">
        <v>496</v>
      </c>
      <c r="B262" s="12" t="s">
        <v>318</v>
      </c>
      <c r="C262" s="4">
        <v>5</v>
      </c>
      <c r="D262" s="4">
        <v>2</v>
      </c>
      <c r="E262" s="4">
        <v>0</v>
      </c>
      <c r="F262" s="4">
        <v>2</v>
      </c>
      <c r="G262" s="4">
        <v>0</v>
      </c>
      <c r="H262" s="4">
        <v>6</v>
      </c>
      <c r="I262" s="4">
        <v>3</v>
      </c>
      <c r="J262" s="4">
        <v>9</v>
      </c>
      <c r="K262" s="4" t="s">
        <v>81</v>
      </c>
      <c r="L262" s="4"/>
      <c r="M262" s="4"/>
      <c r="N262" s="12" t="s">
        <v>263</v>
      </c>
    </row>
    <row r="263" spans="1:14" ht="13.5" thickBot="1">
      <c r="A263" s="18" t="s">
        <v>498</v>
      </c>
      <c r="B263" s="12" t="s">
        <v>114</v>
      </c>
      <c r="C263" s="4">
        <v>4</v>
      </c>
      <c r="D263" s="4">
        <v>2</v>
      </c>
      <c r="E263" s="4">
        <v>1</v>
      </c>
      <c r="F263" s="4">
        <v>0</v>
      </c>
      <c r="G263" s="4">
        <v>0</v>
      </c>
      <c r="H263" s="4">
        <v>5</v>
      </c>
      <c r="I263" s="4">
        <v>2</v>
      </c>
      <c r="J263" s="4">
        <v>7</v>
      </c>
      <c r="K263" s="4" t="s">
        <v>81</v>
      </c>
      <c r="L263" s="4"/>
      <c r="M263" s="4"/>
      <c r="N263" s="12" t="s">
        <v>263</v>
      </c>
    </row>
    <row r="264" spans="1:14" ht="13.5" thickBot="1">
      <c r="A264" s="18" t="s">
        <v>499</v>
      </c>
      <c r="B264" s="12" t="s">
        <v>320</v>
      </c>
      <c r="C264" s="4">
        <v>5</v>
      </c>
      <c r="D264" s="4">
        <v>2</v>
      </c>
      <c r="E264" s="4">
        <v>2</v>
      </c>
      <c r="F264" s="4">
        <v>0</v>
      </c>
      <c r="G264" s="4">
        <v>0</v>
      </c>
      <c r="H264" s="4">
        <v>6</v>
      </c>
      <c r="I264" s="4">
        <v>3</v>
      </c>
      <c r="J264" s="4">
        <v>9</v>
      </c>
      <c r="K264" s="4"/>
      <c r="L264" s="4"/>
      <c r="M264" s="4" t="s">
        <v>571</v>
      </c>
      <c r="N264" s="12" t="s">
        <v>263</v>
      </c>
    </row>
    <row r="265" spans="1:14" ht="13.5" thickBot="1">
      <c r="A265" s="18" t="s">
        <v>506</v>
      </c>
      <c r="B265" s="12" t="s">
        <v>333</v>
      </c>
      <c r="C265" s="4">
        <v>5</v>
      </c>
      <c r="D265" s="4">
        <v>2</v>
      </c>
      <c r="E265" s="4">
        <v>1</v>
      </c>
      <c r="F265" s="4">
        <v>1</v>
      </c>
      <c r="G265" s="4">
        <v>0</v>
      </c>
      <c r="H265" s="4">
        <v>6</v>
      </c>
      <c r="I265" s="4">
        <v>3</v>
      </c>
      <c r="J265" s="4">
        <v>9</v>
      </c>
      <c r="K265" s="4"/>
      <c r="L265" s="4" t="s">
        <v>75</v>
      </c>
      <c r="M265" s="4"/>
      <c r="N265" s="12" t="s">
        <v>263</v>
      </c>
    </row>
    <row r="266" spans="1:14" ht="39" thickBot="1">
      <c r="A266" s="18" t="s">
        <v>256</v>
      </c>
      <c r="B266" s="12" t="s">
        <v>257</v>
      </c>
      <c r="C266" s="4">
        <v>3</v>
      </c>
      <c r="D266" s="4">
        <v>2</v>
      </c>
      <c r="E266" s="4">
        <v>0</v>
      </c>
      <c r="F266" s="4">
        <v>0</v>
      </c>
      <c r="G266" s="4">
        <v>0</v>
      </c>
      <c r="H266" s="4">
        <v>4</v>
      </c>
      <c r="I266" s="4">
        <v>1</v>
      </c>
      <c r="J266" s="4">
        <v>5</v>
      </c>
      <c r="K266" s="4"/>
      <c r="L266" s="4" t="s">
        <v>75</v>
      </c>
      <c r="M266" s="4"/>
      <c r="N266" s="12" t="s">
        <v>264</v>
      </c>
    </row>
    <row r="267" spans="1:14" ht="13.5" thickBot="1">
      <c r="A267" s="18" t="s">
        <v>502</v>
      </c>
      <c r="B267" s="12" t="s">
        <v>325</v>
      </c>
      <c r="C267" s="4">
        <v>6</v>
      </c>
      <c r="D267" s="4">
        <v>2</v>
      </c>
      <c r="E267" s="4">
        <v>0</v>
      </c>
      <c r="F267" s="4">
        <v>2</v>
      </c>
      <c r="G267" s="4">
        <v>0</v>
      </c>
      <c r="H267" s="4">
        <v>6</v>
      </c>
      <c r="I267" s="4">
        <v>5</v>
      </c>
      <c r="J267" s="4">
        <v>11</v>
      </c>
      <c r="K267" s="4" t="s">
        <v>81</v>
      </c>
      <c r="L267" s="4"/>
      <c r="M267" s="4"/>
      <c r="N267" s="12" t="s">
        <v>263</v>
      </c>
    </row>
    <row r="268" spans="1:14" ht="13.5" thickBot="1">
      <c r="A268" s="18" t="s">
        <v>503</v>
      </c>
      <c r="B268" s="12" t="s">
        <v>327</v>
      </c>
      <c r="C268" s="4">
        <v>6</v>
      </c>
      <c r="D268" s="4">
        <v>2</v>
      </c>
      <c r="E268" s="4">
        <v>1</v>
      </c>
      <c r="F268" s="4">
        <v>2</v>
      </c>
      <c r="G268" s="4">
        <v>0</v>
      </c>
      <c r="H268" s="4">
        <v>7</v>
      </c>
      <c r="I268" s="4">
        <v>4</v>
      </c>
      <c r="J268" s="4">
        <v>11</v>
      </c>
      <c r="K268" s="4" t="s">
        <v>81</v>
      </c>
      <c r="L268" s="4"/>
      <c r="M268" s="4"/>
      <c r="N268" s="12" t="s">
        <v>263</v>
      </c>
    </row>
    <row r="269" spans="1:14" ht="13.5" thickBot="1">
      <c r="A269" s="18" t="s">
        <v>505</v>
      </c>
      <c r="B269" s="12" t="s">
        <v>331</v>
      </c>
      <c r="C269" s="4">
        <v>6</v>
      </c>
      <c r="D269" s="4">
        <v>2</v>
      </c>
      <c r="E269" s="4">
        <v>1</v>
      </c>
      <c r="F269" s="4">
        <v>2</v>
      </c>
      <c r="G269" s="4">
        <v>0</v>
      </c>
      <c r="H269" s="4">
        <v>7</v>
      </c>
      <c r="I269" s="4">
        <v>4</v>
      </c>
      <c r="J269" s="4">
        <v>11</v>
      </c>
      <c r="K269" s="4" t="s">
        <v>81</v>
      </c>
      <c r="L269" s="4"/>
      <c r="M269" s="4"/>
      <c r="N269" s="12" t="s">
        <v>263</v>
      </c>
    </row>
    <row r="270" spans="1:14" ht="13.5" thickBot="1">
      <c r="A270" s="18" t="s">
        <v>507</v>
      </c>
      <c r="B270" s="12" t="s">
        <v>335</v>
      </c>
      <c r="C270" s="4">
        <v>6</v>
      </c>
      <c r="D270" s="4">
        <v>2</v>
      </c>
      <c r="E270" s="4">
        <v>1</v>
      </c>
      <c r="F270" s="4">
        <v>1</v>
      </c>
      <c r="G270" s="4">
        <v>0</v>
      </c>
      <c r="H270" s="4">
        <v>6</v>
      </c>
      <c r="I270" s="4">
        <v>5</v>
      </c>
      <c r="J270" s="4">
        <v>11</v>
      </c>
      <c r="K270" s="4" t="s">
        <v>81</v>
      </c>
      <c r="L270" s="4"/>
      <c r="M270" s="4"/>
      <c r="N270" s="71" t="s">
        <v>263</v>
      </c>
    </row>
    <row r="271" spans="1:14" ht="13.5" thickBot="1">
      <c r="A271" s="18" t="s">
        <v>510</v>
      </c>
      <c r="B271" s="12" t="s">
        <v>341</v>
      </c>
      <c r="C271" s="4">
        <v>5</v>
      </c>
      <c r="D271" s="4">
        <v>2</v>
      </c>
      <c r="E271" s="4">
        <v>0</v>
      </c>
      <c r="F271" s="4">
        <v>2</v>
      </c>
      <c r="G271" s="4">
        <v>0</v>
      </c>
      <c r="H271" s="4">
        <v>6</v>
      </c>
      <c r="I271" s="4">
        <v>3</v>
      </c>
      <c r="J271" s="4">
        <v>9</v>
      </c>
      <c r="K271" s="4" t="s">
        <v>81</v>
      </c>
      <c r="L271" s="4"/>
      <c r="M271" s="4"/>
      <c r="N271" s="12" t="s">
        <v>263</v>
      </c>
    </row>
    <row r="272" spans="1:14" ht="13.5" thickBot="1">
      <c r="A272" s="18" t="s">
        <v>511</v>
      </c>
      <c r="B272" s="12" t="s">
        <v>343</v>
      </c>
      <c r="C272" s="4">
        <v>3</v>
      </c>
      <c r="D272" s="4">
        <v>0</v>
      </c>
      <c r="E272" s="4">
        <v>0</v>
      </c>
      <c r="F272" s="4">
        <v>1</v>
      </c>
      <c r="G272" s="4">
        <v>0</v>
      </c>
      <c r="H272" s="4">
        <v>1</v>
      </c>
      <c r="I272" s="4">
        <v>4</v>
      </c>
      <c r="J272" s="4">
        <v>5</v>
      </c>
      <c r="K272" s="4"/>
      <c r="L272" s="4" t="s">
        <v>75</v>
      </c>
      <c r="M272" s="4"/>
      <c r="N272" s="12" t="s">
        <v>263</v>
      </c>
    </row>
    <row r="273" spans="1:14" ht="13.5" thickBot="1">
      <c r="A273" s="18" t="s">
        <v>344</v>
      </c>
      <c r="B273" s="12" t="s">
        <v>140</v>
      </c>
      <c r="C273" s="4">
        <v>4</v>
      </c>
      <c r="D273" s="4">
        <v>2</v>
      </c>
      <c r="E273" s="4">
        <v>0</v>
      </c>
      <c r="F273" s="4">
        <v>1</v>
      </c>
      <c r="G273" s="4">
        <v>0</v>
      </c>
      <c r="H273" s="4">
        <v>5</v>
      </c>
      <c r="I273" s="4">
        <v>2</v>
      </c>
      <c r="J273" s="4">
        <v>7</v>
      </c>
      <c r="K273" s="4"/>
      <c r="L273" s="4" t="s">
        <v>75</v>
      </c>
      <c r="M273" s="4"/>
      <c r="N273" s="12" t="s">
        <v>265</v>
      </c>
    </row>
    <row r="274" spans="1:14" ht="26.25" thickBot="1">
      <c r="A274" s="18" t="s">
        <v>513</v>
      </c>
      <c r="B274" s="12" t="s">
        <v>348</v>
      </c>
      <c r="C274" s="4">
        <v>8</v>
      </c>
      <c r="D274" s="4">
        <v>2</v>
      </c>
      <c r="E274" s="4">
        <v>2</v>
      </c>
      <c r="F274" s="4">
        <v>2</v>
      </c>
      <c r="G274" s="4">
        <v>0</v>
      </c>
      <c r="H274" s="4">
        <v>8</v>
      </c>
      <c r="I274" s="4">
        <v>6</v>
      </c>
      <c r="J274" s="4">
        <v>14</v>
      </c>
      <c r="K274" s="4" t="s">
        <v>81</v>
      </c>
      <c r="L274" s="4"/>
      <c r="M274" s="4"/>
      <c r="N274" s="12" t="s">
        <v>263</v>
      </c>
    </row>
    <row r="275" spans="1:14" ht="13.5" thickBot="1">
      <c r="A275" s="18" t="s">
        <v>514</v>
      </c>
      <c r="B275" s="12" t="s">
        <v>350</v>
      </c>
      <c r="C275" s="4">
        <v>3</v>
      </c>
      <c r="D275" s="4">
        <v>0</v>
      </c>
      <c r="E275" s="4">
        <v>0</v>
      </c>
      <c r="F275" s="4">
        <v>2</v>
      </c>
      <c r="G275" s="4">
        <v>1</v>
      </c>
      <c r="H275" s="4">
        <v>2</v>
      </c>
      <c r="I275" s="4">
        <v>3</v>
      </c>
      <c r="J275" s="4">
        <v>5</v>
      </c>
      <c r="K275" s="4"/>
      <c r="L275" s="4" t="s">
        <v>75</v>
      </c>
      <c r="M275" s="4"/>
      <c r="N275" s="12" t="s">
        <v>263</v>
      </c>
    </row>
    <row r="276" spans="1:14" ht="13.5" thickBot="1">
      <c r="A276" s="18" t="s">
        <v>515</v>
      </c>
      <c r="B276" s="12" t="s">
        <v>354</v>
      </c>
      <c r="C276" s="4">
        <v>6</v>
      </c>
      <c r="D276" s="4">
        <v>2</v>
      </c>
      <c r="E276" s="4">
        <v>0</v>
      </c>
      <c r="F276" s="4">
        <v>2</v>
      </c>
      <c r="G276" s="4">
        <v>0</v>
      </c>
      <c r="H276" s="4">
        <v>6</v>
      </c>
      <c r="I276" s="4">
        <v>5</v>
      </c>
      <c r="J276" s="4">
        <v>11</v>
      </c>
      <c r="K276" s="4" t="s">
        <v>81</v>
      </c>
      <c r="L276" s="4"/>
      <c r="M276" s="4"/>
      <c r="N276" s="12" t="s">
        <v>263</v>
      </c>
    </row>
    <row r="277" spans="1:14" ht="26.25" thickBot="1">
      <c r="A277" s="18" t="s">
        <v>516</v>
      </c>
      <c r="B277" s="12" t="s">
        <v>356</v>
      </c>
      <c r="C277" s="4">
        <v>6</v>
      </c>
      <c r="D277" s="4">
        <v>2</v>
      </c>
      <c r="E277" s="4">
        <v>1</v>
      </c>
      <c r="F277" s="4">
        <v>1</v>
      </c>
      <c r="G277" s="4">
        <v>0</v>
      </c>
      <c r="H277" s="4">
        <v>6</v>
      </c>
      <c r="I277" s="4">
        <v>5</v>
      </c>
      <c r="J277" s="4">
        <v>11</v>
      </c>
      <c r="K277" s="4" t="s">
        <v>81</v>
      </c>
      <c r="L277" s="4"/>
      <c r="M277" s="4"/>
      <c r="N277" s="12" t="s">
        <v>263</v>
      </c>
    </row>
    <row r="278" spans="1:14" ht="13.5" customHeight="1" thickBot="1">
      <c r="A278" s="18" t="s">
        <v>517</v>
      </c>
      <c r="B278" s="12" t="s">
        <v>358</v>
      </c>
      <c r="C278" s="4">
        <v>5</v>
      </c>
      <c r="D278" s="4">
        <v>2</v>
      </c>
      <c r="E278" s="4">
        <v>0</v>
      </c>
      <c r="F278" s="4">
        <v>2</v>
      </c>
      <c r="G278" s="4">
        <v>0</v>
      </c>
      <c r="H278" s="4">
        <v>6</v>
      </c>
      <c r="I278" s="4">
        <v>3</v>
      </c>
      <c r="J278" s="4">
        <v>9</v>
      </c>
      <c r="K278" s="4"/>
      <c r="L278" s="4" t="s">
        <v>75</v>
      </c>
      <c r="M278" s="4"/>
      <c r="N278" s="12" t="s">
        <v>263</v>
      </c>
    </row>
    <row r="279" spans="1:14" ht="13.5" customHeight="1" thickBot="1">
      <c r="A279" s="112" t="s">
        <v>548</v>
      </c>
      <c r="B279" s="109"/>
      <c r="C279" s="10">
        <f>SUM(C257:C278)</f>
        <v>111</v>
      </c>
      <c r="D279" s="10">
        <f aca="true" t="shared" si="7" ref="D279:J279">SUM(D257:D278)</f>
        <v>40</v>
      </c>
      <c r="E279" s="10">
        <f t="shared" si="7"/>
        <v>15</v>
      </c>
      <c r="F279" s="10">
        <f t="shared" si="7"/>
        <v>29</v>
      </c>
      <c r="G279" s="10">
        <f t="shared" si="7"/>
        <v>2</v>
      </c>
      <c r="H279" s="10">
        <f t="shared" si="7"/>
        <v>124</v>
      </c>
      <c r="I279" s="10">
        <f t="shared" si="7"/>
        <v>76</v>
      </c>
      <c r="J279" s="10">
        <f t="shared" si="7"/>
        <v>199</v>
      </c>
      <c r="K279" s="10">
        <f>COUNTIF(K257:K270,"E")+COUNTIF(K271:K278,"E")</f>
        <v>12</v>
      </c>
      <c r="L279" s="10">
        <f>COUNTIF(L257:L270,"C")+COUNTIF(L271:L278,"C")</f>
        <v>9</v>
      </c>
      <c r="M279" s="10">
        <f>COUNTIF(M257:M270,"VP")+COUNTIF(M271:M278,"VP")</f>
        <v>1</v>
      </c>
      <c r="N279" s="10"/>
    </row>
    <row r="280" spans="1:14" ht="13.5" thickBot="1">
      <c r="A280" s="107" t="s">
        <v>549</v>
      </c>
      <c r="B280" s="109"/>
      <c r="C280" s="54">
        <f>SUM(D280:G280)</f>
        <v>1204</v>
      </c>
      <c r="D280" s="10">
        <f aca="true" t="shared" si="8" ref="D280:J280">D279*14</f>
        <v>560</v>
      </c>
      <c r="E280" s="10">
        <f t="shared" si="8"/>
        <v>210</v>
      </c>
      <c r="F280" s="10">
        <f t="shared" si="8"/>
        <v>406</v>
      </c>
      <c r="G280" s="10">
        <f t="shared" si="8"/>
        <v>28</v>
      </c>
      <c r="H280" s="10">
        <f t="shared" si="8"/>
        <v>1736</v>
      </c>
      <c r="I280" s="10">
        <f t="shared" si="8"/>
        <v>1064</v>
      </c>
      <c r="J280" s="10">
        <f t="shared" si="8"/>
        <v>2786</v>
      </c>
      <c r="K280" s="10"/>
      <c r="L280" s="10"/>
      <c r="M280" s="10"/>
      <c r="N280" s="10"/>
    </row>
    <row r="281" spans="1:14" ht="13.5" thickBot="1">
      <c r="A281" s="107" t="s">
        <v>550</v>
      </c>
      <c r="B281" s="109"/>
      <c r="C281" s="96">
        <f aca="true" t="shared" si="9" ref="C281:J281">C280/(C280+C308+C329)</f>
        <v>0.5584415584415584</v>
      </c>
      <c r="D281" s="96">
        <f t="shared" si="9"/>
        <v>0.5797101449275363</v>
      </c>
      <c r="E281" s="96">
        <f t="shared" si="9"/>
        <v>0.4411764705882353</v>
      </c>
      <c r="F281" s="96">
        <f t="shared" si="9"/>
        <v>0.6444444444444445</v>
      </c>
      <c r="G281" s="96">
        <f t="shared" si="9"/>
        <v>0.3333333333333333</v>
      </c>
      <c r="H281" s="96">
        <f t="shared" si="9"/>
        <v>0.5688073394495413</v>
      </c>
      <c r="I281" s="96">
        <f t="shared" si="9"/>
        <v>0.46060606060606063</v>
      </c>
      <c r="J281" s="96">
        <f t="shared" si="9"/>
        <v>0.5209424083769634</v>
      </c>
      <c r="K281" s="10" t="s">
        <v>266</v>
      </c>
      <c r="L281" s="10" t="s">
        <v>266</v>
      </c>
      <c r="M281" s="10" t="s">
        <v>266</v>
      </c>
      <c r="N281" s="10"/>
    </row>
    <row r="282" spans="1:14" ht="12.75">
      <c r="A282" s="25"/>
      <c r="B282" s="25"/>
      <c r="C282" s="102"/>
      <c r="D282" s="102"/>
      <c r="E282" s="102"/>
      <c r="F282" s="102"/>
      <c r="G282" s="102"/>
      <c r="H282" s="102"/>
      <c r="I282" s="102"/>
      <c r="J282" s="102"/>
      <c r="K282" s="25"/>
      <c r="L282" s="25"/>
      <c r="M282" s="25"/>
      <c r="N282" s="25"/>
    </row>
    <row r="283" spans="1:14" ht="12.75">
      <c r="A283" s="25"/>
      <c r="B283" s="25"/>
      <c r="C283" s="102"/>
      <c r="D283" s="102"/>
      <c r="E283" s="102"/>
      <c r="F283" s="102"/>
      <c r="G283" s="102"/>
      <c r="H283" s="102"/>
      <c r="I283" s="102"/>
      <c r="J283" s="102"/>
      <c r="K283" s="25"/>
      <c r="L283" s="25"/>
      <c r="M283" s="25"/>
      <c r="N283" s="25"/>
    </row>
    <row r="284" spans="1:14" ht="12.75">
      <c r="A284" s="25"/>
      <c r="B284" s="25"/>
      <c r="C284" s="102"/>
      <c r="D284" s="102"/>
      <c r="E284" s="102"/>
      <c r="F284" s="102"/>
      <c r="G284" s="102"/>
      <c r="H284" s="102"/>
      <c r="I284" s="102"/>
      <c r="J284" s="102"/>
      <c r="K284" s="25"/>
      <c r="L284" s="25"/>
      <c r="M284" s="25"/>
      <c r="N284" s="25"/>
    </row>
    <row r="285" spans="1:14" ht="12.75">
      <c r="A285" s="25"/>
      <c r="B285" s="25"/>
      <c r="C285" s="102"/>
      <c r="D285" s="102"/>
      <c r="E285" s="102"/>
      <c r="F285" s="102"/>
      <c r="G285" s="102"/>
      <c r="H285" s="102"/>
      <c r="I285" s="102"/>
      <c r="J285" s="102"/>
      <c r="K285" s="25"/>
      <c r="L285" s="25"/>
      <c r="M285" s="25"/>
      <c r="N285" s="25"/>
    </row>
    <row r="286" spans="1:14" ht="12.75">
      <c r="A286" s="25"/>
      <c r="B286" s="25"/>
      <c r="C286" s="102"/>
      <c r="D286" s="102"/>
      <c r="E286" s="102"/>
      <c r="F286" s="102"/>
      <c r="G286" s="102"/>
      <c r="H286" s="102"/>
      <c r="I286" s="102"/>
      <c r="J286" s="102"/>
      <c r="K286" s="25"/>
      <c r="L286" s="25"/>
      <c r="M286" s="25"/>
      <c r="N286" s="25"/>
    </row>
    <row r="287" spans="1:14" ht="12.75">
      <c r="A287" s="25"/>
      <c r="B287" s="25"/>
      <c r="C287" s="102"/>
      <c r="D287" s="102"/>
      <c r="E287" s="102"/>
      <c r="F287" s="102"/>
      <c r="G287" s="102"/>
      <c r="H287" s="102"/>
      <c r="I287" s="102"/>
      <c r="J287" s="102"/>
      <c r="K287" s="25"/>
      <c r="L287" s="25"/>
      <c r="M287" s="25"/>
      <c r="N287" s="25"/>
    </row>
    <row r="288" spans="1:14" ht="12.75">
      <c r="A288" s="25"/>
      <c r="B288" s="25"/>
      <c r="C288" s="102"/>
      <c r="D288" s="102"/>
      <c r="E288" s="102"/>
      <c r="F288" s="102"/>
      <c r="G288" s="102"/>
      <c r="H288" s="102"/>
      <c r="I288" s="102"/>
      <c r="J288" s="102"/>
      <c r="K288" s="25"/>
      <c r="L288" s="25"/>
      <c r="M288" s="25"/>
      <c r="N288" s="25"/>
    </row>
    <row r="289" spans="1:14" ht="12.75">
      <c r="A289" s="25"/>
      <c r="B289" s="25"/>
      <c r="C289" s="102"/>
      <c r="D289" s="102"/>
      <c r="E289" s="102"/>
      <c r="F289" s="102"/>
      <c r="G289" s="102"/>
      <c r="H289" s="102"/>
      <c r="I289" s="102"/>
      <c r="J289" s="102"/>
      <c r="K289" s="25"/>
      <c r="L289" s="25"/>
      <c r="M289" s="25"/>
      <c r="N289" s="25"/>
    </row>
    <row r="290" spans="1:14" ht="12.75">
      <c r="A290" s="25"/>
      <c r="B290" s="25"/>
      <c r="C290" s="102"/>
      <c r="D290" s="102"/>
      <c r="E290" s="102"/>
      <c r="F290" s="102"/>
      <c r="G290" s="102"/>
      <c r="H290" s="102"/>
      <c r="I290" s="102"/>
      <c r="J290" s="102"/>
      <c r="K290" s="25"/>
      <c r="L290" s="25"/>
      <c r="M290" s="25"/>
      <c r="N290" s="25"/>
    </row>
    <row r="291" ht="12.75">
      <c r="A291" s="16"/>
    </row>
    <row r="292" ht="15.75">
      <c r="C292" s="13" t="s">
        <v>267</v>
      </c>
    </row>
    <row r="293" ht="13.5" thickBot="1">
      <c r="A293" s="16"/>
    </row>
    <row r="294" spans="1:14" ht="13.5" thickBot="1">
      <c r="A294" s="21" t="s">
        <v>67</v>
      </c>
      <c r="B294" s="9" t="s">
        <v>68</v>
      </c>
      <c r="C294" s="9" t="s">
        <v>69</v>
      </c>
      <c r="D294" s="107" t="s">
        <v>70</v>
      </c>
      <c r="E294" s="108"/>
      <c r="F294" s="108"/>
      <c r="G294" s="109"/>
      <c r="H294" s="107" t="s">
        <v>71</v>
      </c>
      <c r="I294" s="108"/>
      <c r="J294" s="109"/>
      <c r="K294" s="107" t="s">
        <v>72</v>
      </c>
      <c r="L294" s="108"/>
      <c r="M294" s="109"/>
      <c r="N294" s="9" t="s">
        <v>73</v>
      </c>
    </row>
    <row r="295" spans="1:14" ht="13.5" thickBot="1">
      <c r="A295" s="22"/>
      <c r="B295" s="10"/>
      <c r="C295" s="10" t="s">
        <v>74</v>
      </c>
      <c r="D295" s="11" t="s">
        <v>75</v>
      </c>
      <c r="E295" s="11" t="s">
        <v>76</v>
      </c>
      <c r="F295" s="11" t="s">
        <v>77</v>
      </c>
      <c r="G295" s="11" t="s">
        <v>78</v>
      </c>
      <c r="H295" s="11" t="s">
        <v>79</v>
      </c>
      <c r="I295" s="11" t="s">
        <v>33</v>
      </c>
      <c r="J295" s="11" t="s">
        <v>80</v>
      </c>
      <c r="K295" s="11" t="s">
        <v>81</v>
      </c>
      <c r="L295" s="11" t="s">
        <v>75</v>
      </c>
      <c r="M295" s="11" t="s">
        <v>82</v>
      </c>
      <c r="N295" s="10" t="s">
        <v>83</v>
      </c>
    </row>
    <row r="296" spans="1:14" ht="13.5" thickBot="1">
      <c r="A296" s="18" t="s">
        <v>497</v>
      </c>
      <c r="B296" s="12" t="s">
        <v>112</v>
      </c>
      <c r="C296" s="4">
        <v>6</v>
      </c>
      <c r="D296" s="4">
        <v>2</v>
      </c>
      <c r="E296" s="4">
        <v>1</v>
      </c>
      <c r="F296" s="4">
        <v>2</v>
      </c>
      <c r="G296" s="4">
        <v>0</v>
      </c>
      <c r="H296" s="4">
        <v>7</v>
      </c>
      <c r="I296" s="4">
        <v>4</v>
      </c>
      <c r="J296" s="4">
        <v>11</v>
      </c>
      <c r="K296" s="4" t="s">
        <v>81</v>
      </c>
      <c r="L296" s="4"/>
      <c r="M296" s="4"/>
      <c r="N296" s="12" t="s">
        <v>263</v>
      </c>
    </row>
    <row r="297" spans="1:14" ht="13.5" thickBot="1">
      <c r="A297" s="18" t="s">
        <v>501</v>
      </c>
      <c r="B297" s="12" t="s">
        <v>323</v>
      </c>
      <c r="C297" s="4">
        <v>6</v>
      </c>
      <c r="D297" s="4">
        <v>2</v>
      </c>
      <c r="E297" s="4">
        <v>1</v>
      </c>
      <c r="F297" s="4">
        <v>2</v>
      </c>
      <c r="G297" s="4">
        <v>0</v>
      </c>
      <c r="H297" s="4">
        <v>7</v>
      </c>
      <c r="I297" s="4">
        <v>4</v>
      </c>
      <c r="J297" s="4">
        <v>11</v>
      </c>
      <c r="K297" s="4" t="s">
        <v>81</v>
      </c>
      <c r="L297" s="4"/>
      <c r="M297" s="4"/>
      <c r="N297" s="12" t="s">
        <v>263</v>
      </c>
    </row>
    <row r="298" spans="1:14" ht="13.5" thickBot="1">
      <c r="A298" s="18" t="s">
        <v>504</v>
      </c>
      <c r="B298" s="12" t="s">
        <v>329</v>
      </c>
      <c r="C298" s="4">
        <v>6</v>
      </c>
      <c r="D298" s="4">
        <v>2</v>
      </c>
      <c r="E298" s="4">
        <v>0</v>
      </c>
      <c r="F298" s="4">
        <v>1</v>
      </c>
      <c r="G298" s="4">
        <v>0</v>
      </c>
      <c r="H298" s="4">
        <v>5</v>
      </c>
      <c r="I298" s="4">
        <v>6</v>
      </c>
      <c r="J298" s="4">
        <v>11</v>
      </c>
      <c r="K298" s="4"/>
      <c r="L298" s="4" t="s">
        <v>75</v>
      </c>
      <c r="M298" s="4"/>
      <c r="N298" s="12" t="s">
        <v>263</v>
      </c>
    </row>
    <row r="299" spans="1:14" ht="26.25" thickBot="1">
      <c r="A299" s="18" t="s">
        <v>508</v>
      </c>
      <c r="B299" s="12" t="s">
        <v>337</v>
      </c>
      <c r="C299" s="4">
        <v>6</v>
      </c>
      <c r="D299" s="4">
        <v>2</v>
      </c>
      <c r="E299" s="4">
        <v>1</v>
      </c>
      <c r="F299" s="4">
        <v>1</v>
      </c>
      <c r="G299" s="4">
        <v>0</v>
      </c>
      <c r="H299" s="4">
        <v>6</v>
      </c>
      <c r="I299" s="4">
        <v>5</v>
      </c>
      <c r="J299" s="4">
        <v>11</v>
      </c>
      <c r="K299" s="4" t="s">
        <v>81</v>
      </c>
      <c r="L299" s="4"/>
      <c r="M299" s="4"/>
      <c r="N299" s="12" t="s">
        <v>263</v>
      </c>
    </row>
    <row r="300" spans="1:14" ht="13.5" thickBot="1">
      <c r="A300" s="18" t="s">
        <v>509</v>
      </c>
      <c r="B300" s="12" t="s">
        <v>339</v>
      </c>
      <c r="C300" s="4">
        <v>6</v>
      </c>
      <c r="D300" s="4">
        <v>2</v>
      </c>
      <c r="E300" s="4">
        <v>1</v>
      </c>
      <c r="F300" s="4">
        <v>1</v>
      </c>
      <c r="G300" s="4">
        <v>0</v>
      </c>
      <c r="H300" s="4">
        <v>6</v>
      </c>
      <c r="I300" s="4">
        <v>5</v>
      </c>
      <c r="J300" s="4">
        <v>11</v>
      </c>
      <c r="K300" s="4" t="s">
        <v>81</v>
      </c>
      <c r="L300" s="4"/>
      <c r="M300" s="4"/>
      <c r="N300" s="12" t="s">
        <v>263</v>
      </c>
    </row>
    <row r="301" spans="1:14" ht="13.5" thickBot="1">
      <c r="A301" s="18" t="s">
        <v>519</v>
      </c>
      <c r="B301" s="12" t="s">
        <v>248</v>
      </c>
      <c r="C301" s="4">
        <v>4</v>
      </c>
      <c r="D301" s="4">
        <v>0</v>
      </c>
      <c r="E301" s="4">
        <v>0</v>
      </c>
      <c r="F301" s="4">
        <v>1</v>
      </c>
      <c r="G301" s="4">
        <v>0</v>
      </c>
      <c r="H301" s="4">
        <v>1</v>
      </c>
      <c r="I301" s="4">
        <v>6</v>
      </c>
      <c r="J301" s="4">
        <v>7</v>
      </c>
      <c r="K301" s="4"/>
      <c r="L301" s="4" t="s">
        <v>75</v>
      </c>
      <c r="M301" s="4"/>
      <c r="N301" s="12" t="s">
        <v>269</v>
      </c>
    </row>
    <row r="302" spans="1:14" ht="13.5" thickBot="1">
      <c r="A302" s="18" t="s">
        <v>512</v>
      </c>
      <c r="B302" s="12" t="s">
        <v>346</v>
      </c>
      <c r="C302" s="4">
        <v>7</v>
      </c>
      <c r="D302" s="4">
        <v>2</v>
      </c>
      <c r="E302" s="4">
        <v>0</v>
      </c>
      <c r="F302" s="4">
        <v>2</v>
      </c>
      <c r="G302" s="4">
        <v>1</v>
      </c>
      <c r="H302" s="4">
        <v>7</v>
      </c>
      <c r="I302" s="4">
        <v>5</v>
      </c>
      <c r="J302" s="4">
        <v>12</v>
      </c>
      <c r="K302" s="4" t="s">
        <v>81</v>
      </c>
      <c r="L302" s="4"/>
      <c r="M302" s="4"/>
      <c r="N302" s="12" t="s">
        <v>263</v>
      </c>
    </row>
    <row r="303" spans="1:14" ht="13.5" thickBot="1">
      <c r="A303" s="18" t="s">
        <v>352</v>
      </c>
      <c r="B303" s="12" t="s">
        <v>158</v>
      </c>
      <c r="C303" s="4">
        <v>6</v>
      </c>
      <c r="D303" s="4">
        <v>2</v>
      </c>
      <c r="E303" s="4">
        <v>0</v>
      </c>
      <c r="F303" s="4">
        <v>1</v>
      </c>
      <c r="G303" s="4">
        <v>0</v>
      </c>
      <c r="H303" s="4">
        <v>5</v>
      </c>
      <c r="I303" s="4">
        <v>6</v>
      </c>
      <c r="J303" s="4">
        <v>11</v>
      </c>
      <c r="K303" s="4"/>
      <c r="L303" s="4" t="s">
        <v>75</v>
      </c>
      <c r="M303" s="4"/>
      <c r="N303" s="12" t="s">
        <v>265</v>
      </c>
    </row>
    <row r="304" spans="1:14" ht="13.5" thickBot="1">
      <c r="A304" s="18" t="s">
        <v>518</v>
      </c>
      <c r="B304" s="12" t="s">
        <v>156</v>
      </c>
      <c r="C304" s="4">
        <v>5</v>
      </c>
      <c r="D304" s="4">
        <v>0</v>
      </c>
      <c r="E304" s="4">
        <v>0</v>
      </c>
      <c r="F304" s="4">
        <v>0</v>
      </c>
      <c r="G304" s="4">
        <v>2</v>
      </c>
      <c r="H304" s="4">
        <v>0</v>
      </c>
      <c r="I304" s="4">
        <v>9</v>
      </c>
      <c r="J304" s="4">
        <v>9</v>
      </c>
      <c r="K304" s="4"/>
      <c r="L304" s="4" t="s">
        <v>75</v>
      </c>
      <c r="M304" s="4"/>
      <c r="N304" s="12" t="s">
        <v>263</v>
      </c>
    </row>
    <row r="305" spans="1:14" ht="13.5" thickBot="1">
      <c r="A305" s="18" t="s">
        <v>359</v>
      </c>
      <c r="B305" s="12" t="s">
        <v>160</v>
      </c>
      <c r="C305" s="4">
        <v>5</v>
      </c>
      <c r="D305" s="4">
        <v>2</v>
      </c>
      <c r="E305" s="4">
        <v>0</v>
      </c>
      <c r="F305" s="4">
        <v>1</v>
      </c>
      <c r="G305" s="4">
        <v>0</v>
      </c>
      <c r="H305" s="4">
        <v>5</v>
      </c>
      <c r="I305" s="4">
        <v>4</v>
      </c>
      <c r="J305" s="4">
        <v>9</v>
      </c>
      <c r="K305" s="4"/>
      <c r="L305" s="4" t="s">
        <v>75</v>
      </c>
      <c r="M305" s="4"/>
      <c r="N305" s="12" t="s">
        <v>265</v>
      </c>
    </row>
    <row r="306" spans="1:14" ht="13.5" customHeight="1" thickBot="1">
      <c r="A306" s="18" t="s">
        <v>360</v>
      </c>
      <c r="B306" s="12" t="s">
        <v>162</v>
      </c>
      <c r="C306" s="4">
        <v>5</v>
      </c>
      <c r="D306" s="4">
        <v>2</v>
      </c>
      <c r="E306" s="4">
        <v>0</v>
      </c>
      <c r="F306" s="4">
        <v>1</v>
      </c>
      <c r="G306" s="4">
        <v>0</v>
      </c>
      <c r="H306" s="4">
        <v>5</v>
      </c>
      <c r="I306" s="4">
        <v>4</v>
      </c>
      <c r="J306" s="4">
        <v>9</v>
      </c>
      <c r="K306" s="4"/>
      <c r="L306" s="4" t="s">
        <v>75</v>
      </c>
      <c r="M306" s="4"/>
      <c r="N306" s="12" t="s">
        <v>265</v>
      </c>
    </row>
    <row r="307" spans="1:14" ht="13.5" customHeight="1" thickBot="1">
      <c r="A307" s="112" t="s">
        <v>548</v>
      </c>
      <c r="B307" s="109"/>
      <c r="C307" s="10">
        <f>SUM(C296:C306)</f>
        <v>62</v>
      </c>
      <c r="D307" s="10">
        <f aca="true" t="shared" si="10" ref="D307:J307">SUM(D296:D306)</f>
        <v>18</v>
      </c>
      <c r="E307" s="10">
        <f t="shared" si="10"/>
        <v>4</v>
      </c>
      <c r="F307" s="10">
        <f t="shared" si="10"/>
        <v>13</v>
      </c>
      <c r="G307" s="10">
        <f t="shared" si="10"/>
        <v>3</v>
      </c>
      <c r="H307" s="10">
        <f t="shared" si="10"/>
        <v>54</v>
      </c>
      <c r="I307" s="10">
        <f t="shared" si="10"/>
        <v>58</v>
      </c>
      <c r="J307" s="10">
        <f t="shared" si="10"/>
        <v>112</v>
      </c>
      <c r="K307" s="10">
        <f>COUNTIF(K296:K306,"E")</f>
        <v>5</v>
      </c>
      <c r="L307" s="10">
        <f>COUNTIF(L296:L306,"C")</f>
        <v>6</v>
      </c>
      <c r="M307" s="10">
        <f>COUNTIF(M296:M306,"VP")</f>
        <v>0</v>
      </c>
      <c r="N307" s="10"/>
    </row>
    <row r="308" spans="1:14" ht="13.5" thickBot="1">
      <c r="A308" s="107" t="s">
        <v>549</v>
      </c>
      <c r="B308" s="109"/>
      <c r="C308" s="54">
        <f>SUM(D308:G308)</f>
        <v>532</v>
      </c>
      <c r="D308" s="10">
        <f aca="true" t="shared" si="11" ref="D308:J308">D307*14</f>
        <v>252</v>
      </c>
      <c r="E308" s="10">
        <f t="shared" si="11"/>
        <v>56</v>
      </c>
      <c r="F308" s="10">
        <f t="shared" si="11"/>
        <v>182</v>
      </c>
      <c r="G308" s="10">
        <f t="shared" si="11"/>
        <v>42</v>
      </c>
      <c r="H308" s="10">
        <f t="shared" si="11"/>
        <v>756</v>
      </c>
      <c r="I308" s="10">
        <f t="shared" si="11"/>
        <v>812</v>
      </c>
      <c r="J308" s="10">
        <f t="shared" si="11"/>
        <v>1568</v>
      </c>
      <c r="K308" s="10"/>
      <c r="L308" s="10"/>
      <c r="M308" s="10"/>
      <c r="N308" s="10"/>
    </row>
    <row r="309" spans="1:14" ht="13.5" thickBot="1">
      <c r="A309" s="107" t="s">
        <v>550</v>
      </c>
      <c r="B309" s="109"/>
      <c r="C309" s="96">
        <f aca="true" t="shared" si="12" ref="C309:J309">C308/(C280+C308+C329)</f>
        <v>0.24675324675324675</v>
      </c>
      <c r="D309" s="96">
        <f t="shared" si="12"/>
        <v>0.2608695652173913</v>
      </c>
      <c r="E309" s="96">
        <f t="shared" si="12"/>
        <v>0.11764705882352941</v>
      </c>
      <c r="F309" s="96">
        <f t="shared" si="12"/>
        <v>0.28888888888888886</v>
      </c>
      <c r="G309" s="96">
        <f t="shared" si="12"/>
        <v>0.5</v>
      </c>
      <c r="H309" s="96">
        <f t="shared" si="12"/>
        <v>0.24770642201834864</v>
      </c>
      <c r="I309" s="96">
        <f t="shared" si="12"/>
        <v>0.3515151515151515</v>
      </c>
      <c r="J309" s="96">
        <f t="shared" si="12"/>
        <v>0.2931937172774869</v>
      </c>
      <c r="K309" s="10" t="s">
        <v>266</v>
      </c>
      <c r="L309" s="10" t="s">
        <v>266</v>
      </c>
      <c r="M309" s="10" t="s">
        <v>266</v>
      </c>
      <c r="N309" s="10"/>
    </row>
    <row r="310" ht="12.75">
      <c r="A310" s="16"/>
    </row>
    <row r="311" ht="12.75">
      <c r="A311" s="16"/>
    </row>
    <row r="312" ht="12.75">
      <c r="A312" s="16"/>
    </row>
    <row r="313" ht="15.75">
      <c r="F313" s="13" t="s">
        <v>268</v>
      </c>
    </row>
    <row r="314" ht="13.5" thickBot="1">
      <c r="A314" s="16"/>
    </row>
    <row r="315" spans="1:14" ht="13.5" thickBot="1">
      <c r="A315" s="21" t="s">
        <v>67</v>
      </c>
      <c r="B315" s="9" t="s">
        <v>68</v>
      </c>
      <c r="C315" s="9" t="s">
        <v>69</v>
      </c>
      <c r="D315" s="107" t="s">
        <v>70</v>
      </c>
      <c r="E315" s="108"/>
      <c r="F315" s="108"/>
      <c r="G315" s="109"/>
      <c r="H315" s="107" t="s">
        <v>71</v>
      </c>
      <c r="I315" s="108"/>
      <c r="J315" s="109"/>
      <c r="K315" s="107" t="s">
        <v>72</v>
      </c>
      <c r="L315" s="108"/>
      <c r="M315" s="109"/>
      <c r="N315" s="9" t="s">
        <v>73</v>
      </c>
    </row>
    <row r="316" spans="1:14" ht="13.5" thickBot="1">
      <c r="A316" s="22"/>
      <c r="B316" s="10"/>
      <c r="C316" s="10" t="s">
        <v>74</v>
      </c>
      <c r="D316" s="11" t="s">
        <v>75</v>
      </c>
      <c r="E316" s="11" t="s">
        <v>76</v>
      </c>
      <c r="F316" s="11" t="s">
        <v>77</v>
      </c>
      <c r="G316" s="11" t="s">
        <v>78</v>
      </c>
      <c r="H316" s="11" t="s">
        <v>79</v>
      </c>
      <c r="I316" s="11" t="s">
        <v>33</v>
      </c>
      <c r="J316" s="11" t="s">
        <v>80</v>
      </c>
      <c r="K316" s="11" t="s">
        <v>81</v>
      </c>
      <c r="L316" s="11" t="s">
        <v>75</v>
      </c>
      <c r="M316" s="11" t="s">
        <v>82</v>
      </c>
      <c r="N316" s="10" t="s">
        <v>83</v>
      </c>
    </row>
    <row r="317" spans="1:14" ht="13.5" thickBot="1">
      <c r="A317" s="18" t="s">
        <v>491</v>
      </c>
      <c r="B317" s="12" t="s">
        <v>310</v>
      </c>
      <c r="C317" s="4">
        <v>6</v>
      </c>
      <c r="D317" s="4">
        <v>2</v>
      </c>
      <c r="E317" s="4">
        <v>2</v>
      </c>
      <c r="F317" s="4">
        <v>0</v>
      </c>
      <c r="G317" s="4">
        <v>0</v>
      </c>
      <c r="H317" s="4">
        <v>6</v>
      </c>
      <c r="I317" s="4">
        <v>5</v>
      </c>
      <c r="J317" s="4">
        <v>11</v>
      </c>
      <c r="K317" s="4" t="s">
        <v>81</v>
      </c>
      <c r="L317" s="4"/>
      <c r="M317" s="4"/>
      <c r="N317" s="12" t="s">
        <v>263</v>
      </c>
    </row>
    <row r="318" spans="1:14" ht="13.5" thickBot="1">
      <c r="A318" s="18" t="s">
        <v>492</v>
      </c>
      <c r="B318" s="12" t="s">
        <v>312</v>
      </c>
      <c r="C318" s="4">
        <v>6</v>
      </c>
      <c r="D318" s="4">
        <v>2</v>
      </c>
      <c r="E318" s="4">
        <v>2</v>
      </c>
      <c r="F318" s="4">
        <v>0</v>
      </c>
      <c r="G318" s="4">
        <v>0</v>
      </c>
      <c r="H318" s="4">
        <v>6</v>
      </c>
      <c r="I318" s="4">
        <v>5</v>
      </c>
      <c r="J318" s="4">
        <v>11</v>
      </c>
      <c r="K318" s="4" t="s">
        <v>81</v>
      </c>
      <c r="L318" s="4"/>
      <c r="M318" s="4"/>
      <c r="N318" s="12" t="s">
        <v>263</v>
      </c>
    </row>
    <row r="319" spans="1:14" ht="13.5" thickBot="1">
      <c r="A319" s="18" t="s">
        <v>96</v>
      </c>
      <c r="B319" s="12" t="s">
        <v>97</v>
      </c>
      <c r="C319" s="4">
        <v>0</v>
      </c>
      <c r="D319" s="4">
        <v>0</v>
      </c>
      <c r="E319" s="4">
        <v>2</v>
      </c>
      <c r="F319" s="4">
        <v>0</v>
      </c>
      <c r="G319" s="4">
        <v>0</v>
      </c>
      <c r="H319" s="4">
        <v>2</v>
      </c>
      <c r="I319" s="4">
        <v>0</v>
      </c>
      <c r="J319" s="4">
        <v>2</v>
      </c>
      <c r="K319" s="4"/>
      <c r="L319" s="4" t="s">
        <v>75</v>
      </c>
      <c r="M319" s="4"/>
      <c r="N319" s="12" t="s">
        <v>263</v>
      </c>
    </row>
    <row r="320" spans="1:14" ht="13.5" thickBot="1">
      <c r="A320" s="18" t="s">
        <v>115</v>
      </c>
      <c r="B320" s="12" t="s">
        <v>116</v>
      </c>
      <c r="C320" s="4">
        <v>0</v>
      </c>
      <c r="D320" s="4">
        <v>0</v>
      </c>
      <c r="E320" s="4">
        <v>2</v>
      </c>
      <c r="F320" s="4">
        <v>0</v>
      </c>
      <c r="G320" s="4">
        <v>0</v>
      </c>
      <c r="H320" s="4">
        <v>2</v>
      </c>
      <c r="I320" s="4">
        <v>0</v>
      </c>
      <c r="J320" s="4">
        <v>2</v>
      </c>
      <c r="K320" s="4"/>
      <c r="L320" s="4" t="s">
        <v>75</v>
      </c>
      <c r="M320" s="4"/>
      <c r="N320" s="12" t="s">
        <v>263</v>
      </c>
    </row>
    <row r="321" spans="1:14" ht="13.5" thickBot="1">
      <c r="A321" s="18" t="s">
        <v>500</v>
      </c>
      <c r="B321" s="12" t="s">
        <v>212</v>
      </c>
      <c r="C321" s="4">
        <v>5</v>
      </c>
      <c r="D321" s="4">
        <v>2</v>
      </c>
      <c r="E321" s="4">
        <v>1</v>
      </c>
      <c r="F321" s="4">
        <v>1</v>
      </c>
      <c r="G321" s="4">
        <v>0</v>
      </c>
      <c r="H321" s="4">
        <v>6</v>
      </c>
      <c r="I321" s="4">
        <v>3</v>
      </c>
      <c r="J321" s="4">
        <v>9</v>
      </c>
      <c r="K321" s="4" t="s">
        <v>81</v>
      </c>
      <c r="L321" s="4"/>
      <c r="M321" s="4"/>
      <c r="N321" s="12" t="s">
        <v>263</v>
      </c>
    </row>
    <row r="322" spans="1:14" ht="26.25" thickBot="1">
      <c r="A322" s="18" t="s">
        <v>614</v>
      </c>
      <c r="B322" s="12" t="s">
        <v>613</v>
      </c>
      <c r="C322" s="4">
        <v>3</v>
      </c>
      <c r="D322" s="4">
        <v>0</v>
      </c>
      <c r="E322" s="4">
        <v>2</v>
      </c>
      <c r="F322" s="4">
        <v>0</v>
      </c>
      <c r="G322" s="4">
        <v>1</v>
      </c>
      <c r="H322" s="4">
        <v>3</v>
      </c>
      <c r="I322" s="4">
        <v>2</v>
      </c>
      <c r="J322" s="4">
        <v>5</v>
      </c>
      <c r="K322" s="4"/>
      <c r="L322" s="4" t="s">
        <v>75</v>
      </c>
      <c r="M322" s="4"/>
      <c r="N322" s="12" t="s">
        <v>264</v>
      </c>
    </row>
    <row r="323" spans="1:14" ht="13.5" thickBot="1">
      <c r="A323" s="18" t="s">
        <v>167</v>
      </c>
      <c r="B323" s="12" t="s">
        <v>168</v>
      </c>
      <c r="C323" s="4">
        <v>3</v>
      </c>
      <c r="D323" s="4">
        <v>0</v>
      </c>
      <c r="E323" s="4">
        <v>2</v>
      </c>
      <c r="F323" s="4">
        <v>0</v>
      </c>
      <c r="G323" s="4">
        <v>0</v>
      </c>
      <c r="H323" s="4">
        <v>2</v>
      </c>
      <c r="I323" s="4">
        <v>3</v>
      </c>
      <c r="J323" s="4">
        <v>5</v>
      </c>
      <c r="K323" s="4"/>
      <c r="L323" s="4" t="s">
        <v>75</v>
      </c>
      <c r="M323" s="4"/>
      <c r="N323" s="12" t="s">
        <v>263</v>
      </c>
    </row>
    <row r="324" spans="1:14" ht="13.5" thickBot="1">
      <c r="A324" s="18" t="s">
        <v>174</v>
      </c>
      <c r="B324" s="12" t="s">
        <v>175</v>
      </c>
      <c r="C324" s="4">
        <v>3</v>
      </c>
      <c r="D324" s="4">
        <v>0</v>
      </c>
      <c r="E324" s="4">
        <v>2</v>
      </c>
      <c r="F324" s="4">
        <v>0</v>
      </c>
      <c r="G324" s="4">
        <v>0</v>
      </c>
      <c r="H324" s="4">
        <v>2</v>
      </c>
      <c r="I324" s="4">
        <v>3</v>
      </c>
      <c r="J324" s="4">
        <v>5</v>
      </c>
      <c r="K324" s="4"/>
      <c r="L324" s="4" t="s">
        <v>75</v>
      </c>
      <c r="M324" s="4"/>
      <c r="N324" s="12" t="s">
        <v>263</v>
      </c>
    </row>
    <row r="325" spans="1:14" ht="13.5" thickBot="1">
      <c r="A325" s="18" t="s">
        <v>351</v>
      </c>
      <c r="B325" s="12" t="s">
        <v>151</v>
      </c>
      <c r="C325" s="4">
        <v>6</v>
      </c>
      <c r="D325" s="4">
        <v>2</v>
      </c>
      <c r="E325" s="4">
        <v>0</v>
      </c>
      <c r="F325" s="4">
        <v>1</v>
      </c>
      <c r="G325" s="4">
        <v>0</v>
      </c>
      <c r="H325" s="4">
        <v>5</v>
      </c>
      <c r="I325" s="4">
        <v>6</v>
      </c>
      <c r="J325" s="4">
        <v>11</v>
      </c>
      <c r="K325" s="4"/>
      <c r="L325" s="4" t="s">
        <v>75</v>
      </c>
      <c r="M325" s="4"/>
      <c r="N325" s="12" t="s">
        <v>265</v>
      </c>
    </row>
    <row r="326" spans="1:14" ht="26.25" thickBot="1">
      <c r="A326" s="18" t="s">
        <v>259</v>
      </c>
      <c r="B326" s="12" t="s">
        <v>260</v>
      </c>
      <c r="C326" s="4">
        <v>3</v>
      </c>
      <c r="D326" s="4">
        <v>1</v>
      </c>
      <c r="E326" s="4">
        <v>0</v>
      </c>
      <c r="F326" s="4">
        <v>1</v>
      </c>
      <c r="G326" s="4">
        <v>0</v>
      </c>
      <c r="H326" s="4">
        <v>2</v>
      </c>
      <c r="I326" s="4">
        <v>3</v>
      </c>
      <c r="J326" s="4">
        <v>5</v>
      </c>
      <c r="K326" s="4"/>
      <c r="L326" s="4" t="s">
        <v>75</v>
      </c>
      <c r="M326" s="4"/>
      <c r="N326" s="12" t="s">
        <v>264</v>
      </c>
    </row>
    <row r="327" spans="1:14" ht="13.5" customHeight="1" thickBot="1">
      <c r="A327" s="18" t="s">
        <v>361</v>
      </c>
      <c r="B327" s="12" t="s">
        <v>164</v>
      </c>
      <c r="C327" s="4">
        <v>3</v>
      </c>
      <c r="D327" s="4">
        <v>2</v>
      </c>
      <c r="E327" s="4">
        <v>0</v>
      </c>
      <c r="F327" s="4">
        <v>0</v>
      </c>
      <c r="G327" s="4">
        <v>0</v>
      </c>
      <c r="H327" s="4">
        <v>4</v>
      </c>
      <c r="I327" s="4">
        <v>1</v>
      </c>
      <c r="J327" s="4">
        <v>5</v>
      </c>
      <c r="K327" s="4"/>
      <c r="L327" s="4" t="s">
        <v>75</v>
      </c>
      <c r="M327" s="4"/>
      <c r="N327" s="12" t="s">
        <v>265</v>
      </c>
    </row>
    <row r="328" spans="1:14" ht="13.5" customHeight="1" thickBot="1">
      <c r="A328" s="112" t="s">
        <v>548</v>
      </c>
      <c r="B328" s="109"/>
      <c r="C328" s="95">
        <f>SUM(C317:C327)</f>
        <v>38</v>
      </c>
      <c r="D328" s="10">
        <f aca="true" t="shared" si="13" ref="D328:J328">SUM(D317:D327)</f>
        <v>11</v>
      </c>
      <c r="E328" s="10">
        <f t="shared" si="13"/>
        <v>15</v>
      </c>
      <c r="F328" s="10">
        <f t="shared" si="13"/>
        <v>3</v>
      </c>
      <c r="G328" s="10">
        <f t="shared" si="13"/>
        <v>1</v>
      </c>
      <c r="H328" s="10">
        <f t="shared" si="13"/>
        <v>40</v>
      </c>
      <c r="I328" s="10">
        <f t="shared" si="13"/>
        <v>31</v>
      </c>
      <c r="J328" s="10">
        <f t="shared" si="13"/>
        <v>71</v>
      </c>
      <c r="K328" s="10">
        <f>COUNTIF(K317:K327,"E")</f>
        <v>3</v>
      </c>
      <c r="L328" s="10">
        <f>COUNTIF(L317:L327,"C")</f>
        <v>8</v>
      </c>
      <c r="M328" s="10">
        <f>COUNTIF(M317:M327,"VP")</f>
        <v>0</v>
      </c>
      <c r="N328" s="10"/>
    </row>
    <row r="329" spans="1:14" ht="13.5" customHeight="1" thickBot="1">
      <c r="A329" s="107" t="s">
        <v>549</v>
      </c>
      <c r="B329" s="109"/>
      <c r="C329" s="54">
        <f>SUM(D329:G329)</f>
        <v>420</v>
      </c>
      <c r="D329" s="10">
        <f aca="true" t="shared" si="14" ref="D329:J329">D328*14</f>
        <v>154</v>
      </c>
      <c r="E329" s="10">
        <f t="shared" si="14"/>
        <v>210</v>
      </c>
      <c r="F329" s="10">
        <f t="shared" si="14"/>
        <v>42</v>
      </c>
      <c r="G329" s="10">
        <f t="shared" si="14"/>
        <v>14</v>
      </c>
      <c r="H329" s="10">
        <f t="shared" si="14"/>
        <v>560</v>
      </c>
      <c r="I329" s="10">
        <f t="shared" si="14"/>
        <v>434</v>
      </c>
      <c r="J329" s="10">
        <f t="shared" si="14"/>
        <v>994</v>
      </c>
      <c r="K329" s="10"/>
      <c r="L329" s="10"/>
      <c r="M329" s="10"/>
      <c r="N329" s="10"/>
    </row>
    <row r="330" spans="1:14" ht="13.5" customHeight="1" thickBot="1">
      <c r="A330" s="107" t="s">
        <v>550</v>
      </c>
      <c r="B330" s="109"/>
      <c r="C330" s="96">
        <f aca="true" t="shared" si="15" ref="C330:J330">C329/(C280+C308+C329)</f>
        <v>0.19480519480519481</v>
      </c>
      <c r="D330" s="96">
        <f t="shared" si="15"/>
        <v>0.15942028985507245</v>
      </c>
      <c r="E330" s="96">
        <f t="shared" si="15"/>
        <v>0.4411764705882353</v>
      </c>
      <c r="F330" s="96">
        <f t="shared" si="15"/>
        <v>0.06666666666666667</v>
      </c>
      <c r="G330" s="96">
        <f t="shared" si="15"/>
        <v>0.16666666666666666</v>
      </c>
      <c r="H330" s="96">
        <f t="shared" si="15"/>
        <v>0.1834862385321101</v>
      </c>
      <c r="I330" s="96">
        <f t="shared" si="15"/>
        <v>0.18787878787878787</v>
      </c>
      <c r="J330" s="96">
        <f t="shared" si="15"/>
        <v>0.18586387434554974</v>
      </c>
      <c r="K330" s="10" t="s">
        <v>266</v>
      </c>
      <c r="L330" s="10" t="s">
        <v>266</v>
      </c>
      <c r="M330" s="10" t="s">
        <v>266</v>
      </c>
      <c r="N330" s="10"/>
    </row>
    <row r="331" spans="1:14" ht="13.5" customHeight="1">
      <c r="A331" s="25"/>
      <c r="B331" s="25"/>
      <c r="C331" s="102"/>
      <c r="D331" s="102"/>
      <c r="E331" s="102"/>
      <c r="F331" s="102"/>
      <c r="G331" s="102"/>
      <c r="H331" s="102"/>
      <c r="I331" s="102"/>
      <c r="J331" s="102"/>
      <c r="K331" s="25"/>
      <c r="L331" s="25"/>
      <c r="M331" s="25"/>
      <c r="N331" s="25"/>
    </row>
    <row r="332" spans="1:14" ht="13.5" customHeight="1">
      <c r="A332" s="25"/>
      <c r="B332" s="25"/>
      <c r="C332" s="102"/>
      <c r="D332" s="102"/>
      <c r="E332" s="102"/>
      <c r="F332" s="102"/>
      <c r="G332" s="102"/>
      <c r="H332" s="102"/>
      <c r="I332" s="102"/>
      <c r="J332" s="102"/>
      <c r="K332" s="25"/>
      <c r="L332" s="25"/>
      <c r="M332" s="25"/>
      <c r="N332" s="25"/>
    </row>
    <row r="333" spans="1:14" ht="13.5" customHeight="1">
      <c r="A333" s="25"/>
      <c r="B333" s="25"/>
      <c r="C333" s="102"/>
      <c r="D333" s="102"/>
      <c r="E333" s="102"/>
      <c r="F333" s="102"/>
      <c r="G333" s="102"/>
      <c r="H333" s="102"/>
      <c r="I333" s="102"/>
      <c r="J333" s="102"/>
      <c r="K333" s="25"/>
      <c r="L333" s="25"/>
      <c r="M333" s="25"/>
      <c r="N333" s="25"/>
    </row>
    <row r="334" spans="1:14" ht="13.5" customHeight="1">
      <c r="A334" s="25"/>
      <c r="B334" s="25"/>
      <c r="C334" s="102"/>
      <c r="D334" s="102"/>
      <c r="E334" s="102"/>
      <c r="F334" s="102"/>
      <c r="G334" s="102"/>
      <c r="H334" s="102"/>
      <c r="I334" s="102"/>
      <c r="J334" s="102"/>
      <c r="K334" s="25"/>
      <c r="L334" s="25"/>
      <c r="M334" s="25"/>
      <c r="N334" s="25"/>
    </row>
    <row r="335" spans="1:14" ht="13.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</row>
    <row r="336" spans="1:14" ht="13.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</row>
    <row r="337" spans="1:14" ht="13.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</row>
    <row r="338" spans="1:14" ht="15.75">
      <c r="A338" s="25"/>
      <c r="B338" s="25"/>
      <c r="C338" s="25"/>
      <c r="D338" s="13" t="s">
        <v>270</v>
      </c>
      <c r="F338" s="25"/>
      <c r="G338" s="25"/>
      <c r="H338" s="25"/>
      <c r="I338" s="25"/>
      <c r="J338" s="25"/>
      <c r="K338" s="25"/>
      <c r="L338" s="25"/>
      <c r="M338" s="25"/>
      <c r="N338" s="25"/>
    </row>
    <row r="339" spans="1:14" ht="12.7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</row>
    <row r="340" ht="13.5" thickBot="1">
      <c r="A340" s="16"/>
    </row>
    <row r="341" spans="1:10" ht="13.5" thickBot="1">
      <c r="A341" s="21" t="s">
        <v>533</v>
      </c>
      <c r="B341" s="9" t="s">
        <v>534</v>
      </c>
      <c r="C341" s="9" t="s">
        <v>535</v>
      </c>
      <c r="D341" s="107" t="s">
        <v>71</v>
      </c>
      <c r="E341" s="108"/>
      <c r="F341" s="109"/>
      <c r="G341" s="8" t="s">
        <v>537</v>
      </c>
      <c r="H341" s="107" t="s">
        <v>538</v>
      </c>
      <c r="I341" s="108"/>
      <c r="J341" s="109"/>
    </row>
    <row r="342" spans="1:10" ht="13.5" thickBot="1">
      <c r="A342" s="26"/>
      <c r="B342" s="27"/>
      <c r="C342" s="27" t="s">
        <v>536</v>
      </c>
      <c r="D342" s="9" t="s">
        <v>79</v>
      </c>
      <c r="E342" s="9" t="s">
        <v>33</v>
      </c>
      <c r="F342" s="9" t="s">
        <v>80</v>
      </c>
      <c r="G342" s="28"/>
      <c r="H342" s="9" t="s">
        <v>539</v>
      </c>
      <c r="I342" s="9" t="s">
        <v>540</v>
      </c>
      <c r="J342" s="9" t="s">
        <v>541</v>
      </c>
    </row>
    <row r="343" spans="1:14" ht="12.75">
      <c r="A343" s="30">
        <v>1</v>
      </c>
      <c r="B343" s="31" t="s">
        <v>542</v>
      </c>
      <c r="C343" s="31">
        <f>14*(1+SUMIF($N257:$N327,"Obligatorie",D257:D327)+SUMIF($N257:$N327,"Obligatorie",E257:E327)+SUMIF($N257:$N327,"Obligatorie",F257:F327)+SUMIF($N257:$N327,"Obligatorie",G257:G327))</f>
        <v>1722</v>
      </c>
      <c r="D343" s="31">
        <f>14*(1+SUMIF($N257:$N327,"Obligatorie",$H$257:$H$327))</f>
        <v>2380</v>
      </c>
      <c r="E343" s="31">
        <f>14*(6+SUMIF($N257:$N327,"Obligatorie",$I$257:$I$327))</f>
        <v>1876</v>
      </c>
      <c r="F343" s="31">
        <f>14*(7+SUMIF($N257:$N327,"Obligatorie",$J$257:$J$327))</f>
        <v>4242</v>
      </c>
      <c r="G343" s="36">
        <f>C343/C346</f>
        <v>0.7987012987012987</v>
      </c>
      <c r="H343" s="29">
        <f>SUMIF($N$257:$N$266,"Obligatorie",$C$257:$C$266)+SUMIF($N$296:$N$296,"Obligatorie",$C$296:$C$296)+SUMIF($N$317:$N$321,"Obligatorie",$C$317:$C$321)</f>
        <v>60</v>
      </c>
      <c r="I343" s="29">
        <f>SUMIF($N$267:$N$273,"Obligatorie",$C$267:$C$273)+SUMIF($N$297:$N$301,"Obligatorie",$C$297:$C$301)+SUMIF($N$323:$N$324,"Obligatorie",$C$323:$C$324)+C301</f>
        <v>66</v>
      </c>
      <c r="J343" s="29">
        <f>SUMIF($N$274:$N$278,"Obligatorie",$C$274:$C$278)+SUMIF($N$302:$N$306,"Obligatorie",$C$302:$C$306)+SUMIF($N$325:$N$327,"Obligatorie",$C$325:$C$327)</f>
        <v>40</v>
      </c>
      <c r="K343" s="25"/>
      <c r="L343" s="25"/>
      <c r="M343" s="25"/>
      <c r="N343" s="25"/>
    </row>
    <row r="344" spans="1:14" ht="12.75">
      <c r="A344" s="29">
        <v>2</v>
      </c>
      <c r="B344" s="29" t="s">
        <v>543</v>
      </c>
      <c r="C344" s="29">
        <f>14*(SUMIF($N$257:$N$327,"Optionala",$D$257:$D$327)+SUMIF($N$257:$N$327,"Optionala",$E$257:$E$327)+SUMIF($N$257:$N$327,"Optionala",$F$257:$F$327)+SUMIF($N$257:$N$327,"Optionala",$G$257:$G$327))</f>
        <v>238</v>
      </c>
      <c r="D344" s="29">
        <f>14*SUMIF($N$257:$N$327,"Optionala",$H$257:$H$327)</f>
        <v>406</v>
      </c>
      <c r="E344" s="29">
        <f>14*SUMIF($N$257:$N$327,"Optionala",$I$257:$I$327)</f>
        <v>322</v>
      </c>
      <c r="F344" s="29">
        <f>14*SUMIF($N$257:$N$327,"Optionala",$J$257:$J$327)</f>
        <v>728</v>
      </c>
      <c r="G344" s="37">
        <f>C344/C346</f>
        <v>0.11038961038961038</v>
      </c>
      <c r="H344" s="29">
        <f>SUMIF($N$257:$N$266,"Optionala",$C$257:$C$266)+SUMIF($N$296:$N$296,"Optionala",$C$296:$C$296)+SUMIF($N$317:$N$321,"Optionala",$C$317:$C$321)</f>
        <v>0</v>
      </c>
      <c r="I344" s="29">
        <f>SUMIF($N$267:$N$273,"Optionala",$C$267:$C$273)+SUMIF($N$297:$N$301,"Optionala",$C$297:$C$301)+SUMIF($N$323:$N$324,"Optionala",$C$323:$C$324)</f>
        <v>4</v>
      </c>
      <c r="J344" s="29">
        <f>SUMIF($N$274:$N$278,"Optionala",$C$274:$C$278)+SUMIF($N$302:$N$306,"Optionala",$C$302:$C$306)+SUMIF($N$325:$N$327,"Optionala",$C$325:$C$327)</f>
        <v>25</v>
      </c>
      <c r="K344" s="25"/>
      <c r="L344" s="25"/>
      <c r="M344" s="25"/>
      <c r="N344" s="25"/>
    </row>
    <row r="345" spans="1:14" ht="12.75">
      <c r="A345" s="29">
        <v>3</v>
      </c>
      <c r="B345" s="29" t="s">
        <v>596</v>
      </c>
      <c r="C345" s="29">
        <f>14*(SUMIF($N$257:$N$327,"Facultativa",$D$257:$D$327)+SUMIF($N$257:$N$327,"Facultativa",$E$257:$E$327)+SUMIF($N$257:$N$327,"Facultativa",$F$257:$F$327)+SUMIF($N$257:$N$327,"Facultativa",$G$257:$G$327))</f>
        <v>196</v>
      </c>
      <c r="D345" s="29">
        <f>14*SUMIF($N$257:$N$327,"Facultativa",$H$257:$H$327)</f>
        <v>266</v>
      </c>
      <c r="E345" s="29">
        <f>14*SUMIF($N$257:$N$327,"Facultativa",$I$257:$I$327)</f>
        <v>112</v>
      </c>
      <c r="F345" s="29">
        <f>14*SUMIF($N$257:$N$327,"Facultativa",$J$257:$J$327)</f>
        <v>378</v>
      </c>
      <c r="G345" s="37">
        <f>C345/C346</f>
        <v>0.09090909090909091</v>
      </c>
      <c r="H345" s="29">
        <f>SUMIF($N$257:$N$266,"Facultativa",$C$257:$C$266)+SUMIF($N$296:$N$296,"Facultativa",$C$296:$C$296)+SUMIF($N$317:$N$322,"Facultativa",$C$317:$C$322)</f>
        <v>13</v>
      </c>
      <c r="I345" s="29">
        <f>SUMIF($N$267:$N$273,"Facultativa",$C$267:$C$273)+SUMIF($N$297:$N$301,"Facultativa",$C$297:$C$301)+SUMIF($N$323:$N$324,"Facultativa",$C$323:$C$324)</f>
        <v>0</v>
      </c>
      <c r="J345" s="29">
        <f>SUMIF($N$274:$N$278,"Facultativa",$C$274:$C$278)+SUMIF($N$302:$N$306,"Facultativa",$C$302:$C$306)+SUMIF($N$325:$N$327,"Facultativa",$C$325:$C$327)</f>
        <v>3</v>
      </c>
      <c r="K345" s="25"/>
      <c r="L345" s="25"/>
      <c r="M345" s="25"/>
      <c r="N345" s="25"/>
    </row>
    <row r="346" spans="1:14" ht="13.5" thickBot="1">
      <c r="A346" s="110" t="s">
        <v>101</v>
      </c>
      <c r="B346" s="111"/>
      <c r="C346" s="34">
        <f aca="true" t="shared" si="16" ref="C346:J346">SUM(C343:C345)</f>
        <v>2156</v>
      </c>
      <c r="D346" s="34">
        <f t="shared" si="16"/>
        <v>3052</v>
      </c>
      <c r="E346" s="34">
        <f t="shared" si="16"/>
        <v>2310</v>
      </c>
      <c r="F346" s="34">
        <f t="shared" si="16"/>
        <v>5348</v>
      </c>
      <c r="G346" s="38">
        <f t="shared" si="16"/>
        <v>1</v>
      </c>
      <c r="H346" s="34">
        <f t="shared" si="16"/>
        <v>73</v>
      </c>
      <c r="I346" s="34">
        <f t="shared" si="16"/>
        <v>70</v>
      </c>
      <c r="J346" s="34">
        <f t="shared" si="16"/>
        <v>68</v>
      </c>
      <c r="K346" s="25"/>
      <c r="L346" s="25"/>
      <c r="M346" s="25"/>
      <c r="N346" s="25"/>
    </row>
    <row r="347" spans="1:14" ht="12.7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</row>
    <row r="348" ht="12.75">
      <c r="A348" s="16"/>
    </row>
    <row r="349" spans="1:11" ht="15.75">
      <c r="A349" s="25"/>
      <c r="B349" s="25"/>
      <c r="C349" s="25"/>
      <c r="D349" s="13" t="s">
        <v>270</v>
      </c>
      <c r="F349" s="25"/>
      <c r="G349" s="25"/>
      <c r="H349" s="25"/>
      <c r="I349" s="25"/>
      <c r="J349" s="25"/>
      <c r="K349" s="25"/>
    </row>
    <row r="350" spans="1:11" ht="12.7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</row>
    <row r="351" ht="13.5" thickBot="1">
      <c r="A351" s="16"/>
    </row>
    <row r="352" spans="1:10" ht="13.5" thickBot="1">
      <c r="A352" s="21" t="s">
        <v>533</v>
      </c>
      <c r="B352" s="9" t="s">
        <v>534</v>
      </c>
      <c r="C352" s="9" t="s">
        <v>535</v>
      </c>
      <c r="D352" s="107" t="s">
        <v>71</v>
      </c>
      <c r="E352" s="108"/>
      <c r="F352" s="109"/>
      <c r="G352" s="8" t="s">
        <v>537</v>
      </c>
      <c r="H352" s="107" t="s">
        <v>538</v>
      </c>
      <c r="I352" s="108"/>
      <c r="J352" s="109"/>
    </row>
    <row r="353" spans="1:10" ht="13.5" thickBot="1">
      <c r="A353" s="26"/>
      <c r="B353" s="27"/>
      <c r="C353" s="27" t="s">
        <v>536</v>
      </c>
      <c r="D353" s="9" t="s">
        <v>79</v>
      </c>
      <c r="E353" s="9" t="s">
        <v>33</v>
      </c>
      <c r="F353" s="9" t="s">
        <v>80</v>
      </c>
      <c r="G353" s="28"/>
      <c r="H353" s="9" t="s">
        <v>539</v>
      </c>
      <c r="I353" s="9" t="s">
        <v>540</v>
      </c>
      <c r="J353" s="9" t="s">
        <v>541</v>
      </c>
    </row>
    <row r="354" spans="1:11" ht="12.75">
      <c r="A354" s="30">
        <v>1</v>
      </c>
      <c r="B354" s="31" t="s">
        <v>594</v>
      </c>
      <c r="C354" s="93">
        <f>C280</f>
        <v>1204</v>
      </c>
      <c r="D354" s="31">
        <f>H280</f>
        <v>1736</v>
      </c>
      <c r="E354" s="31">
        <f>I280</f>
        <v>1064</v>
      </c>
      <c r="F354" s="31">
        <f>J280</f>
        <v>2786</v>
      </c>
      <c r="G354" s="36">
        <f>C354/C357</f>
        <v>0.5584415584415584</v>
      </c>
      <c r="H354" s="31">
        <f>SUMIF($N$54:$N$71,"Fundamentala",$C$54:$C$71)+SUMIF($N$225:$N$228,"Fundamentala",$C$225:$C$228)</f>
        <v>47</v>
      </c>
      <c r="I354" s="31">
        <f>SUMIF($N$77:$N$102,"Fundamentala",$C$77:$C$102)</f>
        <v>36</v>
      </c>
      <c r="J354" s="31">
        <f>SUMIF($N$108:$N$124,"Fundamentala",$C$108:$C$124)</f>
        <v>28</v>
      </c>
      <c r="K354" s="25"/>
    </row>
    <row r="355" spans="1:11" ht="12.75">
      <c r="A355" s="29">
        <v>2</v>
      </c>
      <c r="B355" s="29" t="s">
        <v>595</v>
      </c>
      <c r="C355" s="94">
        <f>C308</f>
        <v>532</v>
      </c>
      <c r="D355" s="29">
        <f>H308</f>
        <v>756</v>
      </c>
      <c r="E355" s="29">
        <f>I308</f>
        <v>812</v>
      </c>
      <c r="F355" s="29">
        <f>J308</f>
        <v>1568</v>
      </c>
      <c r="G355" s="37">
        <f>C355/C357</f>
        <v>0.24675324675324675</v>
      </c>
      <c r="H355" s="29">
        <f>SUMIF($N$54:$N$71,"Specialitate",$C$54:$C$71)+SUMIF($N$225:$N$228,"Specialitate",$C$225:$C$228)</f>
        <v>6</v>
      </c>
      <c r="I355" s="29">
        <f>SUMIF($N$77:$N$102,"Specialitate",$C$77:$C$102)+4</f>
        <v>28</v>
      </c>
      <c r="J355" s="29">
        <f>SUMIF($N$108:$N$124,"Specialitate",$C$108:$C$124)</f>
        <v>28</v>
      </c>
      <c r="K355" s="25"/>
    </row>
    <row r="356" spans="1:11" ht="12.75">
      <c r="A356" s="29">
        <v>3</v>
      </c>
      <c r="B356" s="29" t="s">
        <v>597</v>
      </c>
      <c r="C356" s="94">
        <f>C329</f>
        <v>420</v>
      </c>
      <c r="D356" s="29">
        <f>H329</f>
        <v>560</v>
      </c>
      <c r="E356" s="29">
        <f>I329</f>
        <v>434</v>
      </c>
      <c r="F356" s="29">
        <f>J329</f>
        <v>994</v>
      </c>
      <c r="G356" s="37">
        <f>C356/C357</f>
        <v>0.19480519480519481</v>
      </c>
      <c r="H356" s="29">
        <f>SUMIF($N$54:$N$71,"Complementara",$C$54:$C$71)+SUMIF($N$225:$N$228,"Complementara",$C$225:$C$228)</f>
        <v>17</v>
      </c>
      <c r="I356" s="29">
        <f>SUMIF($N$77:$N$102,"Complementara",$C$77:$C$102)</f>
        <v>6</v>
      </c>
      <c r="J356" s="29">
        <f>SUMIF($N$108:$N$124,"Complementara",$C$108:$C$124)+SUMIF($N$230:$N$230,"Complementara",$C$230:$C$230)</f>
        <v>12</v>
      </c>
      <c r="K356" s="25"/>
    </row>
    <row r="357" spans="1:11" ht="13.5" thickBot="1">
      <c r="A357" s="110" t="s">
        <v>101</v>
      </c>
      <c r="B357" s="111"/>
      <c r="C357" s="34">
        <f aca="true" t="shared" si="17" ref="C357:J357">SUM(C354:C356)</f>
        <v>2156</v>
      </c>
      <c r="D357" s="34">
        <f t="shared" si="17"/>
        <v>3052</v>
      </c>
      <c r="E357" s="34">
        <f t="shared" si="17"/>
        <v>2310</v>
      </c>
      <c r="F357" s="34">
        <f t="shared" si="17"/>
        <v>5348</v>
      </c>
      <c r="G357" s="38">
        <f t="shared" si="17"/>
        <v>1</v>
      </c>
      <c r="H357" s="34">
        <f t="shared" si="17"/>
        <v>70</v>
      </c>
      <c r="I357" s="34">
        <f t="shared" si="17"/>
        <v>70</v>
      </c>
      <c r="J357" s="34">
        <f t="shared" si="17"/>
        <v>68</v>
      </c>
      <c r="K357" s="25"/>
    </row>
    <row r="358" spans="1:3" ht="12.75">
      <c r="A358" s="20"/>
      <c r="C358" s="1"/>
    </row>
    <row r="359" spans="1:2" ht="12.75">
      <c r="A359" s="20"/>
      <c r="B359" s="1"/>
    </row>
    <row r="360" spans="1:3" ht="12.75">
      <c r="A360" s="20"/>
      <c r="C360" s="1"/>
    </row>
    <row r="361" spans="1:3" ht="12.75">
      <c r="A361" s="20"/>
      <c r="C361" s="1"/>
    </row>
    <row r="362" spans="1:3" ht="12.75">
      <c r="A362" s="20"/>
      <c r="C362" s="1"/>
    </row>
    <row r="363" ht="12.75">
      <c r="A363" s="17"/>
    </row>
    <row r="364" spans="1:2" ht="12.75">
      <c r="A364" s="20"/>
      <c r="B364" s="1"/>
    </row>
    <row r="365" spans="1:2" ht="12.75">
      <c r="A365" s="20"/>
      <c r="B365" s="1"/>
    </row>
    <row r="366" ht="12.75">
      <c r="A366" s="16"/>
    </row>
    <row r="367" ht="12.75">
      <c r="A367" s="20"/>
    </row>
  </sheetData>
  <sheetProtection/>
  <mergeCells count="82">
    <mergeCell ref="D63:G63"/>
    <mergeCell ref="H63:J63"/>
    <mergeCell ref="K63:M63"/>
    <mergeCell ref="I34:K35"/>
    <mergeCell ref="D52:G52"/>
    <mergeCell ref="H52:J52"/>
    <mergeCell ref="K52:M52"/>
    <mergeCell ref="A34:A35"/>
    <mergeCell ref="B34:C34"/>
    <mergeCell ref="B35:C35"/>
    <mergeCell ref="D34:F34"/>
    <mergeCell ref="D35:F35"/>
    <mergeCell ref="D75:G75"/>
    <mergeCell ref="H75:J75"/>
    <mergeCell ref="K75:M75"/>
    <mergeCell ref="D94:G94"/>
    <mergeCell ref="H94:J94"/>
    <mergeCell ref="K94:M94"/>
    <mergeCell ref="D106:G106"/>
    <mergeCell ref="H106:J106"/>
    <mergeCell ref="K106:M106"/>
    <mergeCell ref="A139:N139"/>
    <mergeCell ref="D116:G116"/>
    <mergeCell ref="H116:J116"/>
    <mergeCell ref="K116:M116"/>
    <mergeCell ref="D137:G137"/>
    <mergeCell ref="H137:J137"/>
    <mergeCell ref="K137:M137"/>
    <mergeCell ref="B140:N140"/>
    <mergeCell ref="D174:G174"/>
    <mergeCell ref="H174:J174"/>
    <mergeCell ref="K174:M174"/>
    <mergeCell ref="B177:N177"/>
    <mergeCell ref="B147:N147"/>
    <mergeCell ref="A153:N153"/>
    <mergeCell ref="B154:N154"/>
    <mergeCell ref="B159:N159"/>
    <mergeCell ref="A164:N164"/>
    <mergeCell ref="B165:N165"/>
    <mergeCell ref="B169:N169"/>
    <mergeCell ref="A176:N176"/>
    <mergeCell ref="K215:M215"/>
    <mergeCell ref="A217:N217"/>
    <mergeCell ref="D222:G222"/>
    <mergeCell ref="H222:J222"/>
    <mergeCell ref="K222:M222"/>
    <mergeCell ref="D294:G294"/>
    <mergeCell ref="A280:B280"/>
    <mergeCell ref="D215:G215"/>
    <mergeCell ref="H215:J215"/>
    <mergeCell ref="D352:F352"/>
    <mergeCell ref="H352:J352"/>
    <mergeCell ref="D315:G315"/>
    <mergeCell ref="H315:J315"/>
    <mergeCell ref="H341:J341"/>
    <mergeCell ref="D341:F341"/>
    <mergeCell ref="B182:N182"/>
    <mergeCell ref="A198:N198"/>
    <mergeCell ref="H255:J255"/>
    <mergeCell ref="K255:M255"/>
    <mergeCell ref="A188:N188"/>
    <mergeCell ref="A227:N227"/>
    <mergeCell ref="A229:N229"/>
    <mergeCell ref="B189:N189"/>
    <mergeCell ref="B194:N194"/>
    <mergeCell ref="B203:N203"/>
    <mergeCell ref="B199:N199"/>
    <mergeCell ref="K315:M315"/>
    <mergeCell ref="K294:M294"/>
    <mergeCell ref="A224:N224"/>
    <mergeCell ref="H294:J294"/>
    <mergeCell ref="A279:B279"/>
    <mergeCell ref="A281:B281"/>
    <mergeCell ref="A309:B309"/>
    <mergeCell ref="A308:B308"/>
    <mergeCell ref="D255:G255"/>
    <mergeCell ref="A357:B357"/>
    <mergeCell ref="A346:B346"/>
    <mergeCell ref="A328:B328"/>
    <mergeCell ref="A307:B307"/>
    <mergeCell ref="A330:B330"/>
    <mergeCell ref="A329:B329"/>
  </mergeCells>
  <printOptions/>
  <pageMargins left="0.75" right="0.17" top="0.17" bottom="0.87" header="0.22" footer="0.52"/>
  <pageSetup horizontalDpi="600" verticalDpi="600" orientation="landscape" paperSize="9" scale="85" r:id="rId1"/>
  <headerFooter alignWithMargins="0">
    <oddFooter>&amp;L           RECTOR,
Acad.prof.univ.dr. Ioan Aurel POP&amp;RDECAN,                   .
Prof.univ.dr. Adrian Olimpiu PETRUSEL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30"/>
  <sheetViews>
    <sheetView zoomScalePageLayoutView="0" workbookViewId="0" topLeftCell="A1">
      <selection activeCell="E150" sqref="E150"/>
    </sheetView>
  </sheetViews>
  <sheetFormatPr defaultColWidth="9.140625" defaultRowHeight="12.75"/>
  <cols>
    <col min="2" max="2" width="28.00390625" style="0" bestFit="1" customWidth="1"/>
    <col min="3" max="3" width="10.421875" style="0" bestFit="1" customWidth="1"/>
    <col min="14" max="14" width="13.421875" style="0" customWidth="1"/>
  </cols>
  <sheetData>
    <row r="1" spans="1:7" ht="16.5" thickBot="1">
      <c r="A1" s="13" t="s">
        <v>0</v>
      </c>
      <c r="G1" s="17" t="s">
        <v>42</v>
      </c>
    </row>
    <row r="2" spans="1:9" ht="16.5" thickBot="1">
      <c r="A2" s="14"/>
      <c r="G2" s="19" t="s">
        <v>21</v>
      </c>
      <c r="H2" s="6" t="s">
        <v>31</v>
      </c>
      <c r="I2" s="6" t="s">
        <v>32</v>
      </c>
    </row>
    <row r="3" spans="1:9" ht="16.5" thickBot="1">
      <c r="A3" s="15" t="s">
        <v>1</v>
      </c>
      <c r="G3" s="18" t="s">
        <v>39</v>
      </c>
      <c r="H3" s="4">
        <v>26</v>
      </c>
      <c r="I3" s="4">
        <v>27</v>
      </c>
    </row>
    <row r="4" spans="1:9" ht="16.5" thickBot="1">
      <c r="A4" s="15" t="s">
        <v>2</v>
      </c>
      <c r="G4" s="18" t="s">
        <v>40</v>
      </c>
      <c r="H4" s="4">
        <v>25</v>
      </c>
      <c r="I4" s="4">
        <v>24</v>
      </c>
    </row>
    <row r="5" spans="1:9" ht="16.5" thickBot="1">
      <c r="A5" s="14" t="s">
        <v>3</v>
      </c>
      <c r="G5" s="18" t="s">
        <v>41</v>
      </c>
      <c r="H5" s="4">
        <v>23</v>
      </c>
      <c r="I5" s="4">
        <v>22</v>
      </c>
    </row>
    <row r="6" ht="15.75">
      <c r="A6" s="14" t="s">
        <v>520</v>
      </c>
    </row>
    <row r="7" spans="1:7" ht="15.75">
      <c r="A7" s="14" t="s">
        <v>5</v>
      </c>
      <c r="G7" s="17" t="s">
        <v>460</v>
      </c>
    </row>
    <row r="8" spans="1:7" ht="15.75">
      <c r="A8" s="14" t="s">
        <v>6</v>
      </c>
      <c r="G8" s="16" t="s">
        <v>44</v>
      </c>
    </row>
    <row r="9" spans="1:7" ht="15.75">
      <c r="A9" s="14" t="s">
        <v>7</v>
      </c>
      <c r="G9" s="16" t="s">
        <v>45</v>
      </c>
    </row>
    <row r="10" ht="12.75">
      <c r="A10" s="16"/>
    </row>
    <row r="11" spans="1:7" ht="12.75">
      <c r="A11" s="17" t="s">
        <v>8</v>
      </c>
      <c r="G11" s="17" t="s">
        <v>46</v>
      </c>
    </row>
    <row r="12" spans="1:7" ht="12.75">
      <c r="A12" s="17" t="s">
        <v>9</v>
      </c>
      <c r="G12" s="7" t="s">
        <v>576</v>
      </c>
    </row>
    <row r="13" spans="1:7" ht="12.75">
      <c r="A13" s="16" t="s">
        <v>521</v>
      </c>
      <c r="G13" s="2" t="s">
        <v>48</v>
      </c>
    </row>
    <row r="14" spans="1:7" ht="12.75">
      <c r="A14" s="16" t="s">
        <v>522</v>
      </c>
      <c r="G14" s="7" t="s">
        <v>577</v>
      </c>
    </row>
    <row r="15" spans="1:7" ht="12.75">
      <c r="A15" s="17" t="s">
        <v>12</v>
      </c>
      <c r="G15" s="2" t="s">
        <v>50</v>
      </c>
    </row>
    <row r="16" spans="1:7" ht="12.75">
      <c r="A16" s="16" t="s">
        <v>13</v>
      </c>
      <c r="G16" s="7" t="s">
        <v>51</v>
      </c>
    </row>
    <row r="17" spans="1:7" ht="12.75">
      <c r="A17" s="16" t="s">
        <v>14</v>
      </c>
      <c r="G17" s="2" t="s">
        <v>578</v>
      </c>
    </row>
    <row r="18" spans="1:7" ht="12.75">
      <c r="A18" s="16"/>
      <c r="G18" s="2" t="s">
        <v>570</v>
      </c>
    </row>
    <row r="19" spans="1:7" ht="12.75">
      <c r="A19" s="16" t="s">
        <v>459</v>
      </c>
      <c r="G19" s="7" t="s">
        <v>53</v>
      </c>
    </row>
    <row r="20" spans="1:7" ht="12.75">
      <c r="A20" s="2" t="s">
        <v>16</v>
      </c>
      <c r="G20" s="2" t="s">
        <v>579</v>
      </c>
    </row>
    <row r="21" spans="1:7" ht="12.75">
      <c r="A21" s="2" t="s">
        <v>17</v>
      </c>
      <c r="G21" s="7" t="s">
        <v>524</v>
      </c>
    </row>
    <row r="22" spans="1:7" ht="12.75">
      <c r="A22" s="2" t="s">
        <v>18</v>
      </c>
      <c r="G22" s="2" t="s">
        <v>525</v>
      </c>
    </row>
    <row r="23" spans="1:7" ht="12.75">
      <c r="A23" s="16"/>
      <c r="G23" s="7" t="s">
        <v>57</v>
      </c>
    </row>
    <row r="24" spans="1:7" ht="12.75">
      <c r="A24" s="16" t="s">
        <v>19</v>
      </c>
      <c r="G24" s="2" t="s">
        <v>62</v>
      </c>
    </row>
    <row r="25" spans="1:7" ht="12.75">
      <c r="A25" s="16"/>
      <c r="G25" s="16"/>
    </row>
    <row r="26" spans="1:7" ht="12.75">
      <c r="A26" s="16"/>
      <c r="G26" s="16" t="s">
        <v>558</v>
      </c>
    </row>
    <row r="27" spans="1:7" ht="12.75">
      <c r="A27" s="16"/>
      <c r="G27" s="16" t="s">
        <v>553</v>
      </c>
    </row>
    <row r="28" spans="1:7" ht="12.75">
      <c r="A28" s="16"/>
      <c r="G28" s="16"/>
    </row>
    <row r="29" spans="1:7" ht="12.75">
      <c r="A29" s="16"/>
      <c r="G29" s="17" t="s">
        <v>64</v>
      </c>
    </row>
    <row r="30" spans="1:7" ht="12.75">
      <c r="A30" s="16"/>
      <c r="G30" s="16" t="s">
        <v>555</v>
      </c>
    </row>
    <row r="31" spans="1:7" ht="12.75">
      <c r="A31" s="16"/>
      <c r="G31" t="s">
        <v>562</v>
      </c>
    </row>
    <row r="32" ht="12.75">
      <c r="A32" s="16"/>
    </row>
    <row r="33" ht="13.5" thickBot="1">
      <c r="A33" s="17" t="s">
        <v>20</v>
      </c>
    </row>
    <row r="34" spans="1:11" ht="12.75">
      <c r="A34" s="106" t="s">
        <v>21</v>
      </c>
      <c r="B34" s="126" t="s">
        <v>22</v>
      </c>
      <c r="C34" s="128"/>
      <c r="D34" s="126" t="s">
        <v>24</v>
      </c>
      <c r="E34" s="127"/>
      <c r="F34" s="128"/>
      <c r="G34" s="3" t="s">
        <v>26</v>
      </c>
      <c r="H34" s="3" t="s">
        <v>28</v>
      </c>
      <c r="I34" s="126" t="s">
        <v>30</v>
      </c>
      <c r="J34" s="127"/>
      <c r="K34" s="128"/>
    </row>
    <row r="35" spans="1:11" ht="13.5" thickBot="1">
      <c r="A35" s="129"/>
      <c r="B35" s="103" t="s">
        <v>23</v>
      </c>
      <c r="C35" s="105"/>
      <c r="D35" s="103" t="s">
        <v>25</v>
      </c>
      <c r="E35" s="104"/>
      <c r="F35" s="105"/>
      <c r="G35" s="4" t="s">
        <v>27</v>
      </c>
      <c r="H35" s="4" t="s">
        <v>29</v>
      </c>
      <c r="I35" s="103"/>
      <c r="J35" s="104"/>
      <c r="K35" s="105"/>
    </row>
    <row r="36" spans="1:11" ht="13.5" thickBot="1">
      <c r="A36" s="18" t="s">
        <v>21</v>
      </c>
      <c r="B36" s="4" t="s">
        <v>31</v>
      </c>
      <c r="C36" s="4" t="s">
        <v>32</v>
      </c>
      <c r="D36" s="4" t="s">
        <v>33</v>
      </c>
      <c r="E36" s="4" t="s">
        <v>34</v>
      </c>
      <c r="F36" s="4" t="s">
        <v>35</v>
      </c>
      <c r="G36" s="4"/>
      <c r="H36" s="4"/>
      <c r="I36" s="4" t="s">
        <v>36</v>
      </c>
      <c r="J36" s="4" t="s">
        <v>37</v>
      </c>
      <c r="K36" s="4" t="s">
        <v>38</v>
      </c>
    </row>
    <row r="37" spans="1:11" ht="13.5" thickBot="1">
      <c r="A37" s="18" t="s">
        <v>39</v>
      </c>
      <c r="B37" s="4">
        <v>14</v>
      </c>
      <c r="C37" s="4">
        <v>14</v>
      </c>
      <c r="D37" s="4">
        <v>3</v>
      </c>
      <c r="E37" s="4">
        <v>3</v>
      </c>
      <c r="F37" s="4">
        <v>2</v>
      </c>
      <c r="G37" s="4"/>
      <c r="H37" s="4">
        <v>0</v>
      </c>
      <c r="I37" s="4">
        <v>2</v>
      </c>
      <c r="J37" s="4">
        <v>1</v>
      </c>
      <c r="K37" s="4">
        <v>1</v>
      </c>
    </row>
    <row r="38" spans="1:11" ht="13.5" thickBot="1">
      <c r="A38" s="18" t="s">
        <v>40</v>
      </c>
      <c r="B38" s="4">
        <v>14</v>
      </c>
      <c r="C38" s="4">
        <v>14</v>
      </c>
      <c r="D38" s="4">
        <v>3</v>
      </c>
      <c r="E38" s="4">
        <v>3</v>
      </c>
      <c r="F38" s="4">
        <v>2</v>
      </c>
      <c r="G38" s="4"/>
      <c r="H38" s="4">
        <v>3</v>
      </c>
      <c r="I38" s="4">
        <v>2</v>
      </c>
      <c r="J38" s="4">
        <v>1</v>
      </c>
      <c r="K38" s="4">
        <v>1</v>
      </c>
    </row>
    <row r="39" spans="1:11" ht="13.5" thickBot="1">
      <c r="A39" s="18" t="s">
        <v>41</v>
      </c>
      <c r="B39" s="4">
        <v>14</v>
      </c>
      <c r="C39" s="4">
        <v>14</v>
      </c>
      <c r="D39" s="4">
        <v>3</v>
      </c>
      <c r="E39" s="4">
        <v>3</v>
      </c>
      <c r="F39" s="4">
        <v>2</v>
      </c>
      <c r="G39" s="4"/>
      <c r="H39" s="4">
        <v>0</v>
      </c>
      <c r="I39" s="4">
        <v>2</v>
      </c>
      <c r="J39" s="4">
        <v>1</v>
      </c>
      <c r="K39" s="4">
        <v>1</v>
      </c>
    </row>
    <row r="40" ht="12.75">
      <c r="A40" s="16"/>
    </row>
    <row r="41" ht="12.75">
      <c r="A41" s="16"/>
    </row>
    <row r="42" ht="12.75">
      <c r="A42" s="16"/>
    </row>
    <row r="43" ht="12.75">
      <c r="A43" s="16"/>
    </row>
    <row r="44" ht="12.75">
      <c r="A44" s="16"/>
    </row>
    <row r="45" ht="12.75">
      <c r="A45" s="20"/>
    </row>
    <row r="48" spans="1:6" ht="15.75">
      <c r="A48" s="16"/>
      <c r="F48" s="13" t="s">
        <v>65</v>
      </c>
    </row>
    <row r="49" ht="16.5" thickBot="1">
      <c r="G49" s="13" t="s">
        <v>66</v>
      </c>
    </row>
    <row r="50" spans="1:14" ht="13.5" thickBot="1">
      <c r="A50" s="21" t="s">
        <v>67</v>
      </c>
      <c r="B50" s="9" t="s">
        <v>68</v>
      </c>
      <c r="C50" s="9" t="s">
        <v>69</v>
      </c>
      <c r="D50" s="107" t="s">
        <v>70</v>
      </c>
      <c r="E50" s="108"/>
      <c r="F50" s="108"/>
      <c r="G50" s="109"/>
      <c r="H50" s="107" t="s">
        <v>71</v>
      </c>
      <c r="I50" s="108"/>
      <c r="J50" s="109"/>
      <c r="K50" s="107" t="s">
        <v>72</v>
      </c>
      <c r="L50" s="108"/>
      <c r="M50" s="109"/>
      <c r="N50" s="9" t="s">
        <v>73</v>
      </c>
    </row>
    <row r="51" spans="1:14" ht="13.5" thickBot="1">
      <c r="A51" s="22"/>
      <c r="B51" s="10"/>
      <c r="C51" s="10" t="s">
        <v>74</v>
      </c>
      <c r="D51" s="11" t="s">
        <v>75</v>
      </c>
      <c r="E51" s="11" t="s">
        <v>76</v>
      </c>
      <c r="F51" s="11" t="s">
        <v>77</v>
      </c>
      <c r="G51" s="11" t="s">
        <v>78</v>
      </c>
      <c r="H51" s="11" t="s">
        <v>79</v>
      </c>
      <c r="I51" s="11" t="s">
        <v>33</v>
      </c>
      <c r="J51" s="11" t="s">
        <v>80</v>
      </c>
      <c r="K51" s="11" t="s">
        <v>81</v>
      </c>
      <c r="L51" s="11" t="s">
        <v>75</v>
      </c>
      <c r="M51" s="11" t="s">
        <v>82</v>
      </c>
      <c r="N51" s="10" t="s">
        <v>83</v>
      </c>
    </row>
    <row r="52" spans="1:14" ht="13.5" thickBot="1">
      <c r="A52" s="18" t="s">
        <v>84</v>
      </c>
      <c r="B52" s="12" t="s">
        <v>85</v>
      </c>
      <c r="C52" s="4">
        <v>6</v>
      </c>
      <c r="D52" s="4">
        <v>2</v>
      </c>
      <c r="E52" s="4">
        <v>2</v>
      </c>
      <c r="F52" s="4">
        <v>0</v>
      </c>
      <c r="G52" s="4">
        <v>0</v>
      </c>
      <c r="H52" s="4">
        <v>6</v>
      </c>
      <c r="I52" s="4">
        <v>5</v>
      </c>
      <c r="J52" s="4">
        <v>11</v>
      </c>
      <c r="K52" s="4" t="s">
        <v>81</v>
      </c>
      <c r="L52" s="4"/>
      <c r="M52" s="4"/>
      <c r="N52" s="12" t="s">
        <v>86</v>
      </c>
    </row>
    <row r="53" spans="1:14" ht="13.5" thickBot="1">
      <c r="A53" s="18" t="s">
        <v>87</v>
      </c>
      <c r="B53" s="12" t="s">
        <v>88</v>
      </c>
      <c r="C53" s="4">
        <v>6</v>
      </c>
      <c r="D53" s="4">
        <v>2</v>
      </c>
      <c r="E53" s="4">
        <v>2</v>
      </c>
      <c r="F53" s="4">
        <v>0</v>
      </c>
      <c r="G53" s="4">
        <v>0</v>
      </c>
      <c r="H53" s="4">
        <v>6</v>
      </c>
      <c r="I53" s="4">
        <v>5</v>
      </c>
      <c r="J53" s="4">
        <v>11</v>
      </c>
      <c r="K53" s="4"/>
      <c r="L53" s="4"/>
      <c r="M53" s="4" t="s">
        <v>571</v>
      </c>
      <c r="N53" s="12" t="s">
        <v>98</v>
      </c>
    </row>
    <row r="54" spans="1:14" ht="26.25" thickBot="1">
      <c r="A54" s="18" t="s">
        <v>90</v>
      </c>
      <c r="B54" s="12" t="s">
        <v>91</v>
      </c>
      <c r="C54" s="4">
        <v>6</v>
      </c>
      <c r="D54" s="4">
        <v>2</v>
      </c>
      <c r="E54" s="4">
        <v>2</v>
      </c>
      <c r="F54" s="4">
        <v>0</v>
      </c>
      <c r="G54" s="4">
        <v>0</v>
      </c>
      <c r="H54" s="4">
        <v>6</v>
      </c>
      <c r="I54" s="4">
        <v>5</v>
      </c>
      <c r="J54" s="4">
        <v>11</v>
      </c>
      <c r="K54" s="4" t="s">
        <v>81</v>
      </c>
      <c r="L54" s="4"/>
      <c r="M54" s="4"/>
      <c r="N54" s="12" t="s">
        <v>86</v>
      </c>
    </row>
    <row r="55" spans="1:14" ht="13.5" thickBot="1">
      <c r="A55" s="18" t="s">
        <v>92</v>
      </c>
      <c r="B55" s="12" t="s">
        <v>93</v>
      </c>
      <c r="C55" s="4">
        <v>6</v>
      </c>
      <c r="D55" s="4">
        <v>2</v>
      </c>
      <c r="E55" s="4">
        <v>2</v>
      </c>
      <c r="F55" s="4">
        <v>0</v>
      </c>
      <c r="G55" s="4">
        <v>0</v>
      </c>
      <c r="H55" s="4">
        <v>6</v>
      </c>
      <c r="I55" s="4">
        <v>5</v>
      </c>
      <c r="J55" s="4">
        <v>11</v>
      </c>
      <c r="K55" s="4" t="s">
        <v>81</v>
      </c>
      <c r="L55" s="4"/>
      <c r="M55" s="4"/>
      <c r="N55" s="12" t="s">
        <v>86</v>
      </c>
    </row>
    <row r="56" spans="1:14" ht="13.5" thickBot="1">
      <c r="A56" s="18" t="s">
        <v>94</v>
      </c>
      <c r="B56" s="12" t="s">
        <v>95</v>
      </c>
      <c r="C56" s="4">
        <v>6</v>
      </c>
      <c r="D56" s="4">
        <v>2</v>
      </c>
      <c r="E56" s="4">
        <v>2</v>
      </c>
      <c r="F56" s="4">
        <v>2</v>
      </c>
      <c r="G56" s="4">
        <v>0</v>
      </c>
      <c r="H56" s="4">
        <v>8</v>
      </c>
      <c r="I56" s="4">
        <v>3</v>
      </c>
      <c r="J56" s="4">
        <v>11</v>
      </c>
      <c r="K56" s="4"/>
      <c r="L56" s="4" t="s">
        <v>75</v>
      </c>
      <c r="M56" s="4"/>
      <c r="N56" s="12" t="s">
        <v>98</v>
      </c>
    </row>
    <row r="57" spans="1:14" ht="13.5" thickBot="1">
      <c r="A57" s="18" t="s">
        <v>96</v>
      </c>
      <c r="B57" s="12" t="s">
        <v>97</v>
      </c>
      <c r="C57" s="4">
        <v>0</v>
      </c>
      <c r="D57" s="4">
        <v>0</v>
      </c>
      <c r="E57" s="4">
        <v>2</v>
      </c>
      <c r="F57" s="4">
        <v>0</v>
      </c>
      <c r="G57" s="4">
        <v>0</v>
      </c>
      <c r="H57" s="4">
        <v>2</v>
      </c>
      <c r="I57" s="4">
        <v>0</v>
      </c>
      <c r="J57" s="4">
        <v>2</v>
      </c>
      <c r="K57" s="4"/>
      <c r="L57" s="4" t="s">
        <v>75</v>
      </c>
      <c r="M57" s="4"/>
      <c r="N57" s="12" t="s">
        <v>98</v>
      </c>
    </row>
    <row r="58" spans="1:14" ht="13.5" thickBot="1">
      <c r="A58" s="22" t="s">
        <v>101</v>
      </c>
      <c r="B58" s="10"/>
      <c r="C58" s="10">
        <v>30</v>
      </c>
      <c r="D58" s="10">
        <v>10</v>
      </c>
      <c r="E58" s="10">
        <v>12</v>
      </c>
      <c r="F58" s="10">
        <v>2</v>
      </c>
      <c r="G58" s="10">
        <v>0</v>
      </c>
      <c r="H58" s="10">
        <v>36</v>
      </c>
      <c r="I58" s="10">
        <v>26</v>
      </c>
      <c r="J58" s="10">
        <v>62</v>
      </c>
      <c r="K58" s="10"/>
      <c r="L58" s="10"/>
      <c r="M58" s="10"/>
      <c r="N58" s="10"/>
    </row>
    <row r="59" ht="12.75">
      <c r="A59" s="16"/>
    </row>
    <row r="60" ht="16.5" thickBot="1">
      <c r="G60" s="13" t="s">
        <v>102</v>
      </c>
    </row>
    <row r="61" spans="1:14" ht="13.5" thickBot="1">
      <c r="A61" s="21" t="s">
        <v>67</v>
      </c>
      <c r="B61" s="9" t="s">
        <v>68</v>
      </c>
      <c r="C61" s="9" t="s">
        <v>69</v>
      </c>
      <c r="D61" s="107" t="s">
        <v>70</v>
      </c>
      <c r="E61" s="108"/>
      <c r="F61" s="108"/>
      <c r="G61" s="109"/>
      <c r="H61" s="107" t="s">
        <v>71</v>
      </c>
      <c r="I61" s="108"/>
      <c r="J61" s="109"/>
      <c r="K61" s="107" t="s">
        <v>72</v>
      </c>
      <c r="L61" s="108"/>
      <c r="M61" s="109"/>
      <c r="N61" s="9" t="s">
        <v>73</v>
      </c>
    </row>
    <row r="62" spans="1:14" ht="13.5" thickBot="1">
      <c r="A62" s="22"/>
      <c r="B62" s="10"/>
      <c r="C62" s="10" t="s">
        <v>74</v>
      </c>
      <c r="D62" s="11" t="s">
        <v>75</v>
      </c>
      <c r="E62" s="11" t="s">
        <v>76</v>
      </c>
      <c r="F62" s="11" t="s">
        <v>77</v>
      </c>
      <c r="G62" s="11" t="s">
        <v>78</v>
      </c>
      <c r="H62" s="11" t="s">
        <v>79</v>
      </c>
      <c r="I62" s="11" t="s">
        <v>33</v>
      </c>
      <c r="J62" s="11" t="s">
        <v>80</v>
      </c>
      <c r="K62" s="11" t="s">
        <v>81</v>
      </c>
      <c r="L62" s="11" t="s">
        <v>75</v>
      </c>
      <c r="M62" s="11" t="s">
        <v>82</v>
      </c>
      <c r="N62" s="10" t="s">
        <v>83</v>
      </c>
    </row>
    <row r="63" spans="1:14" ht="26.25" thickBot="1">
      <c r="A63" s="18" t="s">
        <v>103</v>
      </c>
      <c r="B63" s="12" t="s">
        <v>104</v>
      </c>
      <c r="C63" s="4">
        <v>5</v>
      </c>
      <c r="D63" s="4">
        <v>2</v>
      </c>
      <c r="E63" s="4">
        <v>2</v>
      </c>
      <c r="F63" s="4">
        <v>0</v>
      </c>
      <c r="G63" s="4">
        <v>0</v>
      </c>
      <c r="H63" s="4">
        <v>6</v>
      </c>
      <c r="I63" s="4">
        <v>3</v>
      </c>
      <c r="J63" s="4">
        <v>9</v>
      </c>
      <c r="K63" s="4" t="s">
        <v>81</v>
      </c>
      <c r="L63" s="4"/>
      <c r="M63" s="4"/>
      <c r="N63" s="12" t="s">
        <v>86</v>
      </c>
    </row>
    <row r="64" spans="1:14" ht="26.25" thickBot="1">
      <c r="A64" s="18" t="s">
        <v>105</v>
      </c>
      <c r="B64" s="12" t="s">
        <v>106</v>
      </c>
      <c r="C64" s="4">
        <v>5</v>
      </c>
      <c r="D64" s="4">
        <v>2</v>
      </c>
      <c r="E64" s="4">
        <v>2</v>
      </c>
      <c r="F64" s="4">
        <v>0</v>
      </c>
      <c r="G64" s="4">
        <v>0</v>
      </c>
      <c r="H64" s="4">
        <v>6</v>
      </c>
      <c r="I64" s="4">
        <v>3</v>
      </c>
      <c r="J64" s="4">
        <v>9</v>
      </c>
      <c r="K64" s="4" t="s">
        <v>81</v>
      </c>
      <c r="L64" s="4"/>
      <c r="M64" s="4"/>
      <c r="N64" s="12" t="s">
        <v>86</v>
      </c>
    </row>
    <row r="65" spans="1:14" ht="13.5" thickBot="1">
      <c r="A65" s="18" t="s">
        <v>107</v>
      </c>
      <c r="B65" s="12" t="s">
        <v>108</v>
      </c>
      <c r="C65" s="4">
        <v>5</v>
      </c>
      <c r="D65" s="4">
        <v>2</v>
      </c>
      <c r="E65" s="4">
        <v>2</v>
      </c>
      <c r="F65" s="4">
        <v>0</v>
      </c>
      <c r="G65" s="4">
        <v>0</v>
      </c>
      <c r="H65" s="4">
        <v>6</v>
      </c>
      <c r="I65" s="4">
        <v>3</v>
      </c>
      <c r="J65" s="4">
        <v>9</v>
      </c>
      <c r="K65" s="4"/>
      <c r="L65" s="4"/>
      <c r="M65" s="4" t="s">
        <v>571</v>
      </c>
      <c r="N65" s="12" t="s">
        <v>86</v>
      </c>
    </row>
    <row r="66" spans="1:14" ht="13.5" thickBot="1">
      <c r="A66" s="18" t="s">
        <v>120</v>
      </c>
      <c r="B66" s="12" t="s">
        <v>121</v>
      </c>
      <c r="C66" s="4">
        <v>5</v>
      </c>
      <c r="D66" s="4">
        <v>2</v>
      </c>
      <c r="E66" s="4">
        <v>2</v>
      </c>
      <c r="F66" s="4">
        <v>0</v>
      </c>
      <c r="G66" s="4">
        <v>0</v>
      </c>
      <c r="H66" s="4">
        <v>6</v>
      </c>
      <c r="I66" s="4">
        <v>3</v>
      </c>
      <c r="J66" s="4">
        <v>9</v>
      </c>
      <c r="K66" s="4" t="s">
        <v>81</v>
      </c>
      <c r="L66" s="4"/>
      <c r="M66" s="4"/>
      <c r="N66" s="12" t="s">
        <v>86</v>
      </c>
    </row>
    <row r="67" spans="1:14" ht="13.5" thickBot="1">
      <c r="A67" s="18" t="s">
        <v>111</v>
      </c>
      <c r="B67" s="12" t="s">
        <v>112</v>
      </c>
      <c r="C67" s="4">
        <v>5</v>
      </c>
      <c r="D67" s="4">
        <v>2</v>
      </c>
      <c r="E67" s="4">
        <v>1</v>
      </c>
      <c r="F67" s="4">
        <v>2</v>
      </c>
      <c r="G67" s="4">
        <v>0</v>
      </c>
      <c r="H67" s="4">
        <v>6</v>
      </c>
      <c r="I67" s="4">
        <v>3</v>
      </c>
      <c r="J67" s="4">
        <v>9</v>
      </c>
      <c r="K67" s="4" t="s">
        <v>81</v>
      </c>
      <c r="L67" s="4"/>
      <c r="M67" s="4"/>
      <c r="N67" s="12" t="s">
        <v>86</v>
      </c>
    </row>
    <row r="68" spans="1:14" ht="13.5" thickBot="1">
      <c r="A68" s="18" t="s">
        <v>113</v>
      </c>
      <c r="B68" s="12" t="s">
        <v>114</v>
      </c>
      <c r="C68" s="4">
        <v>5</v>
      </c>
      <c r="D68" s="4">
        <v>2</v>
      </c>
      <c r="E68" s="4">
        <v>1</v>
      </c>
      <c r="F68" s="4">
        <v>0</v>
      </c>
      <c r="G68" s="4">
        <v>0</v>
      </c>
      <c r="H68" s="4">
        <v>5</v>
      </c>
      <c r="I68" s="4">
        <v>4</v>
      </c>
      <c r="J68" s="4">
        <v>9</v>
      </c>
      <c r="K68" s="4"/>
      <c r="L68" s="4" t="s">
        <v>75</v>
      </c>
      <c r="M68" s="4"/>
      <c r="N68" s="12" t="s">
        <v>89</v>
      </c>
    </row>
    <row r="69" spans="1:14" ht="13.5" thickBot="1">
      <c r="A69" s="18" t="s">
        <v>115</v>
      </c>
      <c r="B69" s="12" t="s">
        <v>116</v>
      </c>
      <c r="C69" s="4">
        <v>0</v>
      </c>
      <c r="D69" s="4">
        <v>0</v>
      </c>
      <c r="E69" s="4">
        <v>2</v>
      </c>
      <c r="F69" s="4">
        <v>0</v>
      </c>
      <c r="G69" s="4">
        <v>0</v>
      </c>
      <c r="H69" s="4">
        <v>2</v>
      </c>
      <c r="I69" s="4">
        <v>0</v>
      </c>
      <c r="J69" s="4">
        <v>2</v>
      </c>
      <c r="K69" s="4"/>
      <c r="L69" s="4" t="s">
        <v>75</v>
      </c>
      <c r="M69" s="4"/>
      <c r="N69" s="12" t="s">
        <v>98</v>
      </c>
    </row>
    <row r="70" spans="1:14" ht="13.5" thickBot="1">
      <c r="A70" s="22" t="s">
        <v>101</v>
      </c>
      <c r="B70" s="10"/>
      <c r="C70" s="10">
        <v>30</v>
      </c>
      <c r="D70" s="10">
        <v>12</v>
      </c>
      <c r="E70" s="10">
        <v>12</v>
      </c>
      <c r="F70" s="10">
        <v>2</v>
      </c>
      <c r="G70" s="10">
        <v>0</v>
      </c>
      <c r="H70" s="10">
        <v>39</v>
      </c>
      <c r="I70" s="10">
        <v>22</v>
      </c>
      <c r="J70" s="10">
        <v>61</v>
      </c>
      <c r="K70" s="10"/>
      <c r="L70" s="10"/>
      <c r="M70" s="10"/>
      <c r="N70" s="10"/>
    </row>
    <row r="71" ht="12.75">
      <c r="A71" s="16"/>
    </row>
    <row r="72" ht="16.5" thickBot="1">
      <c r="G72" s="13" t="s">
        <v>119</v>
      </c>
    </row>
    <row r="73" spans="1:14" ht="13.5" thickBot="1">
      <c r="A73" s="21" t="s">
        <v>67</v>
      </c>
      <c r="B73" s="9" t="s">
        <v>68</v>
      </c>
      <c r="C73" s="9" t="s">
        <v>69</v>
      </c>
      <c r="D73" s="107" t="s">
        <v>70</v>
      </c>
      <c r="E73" s="108"/>
      <c r="F73" s="108"/>
      <c r="G73" s="109"/>
      <c r="H73" s="107" t="s">
        <v>71</v>
      </c>
      <c r="I73" s="108"/>
      <c r="J73" s="109"/>
      <c r="K73" s="107" t="s">
        <v>72</v>
      </c>
      <c r="L73" s="108"/>
      <c r="M73" s="109"/>
      <c r="N73" s="9" t="s">
        <v>73</v>
      </c>
    </row>
    <row r="74" spans="1:14" ht="13.5" thickBot="1">
      <c r="A74" s="22"/>
      <c r="B74" s="10"/>
      <c r="C74" s="10" t="s">
        <v>74</v>
      </c>
      <c r="D74" s="11" t="s">
        <v>75</v>
      </c>
      <c r="E74" s="11" t="s">
        <v>76</v>
      </c>
      <c r="F74" s="11" t="s">
        <v>77</v>
      </c>
      <c r="G74" s="11" t="s">
        <v>78</v>
      </c>
      <c r="H74" s="11" t="s">
        <v>79</v>
      </c>
      <c r="I74" s="11" t="s">
        <v>33</v>
      </c>
      <c r="J74" s="11" t="s">
        <v>80</v>
      </c>
      <c r="K74" s="11" t="s">
        <v>81</v>
      </c>
      <c r="L74" s="11" t="s">
        <v>75</v>
      </c>
      <c r="M74" s="11" t="s">
        <v>82</v>
      </c>
      <c r="N74" s="10" t="s">
        <v>83</v>
      </c>
    </row>
    <row r="75" spans="1:14" ht="13.5" thickBot="1">
      <c r="A75" s="18" t="s">
        <v>322</v>
      </c>
      <c r="B75" s="12" t="s">
        <v>323</v>
      </c>
      <c r="C75" s="4">
        <v>5</v>
      </c>
      <c r="D75" s="4">
        <v>2</v>
      </c>
      <c r="E75" s="4">
        <v>1</v>
      </c>
      <c r="F75" s="4">
        <v>1</v>
      </c>
      <c r="G75" s="4">
        <v>0</v>
      </c>
      <c r="H75" s="4">
        <v>7</v>
      </c>
      <c r="I75" s="4">
        <v>2</v>
      </c>
      <c r="J75" s="4">
        <v>9</v>
      </c>
      <c r="K75" s="4"/>
      <c r="L75" s="4" t="s">
        <v>75</v>
      </c>
      <c r="M75" s="4"/>
      <c r="N75" s="12" t="s">
        <v>86</v>
      </c>
    </row>
    <row r="76" spans="1:14" ht="26.25" thickBot="1">
      <c r="A76" s="18" t="s">
        <v>122</v>
      </c>
      <c r="B76" s="12" t="s">
        <v>123</v>
      </c>
      <c r="C76" s="4">
        <v>5</v>
      </c>
      <c r="D76" s="4">
        <v>2</v>
      </c>
      <c r="E76" s="4">
        <v>2</v>
      </c>
      <c r="F76" s="4">
        <v>0</v>
      </c>
      <c r="G76" s="4">
        <v>0</v>
      </c>
      <c r="H76" s="4">
        <v>6</v>
      </c>
      <c r="I76" s="4">
        <v>3</v>
      </c>
      <c r="J76" s="4">
        <v>9</v>
      </c>
      <c r="K76" s="4"/>
      <c r="L76" s="4"/>
      <c r="M76" s="4"/>
      <c r="N76" s="12" t="s">
        <v>86</v>
      </c>
    </row>
    <row r="77" spans="1:14" ht="26.25" thickBot="1">
      <c r="A77" s="18" t="s">
        <v>124</v>
      </c>
      <c r="B77" s="12" t="s">
        <v>125</v>
      </c>
      <c r="C77" s="4">
        <v>5</v>
      </c>
      <c r="D77" s="4">
        <v>2</v>
      </c>
      <c r="E77" s="4">
        <v>2</v>
      </c>
      <c r="F77" s="4">
        <v>0</v>
      </c>
      <c r="G77" s="4">
        <v>0</v>
      </c>
      <c r="H77" s="4">
        <v>6</v>
      </c>
      <c r="I77" s="4">
        <v>3</v>
      </c>
      <c r="J77" s="4">
        <v>9</v>
      </c>
      <c r="K77" s="4" t="s">
        <v>81</v>
      </c>
      <c r="L77" s="4"/>
      <c r="M77" s="4" t="s">
        <v>571</v>
      </c>
      <c r="N77" s="12" t="s">
        <v>86</v>
      </c>
    </row>
    <row r="78" spans="1:14" ht="13.5" thickBot="1">
      <c r="A78" s="18" t="s">
        <v>109</v>
      </c>
      <c r="B78" s="12" t="s">
        <v>110</v>
      </c>
      <c r="C78" s="4">
        <v>5</v>
      </c>
      <c r="D78" s="4">
        <v>2</v>
      </c>
      <c r="E78" s="4">
        <v>2</v>
      </c>
      <c r="F78" s="4">
        <v>1</v>
      </c>
      <c r="G78" s="4">
        <v>0</v>
      </c>
      <c r="H78" s="4">
        <v>6</v>
      </c>
      <c r="I78" s="4">
        <v>3</v>
      </c>
      <c r="J78" s="4">
        <v>9</v>
      </c>
      <c r="K78" s="4" t="s">
        <v>81</v>
      </c>
      <c r="L78" s="4"/>
      <c r="M78" s="4"/>
      <c r="N78" s="12" t="s">
        <v>86</v>
      </c>
    </row>
    <row r="79" spans="1:14" ht="13.5" thickBot="1">
      <c r="A79" s="18" t="s">
        <v>326</v>
      </c>
      <c r="B79" s="12" t="s">
        <v>327</v>
      </c>
      <c r="C79" s="4">
        <v>5</v>
      </c>
      <c r="D79" s="4">
        <v>2</v>
      </c>
      <c r="E79" s="4">
        <v>1</v>
      </c>
      <c r="F79" s="4">
        <v>1</v>
      </c>
      <c r="G79" s="4">
        <v>0</v>
      </c>
      <c r="H79" s="4">
        <v>6</v>
      </c>
      <c r="I79" s="4">
        <v>3</v>
      </c>
      <c r="J79" s="4">
        <v>9</v>
      </c>
      <c r="K79" s="4" t="s">
        <v>81</v>
      </c>
      <c r="L79" s="4"/>
      <c r="M79" s="4"/>
      <c r="N79" s="12" t="s">
        <v>89</v>
      </c>
    </row>
    <row r="80" spans="1:14" ht="13.5" thickBot="1">
      <c r="A80" s="18" t="s">
        <v>313</v>
      </c>
      <c r="B80" s="12" t="s">
        <v>314</v>
      </c>
      <c r="C80" s="4">
        <v>5</v>
      </c>
      <c r="D80" s="4">
        <v>2</v>
      </c>
      <c r="E80" s="4">
        <v>1</v>
      </c>
      <c r="F80" s="4">
        <v>1</v>
      </c>
      <c r="G80" s="4">
        <v>0</v>
      </c>
      <c r="H80" s="4">
        <v>6</v>
      </c>
      <c r="I80" s="4">
        <v>3</v>
      </c>
      <c r="J80" s="4">
        <v>9</v>
      </c>
      <c r="K80" s="4" t="s">
        <v>81</v>
      </c>
      <c r="L80" s="4"/>
      <c r="M80" s="4"/>
      <c r="N80" s="12" t="s">
        <v>89</v>
      </c>
    </row>
    <row r="81" spans="1:14" ht="13.5" thickBot="1">
      <c r="A81" s="18" t="s">
        <v>99</v>
      </c>
      <c r="B81" s="12" t="s">
        <v>100</v>
      </c>
      <c r="C81" s="4">
        <v>3</v>
      </c>
      <c r="D81" s="4">
        <v>0</v>
      </c>
      <c r="E81" s="4">
        <v>2</v>
      </c>
      <c r="F81" s="4">
        <v>0</v>
      </c>
      <c r="G81" s="4">
        <v>0</v>
      </c>
      <c r="H81" s="4">
        <v>2</v>
      </c>
      <c r="I81" s="4">
        <v>3</v>
      </c>
      <c r="J81" s="4">
        <v>5</v>
      </c>
      <c r="K81" s="4"/>
      <c r="L81" s="4" t="s">
        <v>75</v>
      </c>
      <c r="M81" s="4"/>
      <c r="N81" s="12" t="s">
        <v>98</v>
      </c>
    </row>
    <row r="82" spans="1:14" ht="13.5" thickBot="1">
      <c r="A82" s="22" t="s">
        <v>101</v>
      </c>
      <c r="B82" s="10"/>
      <c r="C82" s="10">
        <v>33</v>
      </c>
      <c r="D82" s="10">
        <v>12</v>
      </c>
      <c r="E82" s="10">
        <v>11</v>
      </c>
      <c r="F82" s="10">
        <v>4</v>
      </c>
      <c r="G82" s="10">
        <v>0</v>
      </c>
      <c r="H82" s="10">
        <v>37</v>
      </c>
      <c r="I82" s="10">
        <v>17</v>
      </c>
      <c r="J82" s="10">
        <v>54</v>
      </c>
      <c r="K82" s="10"/>
      <c r="L82" s="10"/>
      <c r="M82" s="10"/>
      <c r="N82" s="10"/>
    </row>
    <row r="83" spans="1:14" ht="12.75">
      <c r="A83" s="57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</row>
    <row r="84" spans="1:14" ht="12.75">
      <c r="A84" s="57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</row>
    <row r="85" ht="12.75">
      <c r="A85" s="16"/>
    </row>
    <row r="86" ht="12.75">
      <c r="A86" s="16"/>
    </row>
    <row r="87" ht="12.75">
      <c r="A87" s="16"/>
    </row>
    <row r="88" ht="16.5" thickBot="1">
      <c r="G88" s="13" t="s">
        <v>130</v>
      </c>
    </row>
    <row r="89" spans="1:14" ht="13.5" thickBot="1">
      <c r="A89" s="21" t="s">
        <v>67</v>
      </c>
      <c r="B89" s="9" t="s">
        <v>68</v>
      </c>
      <c r="C89" s="9" t="s">
        <v>69</v>
      </c>
      <c r="D89" s="107" t="s">
        <v>70</v>
      </c>
      <c r="E89" s="108"/>
      <c r="F89" s="108"/>
      <c r="G89" s="109"/>
      <c r="H89" s="107" t="s">
        <v>71</v>
      </c>
      <c r="I89" s="108"/>
      <c r="J89" s="109"/>
      <c r="K89" s="107" t="s">
        <v>72</v>
      </c>
      <c r="L89" s="108"/>
      <c r="M89" s="109"/>
      <c r="N89" s="9" t="s">
        <v>73</v>
      </c>
    </row>
    <row r="90" spans="1:14" ht="13.5" thickBot="1">
      <c r="A90" s="22"/>
      <c r="B90" s="10"/>
      <c r="C90" s="10" t="s">
        <v>74</v>
      </c>
      <c r="D90" s="11" t="s">
        <v>75</v>
      </c>
      <c r="E90" s="11" t="s">
        <v>76</v>
      </c>
      <c r="F90" s="11" t="s">
        <v>77</v>
      </c>
      <c r="G90" s="11" t="s">
        <v>78</v>
      </c>
      <c r="H90" s="11" t="s">
        <v>79</v>
      </c>
      <c r="I90" s="11" t="s">
        <v>33</v>
      </c>
      <c r="J90" s="11" t="s">
        <v>80</v>
      </c>
      <c r="K90" s="11" t="s">
        <v>81</v>
      </c>
      <c r="L90" s="11" t="s">
        <v>75</v>
      </c>
      <c r="M90" s="11" t="s">
        <v>82</v>
      </c>
      <c r="N90" s="10" t="s">
        <v>83</v>
      </c>
    </row>
    <row r="91" spans="1:14" ht="13.5" thickBot="1">
      <c r="A91" s="18" t="s">
        <v>133</v>
      </c>
      <c r="B91" s="12" t="s">
        <v>134</v>
      </c>
      <c r="C91" s="4">
        <v>5</v>
      </c>
      <c r="D91" s="4">
        <v>2</v>
      </c>
      <c r="E91" s="4">
        <v>2</v>
      </c>
      <c r="F91" s="4">
        <v>0</v>
      </c>
      <c r="G91" s="4">
        <v>0</v>
      </c>
      <c r="H91" s="4">
        <v>6</v>
      </c>
      <c r="I91" s="4">
        <v>3</v>
      </c>
      <c r="J91" s="4">
        <v>9</v>
      </c>
      <c r="K91" s="4"/>
      <c r="L91" s="4" t="s">
        <v>75</v>
      </c>
      <c r="M91" s="4"/>
      <c r="N91" s="12" t="s">
        <v>86</v>
      </c>
    </row>
    <row r="92" spans="1:14" ht="13.5" thickBot="1">
      <c r="A92" s="18" t="s">
        <v>131</v>
      </c>
      <c r="B92" s="12" t="s">
        <v>132</v>
      </c>
      <c r="C92" s="4">
        <v>6</v>
      </c>
      <c r="D92" s="4">
        <v>2</v>
      </c>
      <c r="E92" s="4">
        <v>1</v>
      </c>
      <c r="F92" s="4">
        <v>2</v>
      </c>
      <c r="G92" s="4">
        <v>0</v>
      </c>
      <c r="H92" s="4">
        <v>7</v>
      </c>
      <c r="I92" s="4">
        <v>4</v>
      </c>
      <c r="J92" s="4">
        <v>11</v>
      </c>
      <c r="K92" s="4" t="s">
        <v>81</v>
      </c>
      <c r="L92" s="4"/>
      <c r="M92" s="4"/>
      <c r="N92" s="12" t="s">
        <v>86</v>
      </c>
    </row>
    <row r="93" spans="1:14" ht="13.5" thickBot="1">
      <c r="A93" s="18" t="s">
        <v>137</v>
      </c>
      <c r="B93" s="12" t="s">
        <v>138</v>
      </c>
      <c r="C93" s="4">
        <v>5</v>
      </c>
      <c r="D93" s="4">
        <v>2</v>
      </c>
      <c r="E93" s="4">
        <v>2</v>
      </c>
      <c r="F93" s="4">
        <v>0</v>
      </c>
      <c r="G93" s="4">
        <v>0</v>
      </c>
      <c r="H93" s="4">
        <v>6</v>
      </c>
      <c r="I93" s="4">
        <v>3</v>
      </c>
      <c r="J93" s="4">
        <v>9</v>
      </c>
      <c r="K93" s="4" t="s">
        <v>81</v>
      </c>
      <c r="L93" s="4"/>
      <c r="M93" s="4"/>
      <c r="N93" s="12" t="s">
        <v>86</v>
      </c>
    </row>
    <row r="94" spans="1:14" ht="13.5" thickBot="1">
      <c r="A94" s="18" t="s">
        <v>135</v>
      </c>
      <c r="B94" s="12" t="s">
        <v>136</v>
      </c>
      <c r="C94" s="4">
        <v>5</v>
      </c>
      <c r="D94" s="4">
        <v>2</v>
      </c>
      <c r="E94" s="4">
        <v>2</v>
      </c>
      <c r="F94" s="4">
        <v>0</v>
      </c>
      <c r="G94" s="4">
        <v>0</v>
      </c>
      <c r="H94" s="4">
        <v>6</v>
      </c>
      <c r="I94" s="4">
        <v>3</v>
      </c>
      <c r="J94" s="4">
        <v>9</v>
      </c>
      <c r="K94" s="4" t="s">
        <v>81</v>
      </c>
      <c r="L94" s="4"/>
      <c r="M94" s="4"/>
      <c r="N94" s="12" t="s">
        <v>86</v>
      </c>
    </row>
    <row r="95" spans="1:14" ht="13.5" thickBot="1">
      <c r="A95" s="18" t="s">
        <v>317</v>
      </c>
      <c r="B95" s="12" t="s">
        <v>318</v>
      </c>
      <c r="C95" s="4">
        <v>5</v>
      </c>
      <c r="D95" s="4">
        <v>2</v>
      </c>
      <c r="E95" s="4">
        <v>0</v>
      </c>
      <c r="F95" s="4">
        <v>2</v>
      </c>
      <c r="G95" s="4">
        <v>0</v>
      </c>
      <c r="H95" s="4">
        <v>6</v>
      </c>
      <c r="I95" s="4">
        <v>3</v>
      </c>
      <c r="J95" s="4">
        <v>9</v>
      </c>
      <c r="K95" s="4" t="s">
        <v>81</v>
      </c>
      <c r="L95" s="4"/>
      <c r="M95" s="4"/>
      <c r="N95" s="12" t="s">
        <v>86</v>
      </c>
    </row>
    <row r="96" spans="1:14" ht="13.5" thickBot="1">
      <c r="A96" s="18" t="s">
        <v>526</v>
      </c>
      <c r="B96" s="12" t="s">
        <v>140</v>
      </c>
      <c r="C96" s="4">
        <v>4</v>
      </c>
      <c r="D96" s="4">
        <v>2</v>
      </c>
      <c r="E96" s="4">
        <v>1</v>
      </c>
      <c r="F96" s="4">
        <v>0</v>
      </c>
      <c r="G96" s="4">
        <v>0</v>
      </c>
      <c r="H96" s="4">
        <v>5</v>
      </c>
      <c r="I96" s="4">
        <v>2</v>
      </c>
      <c r="J96" s="4">
        <v>7</v>
      </c>
      <c r="K96" s="4"/>
      <c r="L96" s="4"/>
      <c r="M96" s="4" t="s">
        <v>571</v>
      </c>
      <c r="N96" s="12" t="s">
        <v>86</v>
      </c>
    </row>
    <row r="97" spans="1:14" ht="13.5" thickBot="1">
      <c r="A97" s="18" t="s">
        <v>117</v>
      </c>
      <c r="B97" s="12" t="s">
        <v>118</v>
      </c>
      <c r="C97" s="4">
        <v>3</v>
      </c>
      <c r="D97" s="4">
        <v>0</v>
      </c>
      <c r="E97" s="4">
        <v>2</v>
      </c>
      <c r="F97" s="4">
        <v>0</v>
      </c>
      <c r="G97" s="4">
        <v>0</v>
      </c>
      <c r="H97" s="4">
        <v>2</v>
      </c>
      <c r="I97" s="4">
        <v>3</v>
      </c>
      <c r="J97" s="4">
        <v>5</v>
      </c>
      <c r="K97" s="4"/>
      <c r="L97" s="4" t="s">
        <v>75</v>
      </c>
      <c r="M97" s="4"/>
      <c r="N97" s="12" t="s">
        <v>98</v>
      </c>
    </row>
    <row r="98" spans="1:14" ht="13.5" thickBot="1">
      <c r="A98" s="22" t="s">
        <v>101</v>
      </c>
      <c r="B98" s="10"/>
      <c r="C98" s="10">
        <v>33</v>
      </c>
      <c r="D98" s="10">
        <v>12</v>
      </c>
      <c r="E98" s="10">
        <v>10</v>
      </c>
      <c r="F98" s="10">
        <v>4</v>
      </c>
      <c r="G98" s="10">
        <v>0</v>
      </c>
      <c r="H98" s="10">
        <v>36</v>
      </c>
      <c r="I98" s="10">
        <v>18</v>
      </c>
      <c r="J98" s="10">
        <v>54</v>
      </c>
      <c r="K98" s="10"/>
      <c r="L98" s="10"/>
      <c r="M98" s="10"/>
      <c r="N98" s="10"/>
    </row>
    <row r="99" ht="12.75">
      <c r="A99" s="16"/>
    </row>
    <row r="100" ht="16.5" thickBot="1">
      <c r="G100" s="13" t="s">
        <v>141</v>
      </c>
    </row>
    <row r="101" spans="1:14" ht="13.5" thickBot="1">
      <c r="A101" s="21" t="s">
        <v>67</v>
      </c>
      <c r="B101" s="9" t="s">
        <v>68</v>
      </c>
      <c r="C101" s="9" t="s">
        <v>69</v>
      </c>
      <c r="D101" s="107" t="s">
        <v>70</v>
      </c>
      <c r="E101" s="108"/>
      <c r="F101" s="108"/>
      <c r="G101" s="109"/>
      <c r="H101" s="107" t="s">
        <v>71</v>
      </c>
      <c r="I101" s="108"/>
      <c r="J101" s="109"/>
      <c r="K101" s="107" t="s">
        <v>72</v>
      </c>
      <c r="L101" s="108"/>
      <c r="M101" s="109"/>
      <c r="N101" s="9" t="s">
        <v>73</v>
      </c>
    </row>
    <row r="102" spans="1:14" ht="13.5" thickBot="1">
      <c r="A102" s="22"/>
      <c r="B102" s="10"/>
      <c r="C102" s="10" t="s">
        <v>74</v>
      </c>
      <c r="D102" s="11" t="s">
        <v>75</v>
      </c>
      <c r="E102" s="11" t="s">
        <v>76</v>
      </c>
      <c r="F102" s="11" t="s">
        <v>77</v>
      </c>
      <c r="G102" s="11" t="s">
        <v>78</v>
      </c>
      <c r="H102" s="11" t="s">
        <v>79</v>
      </c>
      <c r="I102" s="11" t="s">
        <v>33</v>
      </c>
      <c r="J102" s="11" t="s">
        <v>80</v>
      </c>
      <c r="K102" s="11" t="s">
        <v>81</v>
      </c>
      <c r="L102" s="11" t="s">
        <v>75</v>
      </c>
      <c r="M102" s="11" t="s">
        <v>82</v>
      </c>
      <c r="N102" s="10" t="s">
        <v>83</v>
      </c>
    </row>
    <row r="103" spans="1:14" ht="13.5" thickBot="1">
      <c r="A103" s="18" t="s">
        <v>144</v>
      </c>
      <c r="B103" s="12" t="s">
        <v>145</v>
      </c>
      <c r="C103" s="4">
        <v>6</v>
      </c>
      <c r="D103" s="4">
        <v>2</v>
      </c>
      <c r="E103" s="4">
        <v>2</v>
      </c>
      <c r="F103" s="4">
        <v>1</v>
      </c>
      <c r="G103" s="4">
        <v>0</v>
      </c>
      <c r="H103" s="4">
        <v>7</v>
      </c>
      <c r="I103" s="4">
        <v>4</v>
      </c>
      <c r="J103" s="4">
        <v>11</v>
      </c>
      <c r="K103" s="4" t="s">
        <v>81</v>
      </c>
      <c r="L103" s="4"/>
      <c r="M103" s="4"/>
      <c r="N103" s="12" t="s">
        <v>86</v>
      </c>
    </row>
    <row r="104" spans="1:14" ht="26.25" thickBot="1">
      <c r="A104" s="18" t="s">
        <v>347</v>
      </c>
      <c r="B104" s="12" t="s">
        <v>348</v>
      </c>
      <c r="C104" s="4">
        <v>6</v>
      </c>
      <c r="D104" s="4">
        <v>2</v>
      </c>
      <c r="E104" s="4">
        <v>1</v>
      </c>
      <c r="F104" s="4">
        <v>1</v>
      </c>
      <c r="G104" s="4">
        <v>0</v>
      </c>
      <c r="H104" s="4">
        <v>6</v>
      </c>
      <c r="I104" s="4">
        <v>5</v>
      </c>
      <c r="J104" s="4">
        <v>11</v>
      </c>
      <c r="K104" s="4" t="s">
        <v>81</v>
      </c>
      <c r="L104" s="4"/>
      <c r="M104" s="4"/>
      <c r="N104" s="12" t="s">
        <v>86</v>
      </c>
    </row>
    <row r="105" spans="1:14" ht="13.5" thickBot="1">
      <c r="A105" s="18" t="s">
        <v>126</v>
      </c>
      <c r="B105" s="12" t="s">
        <v>127</v>
      </c>
      <c r="C105" s="4">
        <v>5</v>
      </c>
      <c r="D105" s="4">
        <v>2</v>
      </c>
      <c r="E105" s="4">
        <v>2</v>
      </c>
      <c r="F105" s="4">
        <v>0</v>
      </c>
      <c r="G105" s="4">
        <v>0</v>
      </c>
      <c r="H105" s="4">
        <v>6</v>
      </c>
      <c r="I105" s="4">
        <v>3</v>
      </c>
      <c r="J105" s="4">
        <v>9</v>
      </c>
      <c r="K105" s="4" t="s">
        <v>81</v>
      </c>
      <c r="L105" s="4"/>
      <c r="M105" s="4"/>
      <c r="N105" s="12" t="s">
        <v>86</v>
      </c>
    </row>
    <row r="106" spans="1:14" ht="13.5" thickBot="1">
      <c r="A106" s="18" t="s">
        <v>146</v>
      </c>
      <c r="B106" s="12" t="s">
        <v>147</v>
      </c>
      <c r="C106" s="4">
        <v>5</v>
      </c>
      <c r="D106" s="4">
        <v>2</v>
      </c>
      <c r="E106" s="4">
        <v>2</v>
      </c>
      <c r="F106" s="4">
        <v>0</v>
      </c>
      <c r="G106" s="4">
        <v>0</v>
      </c>
      <c r="H106" s="4">
        <v>6</v>
      </c>
      <c r="I106" s="4">
        <v>3</v>
      </c>
      <c r="J106" s="4">
        <v>9</v>
      </c>
      <c r="K106" s="4" t="s">
        <v>81</v>
      </c>
      <c r="L106" s="4"/>
      <c r="M106" s="4"/>
      <c r="N106" s="12" t="s">
        <v>89</v>
      </c>
    </row>
    <row r="107" spans="1:14" ht="13.5" thickBot="1">
      <c r="A107" s="18" t="s">
        <v>527</v>
      </c>
      <c r="B107" s="12" t="s">
        <v>151</v>
      </c>
      <c r="C107" s="4">
        <v>4</v>
      </c>
      <c r="D107" s="4">
        <v>2</v>
      </c>
      <c r="E107" s="4">
        <v>2</v>
      </c>
      <c r="F107" s="4">
        <v>0</v>
      </c>
      <c r="G107" s="4">
        <v>0</v>
      </c>
      <c r="H107" s="4">
        <v>5</v>
      </c>
      <c r="I107" s="4">
        <v>2</v>
      </c>
      <c r="J107" s="4">
        <v>7</v>
      </c>
      <c r="K107" s="4"/>
      <c r="L107" s="4" t="s">
        <v>75</v>
      </c>
      <c r="M107" s="4"/>
      <c r="N107" s="12" t="s">
        <v>89</v>
      </c>
    </row>
    <row r="108" spans="1:14" ht="13.5" thickBot="1">
      <c r="A108" s="18" t="s">
        <v>528</v>
      </c>
      <c r="B108" s="12" t="s">
        <v>158</v>
      </c>
      <c r="C108" s="4">
        <v>4</v>
      </c>
      <c r="D108" s="4">
        <v>2</v>
      </c>
      <c r="E108" s="4">
        <v>0</v>
      </c>
      <c r="F108" s="4">
        <v>1</v>
      </c>
      <c r="G108" s="4">
        <v>0</v>
      </c>
      <c r="H108" s="4">
        <v>5</v>
      </c>
      <c r="I108" s="4">
        <v>2</v>
      </c>
      <c r="J108" s="4">
        <v>7</v>
      </c>
      <c r="K108" s="4"/>
      <c r="L108" s="4"/>
      <c r="M108" s="4" t="s">
        <v>571</v>
      </c>
      <c r="N108" s="12" t="s">
        <v>89</v>
      </c>
    </row>
    <row r="109" spans="1:14" ht="13.5" thickBot="1">
      <c r="A109" s="22" t="s">
        <v>101</v>
      </c>
      <c r="B109" s="10"/>
      <c r="C109" s="10">
        <v>30</v>
      </c>
      <c r="D109" s="10">
        <v>12</v>
      </c>
      <c r="E109" s="10">
        <v>9</v>
      </c>
      <c r="F109" s="10">
        <v>3</v>
      </c>
      <c r="G109" s="10">
        <v>0</v>
      </c>
      <c r="H109" s="10">
        <v>35</v>
      </c>
      <c r="I109" s="10">
        <v>19</v>
      </c>
      <c r="J109" s="10">
        <v>54</v>
      </c>
      <c r="K109" s="10"/>
      <c r="L109" s="10"/>
      <c r="M109" s="10"/>
      <c r="N109" s="10"/>
    </row>
    <row r="110" ht="12.75">
      <c r="A110" s="16"/>
    </row>
    <row r="111" ht="16.5" thickBot="1">
      <c r="G111" s="13" t="s">
        <v>152</v>
      </c>
    </row>
    <row r="112" spans="1:14" ht="13.5" thickBot="1">
      <c r="A112" s="21" t="s">
        <v>67</v>
      </c>
      <c r="B112" s="9" t="s">
        <v>68</v>
      </c>
      <c r="C112" s="9" t="s">
        <v>69</v>
      </c>
      <c r="D112" s="107" t="s">
        <v>70</v>
      </c>
      <c r="E112" s="108"/>
      <c r="F112" s="108"/>
      <c r="G112" s="109"/>
      <c r="H112" s="107" t="s">
        <v>71</v>
      </c>
      <c r="I112" s="108"/>
      <c r="J112" s="109"/>
      <c r="K112" s="107" t="s">
        <v>72</v>
      </c>
      <c r="L112" s="108"/>
      <c r="M112" s="109"/>
      <c r="N112" s="9" t="s">
        <v>73</v>
      </c>
    </row>
    <row r="113" spans="1:14" ht="13.5" thickBot="1">
      <c r="A113" s="22"/>
      <c r="B113" s="10"/>
      <c r="C113" s="10" t="s">
        <v>74</v>
      </c>
      <c r="D113" s="11" t="s">
        <v>75</v>
      </c>
      <c r="E113" s="11" t="s">
        <v>76</v>
      </c>
      <c r="F113" s="11" t="s">
        <v>77</v>
      </c>
      <c r="G113" s="11" t="s">
        <v>78</v>
      </c>
      <c r="H113" s="11" t="s">
        <v>79</v>
      </c>
      <c r="I113" s="11" t="s">
        <v>33</v>
      </c>
      <c r="J113" s="11" t="s">
        <v>80</v>
      </c>
      <c r="K113" s="11" t="s">
        <v>81</v>
      </c>
      <c r="L113" s="11" t="s">
        <v>75</v>
      </c>
      <c r="M113" s="11" t="s">
        <v>82</v>
      </c>
      <c r="N113" s="10" t="s">
        <v>83</v>
      </c>
    </row>
    <row r="114" spans="1:14" ht="13.5" thickBot="1">
      <c r="A114" s="18" t="s">
        <v>153</v>
      </c>
      <c r="B114" s="12" t="s">
        <v>154</v>
      </c>
      <c r="C114" s="4">
        <v>6</v>
      </c>
      <c r="D114" s="4">
        <v>2</v>
      </c>
      <c r="E114" s="4">
        <v>1</v>
      </c>
      <c r="F114" s="4">
        <v>0</v>
      </c>
      <c r="G114" s="4">
        <v>1</v>
      </c>
      <c r="H114" s="4">
        <v>5</v>
      </c>
      <c r="I114" s="4">
        <v>6</v>
      </c>
      <c r="J114" s="4">
        <v>11</v>
      </c>
      <c r="K114" s="4" t="s">
        <v>81</v>
      </c>
      <c r="L114" s="4"/>
      <c r="M114" s="4"/>
      <c r="N114" s="12" t="s">
        <v>89</v>
      </c>
    </row>
    <row r="115" spans="1:14" ht="13.5" thickBot="1">
      <c r="A115" s="18" t="s">
        <v>334</v>
      </c>
      <c r="B115" s="12" t="s">
        <v>335</v>
      </c>
      <c r="C115" s="4">
        <v>6</v>
      </c>
      <c r="D115" s="4">
        <v>2</v>
      </c>
      <c r="E115" s="4">
        <v>1</v>
      </c>
      <c r="F115" s="4">
        <v>1</v>
      </c>
      <c r="G115" s="4">
        <v>0</v>
      </c>
      <c r="H115" s="4">
        <v>6</v>
      </c>
      <c r="I115" s="4">
        <v>5</v>
      </c>
      <c r="J115" s="4">
        <v>11</v>
      </c>
      <c r="K115" s="4" t="s">
        <v>81</v>
      </c>
      <c r="L115" s="4"/>
      <c r="M115" s="4"/>
      <c r="N115" s="12" t="s">
        <v>89</v>
      </c>
    </row>
    <row r="116" spans="1:14" ht="13.5" thickBot="1">
      <c r="A116" s="18" t="s">
        <v>338</v>
      </c>
      <c r="B116" s="12" t="s">
        <v>339</v>
      </c>
      <c r="C116" s="4">
        <v>6</v>
      </c>
      <c r="D116" s="4">
        <v>2</v>
      </c>
      <c r="E116" s="4">
        <v>1</v>
      </c>
      <c r="F116" s="4">
        <v>1</v>
      </c>
      <c r="G116" s="4">
        <v>0</v>
      </c>
      <c r="H116" s="4">
        <v>6</v>
      </c>
      <c r="I116" s="4">
        <v>5</v>
      </c>
      <c r="J116" s="4">
        <v>11</v>
      </c>
      <c r="K116" s="4" t="s">
        <v>81</v>
      </c>
      <c r="L116" s="4"/>
      <c r="M116" s="4"/>
      <c r="N116" s="12" t="s">
        <v>89</v>
      </c>
    </row>
    <row r="117" spans="1:14" ht="13.5" thickBot="1">
      <c r="A117" s="18" t="s">
        <v>340</v>
      </c>
      <c r="B117" s="12" t="s">
        <v>341</v>
      </c>
      <c r="C117" s="4">
        <v>6</v>
      </c>
      <c r="D117" s="4">
        <v>2</v>
      </c>
      <c r="E117" s="4">
        <v>0</v>
      </c>
      <c r="F117" s="4">
        <v>2</v>
      </c>
      <c r="G117" s="4">
        <v>0</v>
      </c>
      <c r="H117" s="4">
        <v>6</v>
      </c>
      <c r="I117" s="4">
        <v>5</v>
      </c>
      <c r="J117" s="4">
        <v>11</v>
      </c>
      <c r="K117" s="4"/>
      <c r="L117" s="4" t="s">
        <v>75</v>
      </c>
      <c r="M117" s="4"/>
      <c r="N117" s="12" t="s">
        <v>89</v>
      </c>
    </row>
    <row r="118" spans="1:14" ht="13.5" thickBot="1">
      <c r="A118" s="18" t="s">
        <v>349</v>
      </c>
      <c r="B118" s="12" t="s">
        <v>350</v>
      </c>
      <c r="C118" s="4">
        <v>3</v>
      </c>
      <c r="D118" s="4">
        <v>0</v>
      </c>
      <c r="E118" s="4">
        <v>0</v>
      </c>
      <c r="F118" s="4">
        <v>2</v>
      </c>
      <c r="G118" s="4">
        <v>0</v>
      </c>
      <c r="H118" s="4">
        <v>2</v>
      </c>
      <c r="I118" s="4">
        <v>3</v>
      </c>
      <c r="J118" s="4">
        <v>5</v>
      </c>
      <c r="K118" s="4"/>
      <c r="L118" s="4" t="s">
        <v>75</v>
      </c>
      <c r="M118" s="4"/>
      <c r="N118" s="12" t="s">
        <v>89</v>
      </c>
    </row>
    <row r="119" spans="1:14" ht="13.5" thickBot="1">
      <c r="A119" s="18" t="s">
        <v>155</v>
      </c>
      <c r="B119" s="12" t="s">
        <v>156</v>
      </c>
      <c r="C119" s="4">
        <v>5</v>
      </c>
      <c r="D119" s="4">
        <v>0</v>
      </c>
      <c r="E119" s="4">
        <v>0</v>
      </c>
      <c r="F119" s="4">
        <v>0</v>
      </c>
      <c r="G119" s="4">
        <v>2</v>
      </c>
      <c r="H119" s="4">
        <v>0</v>
      </c>
      <c r="I119" s="4">
        <v>9</v>
      </c>
      <c r="J119" s="4">
        <v>9</v>
      </c>
      <c r="K119" s="4"/>
      <c r="L119" s="4"/>
      <c r="M119" s="4" t="s">
        <v>571</v>
      </c>
      <c r="N119" s="12" t="s">
        <v>89</v>
      </c>
    </row>
    <row r="120" spans="1:14" ht="13.5" thickBot="1">
      <c r="A120" s="18" t="s">
        <v>529</v>
      </c>
      <c r="B120" s="12" t="s">
        <v>160</v>
      </c>
      <c r="C120" s="4">
        <v>3</v>
      </c>
      <c r="D120" s="4">
        <v>2</v>
      </c>
      <c r="E120" s="4">
        <v>0</v>
      </c>
      <c r="F120" s="4">
        <v>0</v>
      </c>
      <c r="G120" s="4">
        <v>0</v>
      </c>
      <c r="H120" s="4">
        <v>4</v>
      </c>
      <c r="I120" s="4">
        <v>1</v>
      </c>
      <c r="J120" s="4">
        <v>5</v>
      </c>
      <c r="K120" s="4"/>
      <c r="L120" s="4" t="s">
        <v>75</v>
      </c>
      <c r="M120" s="4"/>
      <c r="N120" s="12" t="s">
        <v>98</v>
      </c>
    </row>
    <row r="121" spans="1:14" ht="13.5" thickBot="1">
      <c r="A121" s="22" t="s">
        <v>101</v>
      </c>
      <c r="B121" s="10"/>
      <c r="C121" s="10">
        <v>35</v>
      </c>
      <c r="D121" s="10">
        <v>10</v>
      </c>
      <c r="E121" s="10">
        <v>3</v>
      </c>
      <c r="F121" s="10">
        <v>6</v>
      </c>
      <c r="G121" s="10">
        <v>3</v>
      </c>
      <c r="H121" s="10">
        <v>29</v>
      </c>
      <c r="I121" s="10">
        <v>34</v>
      </c>
      <c r="J121" s="10">
        <v>63</v>
      </c>
      <c r="K121" s="10"/>
      <c r="L121" s="10"/>
      <c r="M121" s="10"/>
      <c r="N121" s="10"/>
    </row>
    <row r="122" ht="15.75">
      <c r="A122" s="14"/>
    </row>
    <row r="123" ht="15.75">
      <c r="A123" s="14"/>
    </row>
    <row r="124" ht="15.75">
      <c r="A124" s="14"/>
    </row>
    <row r="125" ht="15.75">
      <c r="A125" s="14"/>
    </row>
    <row r="126" ht="15.75">
      <c r="A126" s="14"/>
    </row>
    <row r="127" ht="15.75">
      <c r="A127" s="14"/>
    </row>
    <row r="128" ht="15.75">
      <c r="A128" s="14"/>
    </row>
    <row r="129" ht="15.75">
      <c r="A129" s="14"/>
    </row>
    <row r="130" ht="15.75">
      <c r="A130" s="14"/>
    </row>
    <row r="131" ht="15.75">
      <c r="A131" s="14"/>
    </row>
    <row r="132" spans="1:5" ht="15.75">
      <c r="A132" s="20"/>
      <c r="E132" s="13" t="s">
        <v>561</v>
      </c>
    </row>
    <row r="133" ht="13.5" thickBot="1">
      <c r="A133" s="16"/>
    </row>
    <row r="134" spans="1:14" ht="13.5" thickBot="1">
      <c r="A134" s="21" t="s">
        <v>67</v>
      </c>
      <c r="B134" s="9" t="s">
        <v>68</v>
      </c>
      <c r="C134" s="9" t="s">
        <v>69</v>
      </c>
      <c r="D134" s="107" t="s">
        <v>70</v>
      </c>
      <c r="E134" s="108"/>
      <c r="F134" s="108"/>
      <c r="G134" s="109"/>
      <c r="H134" s="107" t="s">
        <v>71</v>
      </c>
      <c r="I134" s="108"/>
      <c r="J134" s="109"/>
      <c r="K134" s="107" t="s">
        <v>72</v>
      </c>
      <c r="L134" s="108"/>
      <c r="M134" s="109"/>
      <c r="N134" s="9" t="s">
        <v>73</v>
      </c>
    </row>
    <row r="135" spans="1:14" ht="13.5" thickBot="1">
      <c r="A135" s="22"/>
      <c r="B135" s="10"/>
      <c r="C135" s="10" t="s">
        <v>74</v>
      </c>
      <c r="D135" s="11" t="s">
        <v>75</v>
      </c>
      <c r="E135" s="11" t="s">
        <v>76</v>
      </c>
      <c r="F135" s="11" t="s">
        <v>77</v>
      </c>
      <c r="G135" s="11" t="s">
        <v>78</v>
      </c>
      <c r="H135" s="11" t="s">
        <v>79</v>
      </c>
      <c r="I135" s="11" t="s">
        <v>33</v>
      </c>
      <c r="J135" s="11" t="s">
        <v>80</v>
      </c>
      <c r="K135" s="11" t="s">
        <v>81</v>
      </c>
      <c r="L135" s="11" t="s">
        <v>75</v>
      </c>
      <c r="M135" s="11" t="s">
        <v>82</v>
      </c>
      <c r="N135" s="10" t="s">
        <v>83</v>
      </c>
    </row>
    <row r="136" spans="1:14" ht="12.75">
      <c r="A136" s="120" t="s">
        <v>574</v>
      </c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2"/>
    </row>
    <row r="137" spans="1:14" ht="13.5" thickBot="1">
      <c r="A137" s="18" t="s">
        <v>167</v>
      </c>
      <c r="B137" s="12" t="s">
        <v>168</v>
      </c>
      <c r="C137" s="4">
        <v>3</v>
      </c>
      <c r="D137" s="4">
        <v>0</v>
      </c>
      <c r="E137" s="4">
        <v>2</v>
      </c>
      <c r="F137" s="4">
        <v>0</v>
      </c>
      <c r="G137" s="4">
        <v>0</v>
      </c>
      <c r="H137" s="4">
        <v>2</v>
      </c>
      <c r="I137" s="4">
        <v>3</v>
      </c>
      <c r="J137" s="4">
        <v>5</v>
      </c>
      <c r="K137" s="4"/>
      <c r="L137" s="4" t="s">
        <v>75</v>
      </c>
      <c r="M137" s="4"/>
      <c r="N137" s="12" t="s">
        <v>98</v>
      </c>
    </row>
    <row r="138" spans="1:14" ht="13.5" thickBot="1">
      <c r="A138" s="18" t="s">
        <v>169</v>
      </c>
      <c r="B138" s="12" t="s">
        <v>170</v>
      </c>
      <c r="C138" s="4">
        <v>3</v>
      </c>
      <c r="D138" s="4">
        <v>0</v>
      </c>
      <c r="E138" s="4">
        <v>2</v>
      </c>
      <c r="F138" s="4">
        <v>0</v>
      </c>
      <c r="G138" s="4">
        <v>0</v>
      </c>
      <c r="H138" s="4">
        <v>2</v>
      </c>
      <c r="I138" s="4">
        <v>3</v>
      </c>
      <c r="J138" s="4">
        <v>5</v>
      </c>
      <c r="K138" s="4"/>
      <c r="L138" s="4" t="s">
        <v>75</v>
      </c>
      <c r="M138" s="4"/>
      <c r="N138" s="12" t="s">
        <v>98</v>
      </c>
    </row>
    <row r="139" spans="1:14" ht="13.5" thickBot="1">
      <c r="A139" s="18" t="s">
        <v>171</v>
      </c>
      <c r="B139" s="12" t="s">
        <v>172</v>
      </c>
      <c r="C139" s="4">
        <v>3</v>
      </c>
      <c r="D139" s="4">
        <v>0</v>
      </c>
      <c r="E139" s="4">
        <v>2</v>
      </c>
      <c r="F139" s="4">
        <v>0</v>
      </c>
      <c r="G139" s="4">
        <v>0</v>
      </c>
      <c r="H139" s="4">
        <v>2</v>
      </c>
      <c r="I139" s="4">
        <v>3</v>
      </c>
      <c r="J139" s="4">
        <v>5</v>
      </c>
      <c r="K139" s="4"/>
      <c r="L139" s="4" t="s">
        <v>75</v>
      </c>
      <c r="M139" s="4"/>
      <c r="N139" s="12" t="s">
        <v>98</v>
      </c>
    </row>
    <row r="140" spans="1:14" ht="12.75">
      <c r="A140" s="120" t="s">
        <v>575</v>
      </c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2"/>
    </row>
    <row r="141" spans="1:14" ht="13.5" thickBot="1">
      <c r="A141" s="18" t="s">
        <v>174</v>
      </c>
      <c r="B141" s="12" t="s">
        <v>175</v>
      </c>
      <c r="C141" s="4">
        <v>3</v>
      </c>
      <c r="D141" s="4">
        <v>0</v>
      </c>
      <c r="E141" s="4">
        <v>2</v>
      </c>
      <c r="F141" s="4">
        <v>0</v>
      </c>
      <c r="G141" s="4">
        <v>0</v>
      </c>
      <c r="H141" s="4">
        <v>2</v>
      </c>
      <c r="I141" s="4">
        <v>3</v>
      </c>
      <c r="J141" s="4">
        <v>5</v>
      </c>
      <c r="K141" s="4"/>
      <c r="L141" s="4" t="s">
        <v>75</v>
      </c>
      <c r="M141" s="4"/>
      <c r="N141" s="12" t="s">
        <v>98</v>
      </c>
    </row>
    <row r="142" spans="1:14" ht="13.5" thickBot="1">
      <c r="A142" s="18" t="s">
        <v>176</v>
      </c>
      <c r="B142" s="12" t="s">
        <v>177</v>
      </c>
      <c r="C142" s="4">
        <v>3</v>
      </c>
      <c r="D142" s="4">
        <v>0</v>
      </c>
      <c r="E142" s="4">
        <v>2</v>
      </c>
      <c r="F142" s="4">
        <v>0</v>
      </c>
      <c r="G142" s="4">
        <v>0</v>
      </c>
      <c r="H142" s="4">
        <v>2</v>
      </c>
      <c r="I142" s="4">
        <v>3</v>
      </c>
      <c r="J142" s="4">
        <v>5</v>
      </c>
      <c r="K142" s="4"/>
      <c r="L142" s="4" t="s">
        <v>75</v>
      </c>
      <c r="M142" s="4"/>
      <c r="N142" s="12" t="s">
        <v>98</v>
      </c>
    </row>
    <row r="143" spans="1:14" ht="13.5" thickBot="1">
      <c r="A143" s="18" t="s">
        <v>178</v>
      </c>
      <c r="B143" s="12" t="s">
        <v>179</v>
      </c>
      <c r="C143" s="4">
        <v>3</v>
      </c>
      <c r="D143" s="4">
        <v>0</v>
      </c>
      <c r="E143" s="4">
        <v>2</v>
      </c>
      <c r="F143" s="4">
        <v>0</v>
      </c>
      <c r="G143" s="4">
        <v>0</v>
      </c>
      <c r="H143" s="4">
        <v>2</v>
      </c>
      <c r="I143" s="4">
        <v>3</v>
      </c>
      <c r="J143" s="4">
        <v>5</v>
      </c>
      <c r="K143" s="4"/>
      <c r="L143" s="4" t="s">
        <v>75</v>
      </c>
      <c r="M143" s="4"/>
      <c r="N143" s="12" t="s">
        <v>98</v>
      </c>
    </row>
    <row r="144" spans="1:14" ht="13.5" thickBot="1">
      <c r="A144" s="55"/>
      <c r="B144" s="56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12"/>
    </row>
    <row r="145" spans="1:14" ht="16.5" thickBot="1">
      <c r="A145" s="55"/>
      <c r="B145" s="56"/>
      <c r="C145" s="5"/>
      <c r="D145" s="5"/>
      <c r="E145" s="5"/>
      <c r="F145" s="13" t="s">
        <v>165</v>
      </c>
      <c r="H145" s="5"/>
      <c r="I145" s="5"/>
      <c r="J145" s="5"/>
      <c r="K145" s="5"/>
      <c r="L145" s="5"/>
      <c r="M145" s="5"/>
      <c r="N145" s="12"/>
    </row>
    <row r="146" spans="1:14" ht="13.5" thickBot="1">
      <c r="A146" s="114" t="s">
        <v>180</v>
      </c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6"/>
    </row>
    <row r="147" spans="1:14" ht="13.5" thickBot="1">
      <c r="A147" s="23"/>
      <c r="B147" s="117" t="s">
        <v>181</v>
      </c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9"/>
    </row>
    <row r="148" spans="1:14" ht="26.25" thickBot="1">
      <c r="A148" s="18" t="s">
        <v>199</v>
      </c>
      <c r="B148" s="12" t="s">
        <v>200</v>
      </c>
      <c r="C148" s="4">
        <v>4</v>
      </c>
      <c r="D148" s="4">
        <v>2</v>
      </c>
      <c r="E148" s="4">
        <v>1</v>
      </c>
      <c r="F148" s="4">
        <v>0</v>
      </c>
      <c r="G148" s="4">
        <v>0</v>
      </c>
      <c r="H148" s="4">
        <v>5</v>
      </c>
      <c r="I148" s="4">
        <v>2</v>
      </c>
      <c r="J148" s="4">
        <v>7</v>
      </c>
      <c r="K148" s="4"/>
      <c r="L148" s="4" t="s">
        <v>75</v>
      </c>
      <c r="M148" s="4"/>
      <c r="N148" s="12" t="s">
        <v>89</v>
      </c>
    </row>
    <row r="149" spans="1:14" ht="26.25" thickBot="1">
      <c r="A149" s="18" t="s">
        <v>184</v>
      </c>
      <c r="B149" s="12" t="s">
        <v>185</v>
      </c>
      <c r="C149" s="4">
        <v>4</v>
      </c>
      <c r="D149" s="4">
        <v>2</v>
      </c>
      <c r="E149" s="4">
        <v>1</v>
      </c>
      <c r="F149" s="4">
        <v>0</v>
      </c>
      <c r="G149" s="4">
        <v>0</v>
      </c>
      <c r="H149" s="4">
        <v>5</v>
      </c>
      <c r="I149" s="4">
        <v>4</v>
      </c>
      <c r="J149" s="4">
        <v>9</v>
      </c>
      <c r="K149" s="4"/>
      <c r="L149" s="4" t="s">
        <v>75</v>
      </c>
      <c r="M149" s="4"/>
      <c r="N149" s="12" t="s">
        <v>89</v>
      </c>
    </row>
    <row r="150" spans="1:14" ht="13.5" thickBot="1">
      <c r="A150" s="18" t="s">
        <v>208</v>
      </c>
      <c r="B150" s="12" t="s">
        <v>209</v>
      </c>
      <c r="C150" s="4">
        <v>4</v>
      </c>
      <c r="D150" s="4">
        <v>2</v>
      </c>
      <c r="E150" s="4">
        <v>1</v>
      </c>
      <c r="F150" s="4">
        <v>0</v>
      </c>
      <c r="G150" s="4">
        <v>2</v>
      </c>
      <c r="H150" s="4">
        <v>5</v>
      </c>
      <c r="I150" s="4">
        <v>7</v>
      </c>
      <c r="J150" s="4">
        <v>12</v>
      </c>
      <c r="K150" s="4" t="s">
        <v>81</v>
      </c>
      <c r="L150" s="4"/>
      <c r="M150" s="4"/>
      <c r="N150" s="12" t="s">
        <v>89</v>
      </c>
    </row>
    <row r="151" spans="1:14" ht="13.5" thickBot="1">
      <c r="A151" s="24"/>
      <c r="B151" s="117" t="s">
        <v>190</v>
      </c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9"/>
    </row>
    <row r="152" spans="1:14" ht="26.25" thickBot="1">
      <c r="A152" s="18" t="s">
        <v>233</v>
      </c>
      <c r="B152" s="12" t="s">
        <v>234</v>
      </c>
      <c r="C152" s="4">
        <v>4</v>
      </c>
      <c r="D152" s="4">
        <v>2</v>
      </c>
      <c r="E152" s="4">
        <v>1</v>
      </c>
      <c r="F152" s="4">
        <v>0</v>
      </c>
      <c r="G152" s="4">
        <v>0</v>
      </c>
      <c r="H152" s="4">
        <v>5</v>
      </c>
      <c r="I152" s="4">
        <v>2</v>
      </c>
      <c r="J152" s="4">
        <v>7</v>
      </c>
      <c r="K152" s="4"/>
      <c r="L152" s="4" t="s">
        <v>75</v>
      </c>
      <c r="M152" s="4"/>
      <c r="N152" s="12" t="s">
        <v>86</v>
      </c>
    </row>
    <row r="153" spans="1:14" ht="26.25" thickBot="1">
      <c r="A153" s="18" t="s">
        <v>195</v>
      </c>
      <c r="B153" s="12" t="s">
        <v>196</v>
      </c>
      <c r="C153" s="4">
        <v>4</v>
      </c>
      <c r="D153" s="4">
        <v>2</v>
      </c>
      <c r="E153" s="4">
        <v>1</v>
      </c>
      <c r="F153" s="4">
        <v>0</v>
      </c>
      <c r="G153" s="4">
        <v>0</v>
      </c>
      <c r="H153" s="4">
        <v>5</v>
      </c>
      <c r="I153" s="4">
        <v>2</v>
      </c>
      <c r="J153" s="4">
        <v>7</v>
      </c>
      <c r="K153" s="4"/>
      <c r="L153" s="4" t="s">
        <v>75</v>
      </c>
      <c r="M153" s="4"/>
      <c r="N153" s="12" t="s">
        <v>86</v>
      </c>
    </row>
    <row r="154" spans="1:14" ht="13.5" thickBot="1">
      <c r="A154" s="18" t="s">
        <v>191</v>
      </c>
      <c r="B154" s="12" t="s">
        <v>192</v>
      </c>
      <c r="C154" s="4">
        <v>4</v>
      </c>
      <c r="D154" s="4">
        <v>2</v>
      </c>
      <c r="E154" s="4">
        <v>1</v>
      </c>
      <c r="F154" s="4">
        <v>0</v>
      </c>
      <c r="G154" s="4">
        <v>0</v>
      </c>
      <c r="H154" s="4">
        <v>5</v>
      </c>
      <c r="I154" s="4">
        <v>2</v>
      </c>
      <c r="J154" s="4">
        <v>7</v>
      </c>
      <c r="K154" s="4"/>
      <c r="L154" s="4" t="s">
        <v>75</v>
      </c>
      <c r="M154" s="4"/>
      <c r="N154" s="12" t="s">
        <v>86</v>
      </c>
    </row>
    <row r="155" spans="1:14" ht="13.5" thickBot="1">
      <c r="A155" s="18" t="s">
        <v>193</v>
      </c>
      <c r="B155" s="12" t="s">
        <v>194</v>
      </c>
      <c r="C155" s="4">
        <v>4</v>
      </c>
      <c r="D155" s="4">
        <v>2</v>
      </c>
      <c r="E155" s="4">
        <v>1</v>
      </c>
      <c r="F155" s="4">
        <v>0</v>
      </c>
      <c r="G155" s="4">
        <v>0</v>
      </c>
      <c r="H155" s="4">
        <v>5</v>
      </c>
      <c r="I155" s="4">
        <v>2</v>
      </c>
      <c r="J155" s="4">
        <v>7</v>
      </c>
      <c r="K155" s="4"/>
      <c r="L155" s="4" t="s">
        <v>75</v>
      </c>
      <c r="M155" s="4"/>
      <c r="N155" s="12" t="s">
        <v>86</v>
      </c>
    </row>
    <row r="156" spans="1:14" ht="13.5" thickBot="1">
      <c r="A156" s="18" t="s">
        <v>229</v>
      </c>
      <c r="B156" s="12" t="s">
        <v>230</v>
      </c>
      <c r="C156" s="4">
        <v>4</v>
      </c>
      <c r="D156" s="4">
        <v>2</v>
      </c>
      <c r="E156" s="4">
        <v>1</v>
      </c>
      <c r="F156" s="4">
        <v>0</v>
      </c>
      <c r="G156" s="4">
        <v>0</v>
      </c>
      <c r="H156" s="4">
        <v>5</v>
      </c>
      <c r="I156" s="4">
        <v>2</v>
      </c>
      <c r="J156" s="4">
        <v>7</v>
      </c>
      <c r="K156" s="4"/>
      <c r="L156" s="4" t="s">
        <v>75</v>
      </c>
      <c r="M156" s="4"/>
      <c r="N156" s="12" t="s">
        <v>86</v>
      </c>
    </row>
    <row r="157" spans="1:14" ht="26.25" thickBot="1">
      <c r="A157" s="18" t="s">
        <v>474</v>
      </c>
      <c r="B157" s="12" t="s">
        <v>337</v>
      </c>
      <c r="C157" s="4">
        <v>4</v>
      </c>
      <c r="D157" s="4">
        <v>2</v>
      </c>
      <c r="E157" s="4">
        <v>1</v>
      </c>
      <c r="F157" s="4">
        <v>0</v>
      </c>
      <c r="G157" s="4">
        <v>0</v>
      </c>
      <c r="H157" s="4">
        <v>5</v>
      </c>
      <c r="I157" s="4">
        <v>2</v>
      </c>
      <c r="J157" s="4">
        <v>7</v>
      </c>
      <c r="K157" s="4"/>
      <c r="L157" s="4" t="s">
        <v>75</v>
      </c>
      <c r="M157" s="4"/>
      <c r="N157" s="12" t="s">
        <v>86</v>
      </c>
    </row>
    <row r="158" spans="1:14" ht="13.5" thickBot="1">
      <c r="A158" s="18" t="s">
        <v>197</v>
      </c>
      <c r="B158" s="12" t="s">
        <v>189</v>
      </c>
      <c r="C158" s="4">
        <v>4</v>
      </c>
      <c r="D158" s="4">
        <v>2</v>
      </c>
      <c r="E158" s="4">
        <v>1</v>
      </c>
      <c r="F158" s="4">
        <v>0</v>
      </c>
      <c r="G158" s="4">
        <v>0</v>
      </c>
      <c r="H158" s="4">
        <v>5</v>
      </c>
      <c r="I158" s="4">
        <v>2</v>
      </c>
      <c r="J158" s="4">
        <v>7</v>
      </c>
      <c r="K158" s="4"/>
      <c r="L158" s="4" t="s">
        <v>75</v>
      </c>
      <c r="M158" s="4"/>
      <c r="N158" s="12" t="s">
        <v>86</v>
      </c>
    </row>
    <row r="159" spans="1:14" ht="13.5" thickBot="1">
      <c r="A159" s="114" t="s">
        <v>198</v>
      </c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6"/>
    </row>
    <row r="160" spans="1:14" ht="13.5" thickBot="1">
      <c r="A160" s="23"/>
      <c r="B160" s="117" t="s">
        <v>181</v>
      </c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9"/>
    </row>
    <row r="161" spans="1:14" ht="13.5" thickBot="1">
      <c r="A161" s="18" t="s">
        <v>128</v>
      </c>
      <c r="B161" s="12" t="s">
        <v>129</v>
      </c>
      <c r="C161" s="4">
        <v>4</v>
      </c>
      <c r="D161" s="4">
        <v>2</v>
      </c>
      <c r="E161" s="4">
        <v>0</v>
      </c>
      <c r="F161" s="4">
        <v>2</v>
      </c>
      <c r="G161" s="4">
        <v>0</v>
      </c>
      <c r="H161" s="4">
        <v>5</v>
      </c>
      <c r="I161" s="4">
        <v>2</v>
      </c>
      <c r="J161" s="4">
        <v>7</v>
      </c>
      <c r="K161" s="4"/>
      <c r="L161" s="4" t="s">
        <v>75</v>
      </c>
      <c r="M161" s="4"/>
      <c r="N161" s="12" t="s">
        <v>89</v>
      </c>
    </row>
    <row r="162" spans="1:14" ht="13.5" thickBot="1">
      <c r="A162" s="18" t="s">
        <v>148</v>
      </c>
      <c r="B162" s="12" t="s">
        <v>149</v>
      </c>
      <c r="C162" s="4">
        <v>4</v>
      </c>
      <c r="D162" s="4">
        <v>2</v>
      </c>
      <c r="E162" s="4">
        <v>2</v>
      </c>
      <c r="F162" s="4">
        <v>0</v>
      </c>
      <c r="G162" s="4">
        <v>0</v>
      </c>
      <c r="H162" s="4">
        <v>5</v>
      </c>
      <c r="I162" s="4">
        <v>2</v>
      </c>
      <c r="J162" s="4">
        <v>7</v>
      </c>
      <c r="K162" s="4"/>
      <c r="L162" s="4" t="s">
        <v>75</v>
      </c>
      <c r="M162" s="4"/>
      <c r="N162" s="12" t="s">
        <v>89</v>
      </c>
    </row>
    <row r="163" spans="1:14" ht="13.5" thickBot="1">
      <c r="A163" s="19" t="s">
        <v>142</v>
      </c>
      <c r="B163" s="71" t="s">
        <v>143</v>
      </c>
      <c r="C163" s="6">
        <v>4</v>
      </c>
      <c r="D163" s="6">
        <v>2</v>
      </c>
      <c r="E163" s="6">
        <v>2</v>
      </c>
      <c r="F163" s="6">
        <v>0</v>
      </c>
      <c r="G163" s="6">
        <v>0</v>
      </c>
      <c r="H163" s="6">
        <v>5</v>
      </c>
      <c r="I163" s="6">
        <v>2</v>
      </c>
      <c r="J163" s="6">
        <v>7</v>
      </c>
      <c r="K163" s="6" t="s">
        <v>81</v>
      </c>
      <c r="L163" s="6"/>
      <c r="M163" s="6"/>
      <c r="N163" s="71" t="s">
        <v>89</v>
      </c>
    </row>
    <row r="164" spans="1:14" ht="12.75">
      <c r="A164" s="41"/>
      <c r="B164" s="42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2"/>
    </row>
    <row r="165" spans="1:14" ht="12.75">
      <c r="A165" s="41"/>
      <c r="B165" s="42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2"/>
    </row>
    <row r="166" spans="1:14" ht="12.75">
      <c r="A166" s="41"/>
      <c r="B166" s="42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2"/>
    </row>
    <row r="167" spans="1:14" ht="12.75">
      <c r="A167" s="41"/>
      <c r="B167" s="42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2"/>
    </row>
    <row r="168" spans="1:14" ht="12.75">
      <c r="A168" s="41"/>
      <c r="B168" s="42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2"/>
    </row>
    <row r="169" spans="1:14" ht="12.75">
      <c r="A169" s="41"/>
      <c r="B169" s="42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2"/>
    </row>
    <row r="170" spans="1:14" ht="12.75">
      <c r="A170" s="41"/>
      <c r="B170" s="42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2"/>
    </row>
    <row r="171" spans="1:14" ht="12.75">
      <c r="A171" s="41"/>
      <c r="B171" s="42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2"/>
    </row>
    <row r="172" spans="1:14" ht="12.75">
      <c r="A172" s="79" t="s">
        <v>67</v>
      </c>
      <c r="B172" s="76" t="s">
        <v>68</v>
      </c>
      <c r="C172" s="76" t="s">
        <v>69</v>
      </c>
      <c r="D172" s="143" t="s">
        <v>70</v>
      </c>
      <c r="E172" s="144"/>
      <c r="F172" s="144"/>
      <c r="G172" s="145"/>
      <c r="H172" s="143" t="s">
        <v>71</v>
      </c>
      <c r="I172" s="144"/>
      <c r="J172" s="145"/>
      <c r="K172" s="143" t="s">
        <v>72</v>
      </c>
      <c r="L172" s="144"/>
      <c r="M172" s="145"/>
      <c r="N172" s="76" t="s">
        <v>73</v>
      </c>
    </row>
    <row r="173" spans="1:14" ht="13.5" thickBot="1">
      <c r="A173" s="22"/>
      <c r="B173" s="10"/>
      <c r="C173" s="10" t="s">
        <v>74</v>
      </c>
      <c r="D173" s="10" t="s">
        <v>75</v>
      </c>
      <c r="E173" s="10" t="s">
        <v>76</v>
      </c>
      <c r="F173" s="10" t="s">
        <v>77</v>
      </c>
      <c r="G173" s="10" t="s">
        <v>78</v>
      </c>
      <c r="H173" s="10" t="s">
        <v>79</v>
      </c>
      <c r="I173" s="10" t="s">
        <v>33</v>
      </c>
      <c r="J173" s="10" t="s">
        <v>80</v>
      </c>
      <c r="K173" s="10" t="s">
        <v>81</v>
      </c>
      <c r="L173" s="10" t="s">
        <v>75</v>
      </c>
      <c r="M173" s="10" t="s">
        <v>82</v>
      </c>
      <c r="N173" s="10" t="s">
        <v>83</v>
      </c>
    </row>
    <row r="174" spans="1:14" ht="13.5" thickBot="1">
      <c r="A174" s="24"/>
      <c r="B174" s="117" t="s">
        <v>190</v>
      </c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9"/>
    </row>
    <row r="175" spans="1:14" ht="13.5" thickBot="1">
      <c r="A175" s="18" t="s">
        <v>413</v>
      </c>
      <c r="B175" s="12" t="s">
        <v>414</v>
      </c>
      <c r="C175" s="4">
        <v>4</v>
      </c>
      <c r="D175" s="4">
        <v>2</v>
      </c>
      <c r="E175" s="4">
        <v>1</v>
      </c>
      <c r="F175" s="4">
        <v>0</v>
      </c>
      <c r="G175" s="4">
        <v>0</v>
      </c>
      <c r="H175" s="4">
        <v>5</v>
      </c>
      <c r="I175" s="4">
        <v>2</v>
      </c>
      <c r="J175" s="4">
        <v>7</v>
      </c>
      <c r="K175" s="4"/>
      <c r="L175" s="4" t="s">
        <v>75</v>
      </c>
      <c r="M175" s="4"/>
      <c r="N175" s="12" t="s">
        <v>89</v>
      </c>
    </row>
    <row r="176" spans="1:14" ht="13.5" thickBot="1">
      <c r="A176" s="18" t="s">
        <v>294</v>
      </c>
      <c r="B176" s="12" t="s">
        <v>143</v>
      </c>
      <c r="C176" s="4">
        <v>4</v>
      </c>
      <c r="D176" s="4">
        <v>2</v>
      </c>
      <c r="E176" s="4">
        <v>1</v>
      </c>
      <c r="F176" s="4">
        <v>0</v>
      </c>
      <c r="G176" s="4">
        <v>0</v>
      </c>
      <c r="H176" s="4">
        <v>5</v>
      </c>
      <c r="I176" s="4">
        <v>2</v>
      </c>
      <c r="J176" s="4">
        <v>7</v>
      </c>
      <c r="K176" s="4" t="s">
        <v>81</v>
      </c>
      <c r="L176" s="4"/>
      <c r="M176" s="4"/>
      <c r="N176" s="12" t="s">
        <v>89</v>
      </c>
    </row>
    <row r="177" spans="1:14" ht="13.5" thickBot="1">
      <c r="A177" s="18" t="s">
        <v>211</v>
      </c>
      <c r="B177" s="12" t="s">
        <v>212</v>
      </c>
      <c r="C177" s="4">
        <v>4</v>
      </c>
      <c r="D177" s="4">
        <v>2</v>
      </c>
      <c r="E177" s="4">
        <v>1</v>
      </c>
      <c r="F177" s="4">
        <v>0</v>
      </c>
      <c r="G177" s="4">
        <v>0</v>
      </c>
      <c r="H177" s="4">
        <v>5</v>
      </c>
      <c r="I177" s="4">
        <v>2</v>
      </c>
      <c r="J177" s="4">
        <v>7</v>
      </c>
      <c r="K177" s="4"/>
      <c r="L177" s="4" t="s">
        <v>75</v>
      </c>
      <c r="M177" s="4"/>
      <c r="N177" s="12" t="s">
        <v>89</v>
      </c>
    </row>
    <row r="178" spans="1:14" ht="13.5" thickBot="1">
      <c r="A178" s="18" t="s">
        <v>205</v>
      </c>
      <c r="B178" s="12" t="s">
        <v>206</v>
      </c>
      <c r="C178" s="4">
        <v>4</v>
      </c>
      <c r="D178" s="4">
        <v>2</v>
      </c>
      <c r="E178" s="4">
        <v>1</v>
      </c>
      <c r="F178" s="4">
        <v>0</v>
      </c>
      <c r="G178" s="4">
        <v>0</v>
      </c>
      <c r="H178" s="4">
        <v>5</v>
      </c>
      <c r="I178" s="4">
        <v>2</v>
      </c>
      <c r="J178" s="4">
        <v>7</v>
      </c>
      <c r="K178" s="4"/>
      <c r="L178" s="4" t="s">
        <v>75</v>
      </c>
      <c r="M178" s="4"/>
      <c r="N178" s="12" t="s">
        <v>89</v>
      </c>
    </row>
    <row r="179" spans="1:14" ht="13.5" thickBot="1">
      <c r="A179" s="18" t="s">
        <v>297</v>
      </c>
      <c r="B179" s="12" t="s">
        <v>149</v>
      </c>
      <c r="C179" s="4">
        <v>4</v>
      </c>
      <c r="D179" s="4">
        <v>2</v>
      </c>
      <c r="E179" s="4">
        <v>1</v>
      </c>
      <c r="F179" s="4">
        <v>0</v>
      </c>
      <c r="G179" s="4">
        <v>0</v>
      </c>
      <c r="H179" s="4">
        <v>5</v>
      </c>
      <c r="I179" s="4">
        <v>2</v>
      </c>
      <c r="J179" s="4">
        <v>7</v>
      </c>
      <c r="K179" s="4"/>
      <c r="L179" s="4" t="s">
        <v>75</v>
      </c>
      <c r="M179" s="4"/>
      <c r="N179" s="12" t="s">
        <v>89</v>
      </c>
    </row>
    <row r="180" spans="1:14" ht="13.5" thickBot="1">
      <c r="A180" s="123" t="s">
        <v>530</v>
      </c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5"/>
    </row>
    <row r="181" spans="1:14" ht="13.5" thickBot="1">
      <c r="A181" s="23"/>
      <c r="B181" s="117" t="s">
        <v>181</v>
      </c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9"/>
    </row>
    <row r="182" spans="1:14" ht="26.25" thickBot="1">
      <c r="A182" s="18" t="s">
        <v>383</v>
      </c>
      <c r="B182" s="12" t="s">
        <v>384</v>
      </c>
      <c r="C182" s="4">
        <v>4</v>
      </c>
      <c r="D182" s="4">
        <v>2</v>
      </c>
      <c r="E182" s="4">
        <v>0</v>
      </c>
      <c r="F182" s="4">
        <v>1</v>
      </c>
      <c r="G182" s="4">
        <v>0</v>
      </c>
      <c r="H182" s="4">
        <v>5</v>
      </c>
      <c r="I182" s="4">
        <v>2</v>
      </c>
      <c r="J182" s="4">
        <v>7</v>
      </c>
      <c r="K182" s="4"/>
      <c r="L182" s="4" t="s">
        <v>75</v>
      </c>
      <c r="M182" s="4"/>
      <c r="N182" s="12" t="s">
        <v>89</v>
      </c>
    </row>
    <row r="183" spans="1:14" ht="13.5" thickBot="1">
      <c r="A183" s="18" t="s">
        <v>403</v>
      </c>
      <c r="B183" s="12" t="s">
        <v>404</v>
      </c>
      <c r="C183" s="4">
        <v>4</v>
      </c>
      <c r="D183" s="4">
        <v>2</v>
      </c>
      <c r="E183" s="4">
        <v>0</v>
      </c>
      <c r="F183" s="4">
        <v>1</v>
      </c>
      <c r="G183" s="4">
        <v>0</v>
      </c>
      <c r="H183" s="4">
        <v>5</v>
      </c>
      <c r="I183" s="4">
        <v>2</v>
      </c>
      <c r="J183" s="4">
        <v>7</v>
      </c>
      <c r="K183" s="4"/>
      <c r="L183" s="4" t="s">
        <v>75</v>
      </c>
      <c r="M183" s="4"/>
      <c r="N183" s="12" t="s">
        <v>89</v>
      </c>
    </row>
    <row r="184" spans="1:14" ht="13.5" thickBot="1">
      <c r="A184" s="18" t="s">
        <v>407</v>
      </c>
      <c r="B184" s="12" t="s">
        <v>408</v>
      </c>
      <c r="C184" s="4">
        <v>4</v>
      </c>
      <c r="D184" s="4">
        <v>2</v>
      </c>
      <c r="E184" s="4">
        <v>0</v>
      </c>
      <c r="F184" s="4">
        <v>1</v>
      </c>
      <c r="G184" s="4">
        <v>0</v>
      </c>
      <c r="H184" s="4">
        <v>5</v>
      </c>
      <c r="I184" s="4">
        <v>2</v>
      </c>
      <c r="J184" s="4">
        <v>7</v>
      </c>
      <c r="K184" s="4"/>
      <c r="L184" s="4" t="s">
        <v>75</v>
      </c>
      <c r="M184" s="4"/>
      <c r="N184" s="12" t="s">
        <v>89</v>
      </c>
    </row>
    <row r="185" spans="1:14" ht="26.25" thickBot="1">
      <c r="A185" s="18" t="s">
        <v>387</v>
      </c>
      <c r="B185" s="12" t="s">
        <v>388</v>
      </c>
      <c r="C185" s="4">
        <v>4</v>
      </c>
      <c r="D185" s="4">
        <v>2</v>
      </c>
      <c r="E185" s="4">
        <v>0</v>
      </c>
      <c r="F185" s="4">
        <v>1</v>
      </c>
      <c r="G185" s="4">
        <v>0</v>
      </c>
      <c r="H185" s="4">
        <v>5</v>
      </c>
      <c r="I185" s="4">
        <v>2</v>
      </c>
      <c r="J185" s="4">
        <v>7</v>
      </c>
      <c r="K185" s="4"/>
      <c r="L185" s="4" t="s">
        <v>75</v>
      </c>
      <c r="M185" s="4"/>
      <c r="N185" s="12" t="s">
        <v>89</v>
      </c>
    </row>
    <row r="186" spans="1:14" ht="13.5" thickBot="1">
      <c r="A186" s="24"/>
      <c r="B186" s="117" t="s">
        <v>190</v>
      </c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9"/>
    </row>
    <row r="187" spans="1:14" ht="26.25" thickBot="1">
      <c r="A187" s="18" t="s">
        <v>389</v>
      </c>
      <c r="B187" s="12" t="s">
        <v>390</v>
      </c>
      <c r="C187" s="4">
        <v>4</v>
      </c>
      <c r="D187" s="4">
        <v>2</v>
      </c>
      <c r="E187" s="4">
        <v>0</v>
      </c>
      <c r="F187" s="4">
        <v>1</v>
      </c>
      <c r="G187" s="4">
        <v>0</v>
      </c>
      <c r="H187" s="4">
        <v>5</v>
      </c>
      <c r="I187" s="4">
        <v>2</v>
      </c>
      <c r="J187" s="4">
        <v>7</v>
      </c>
      <c r="K187" s="4"/>
      <c r="L187" s="4" t="s">
        <v>75</v>
      </c>
      <c r="M187" s="4"/>
      <c r="N187" s="12" t="s">
        <v>89</v>
      </c>
    </row>
    <row r="188" spans="1:14" ht="13.5" thickBot="1">
      <c r="A188" s="18" t="s">
        <v>391</v>
      </c>
      <c r="B188" s="12" t="s">
        <v>392</v>
      </c>
      <c r="C188" s="4">
        <v>4</v>
      </c>
      <c r="D188" s="4">
        <v>2</v>
      </c>
      <c r="E188" s="4">
        <v>0</v>
      </c>
      <c r="F188" s="4">
        <v>1</v>
      </c>
      <c r="G188" s="4">
        <v>0</v>
      </c>
      <c r="H188" s="4">
        <v>5</v>
      </c>
      <c r="I188" s="4">
        <v>2</v>
      </c>
      <c r="J188" s="4">
        <v>7</v>
      </c>
      <c r="K188" s="4"/>
      <c r="L188" s="4" t="s">
        <v>75</v>
      </c>
      <c r="M188" s="4"/>
      <c r="N188" s="12" t="s">
        <v>89</v>
      </c>
    </row>
    <row r="189" spans="1:14" ht="13.5" thickBot="1">
      <c r="A189" s="18" t="s">
        <v>409</v>
      </c>
      <c r="B189" s="12" t="s">
        <v>410</v>
      </c>
      <c r="C189" s="4">
        <v>4</v>
      </c>
      <c r="D189" s="4">
        <v>2</v>
      </c>
      <c r="E189" s="4">
        <v>0</v>
      </c>
      <c r="F189" s="4">
        <v>1</v>
      </c>
      <c r="G189" s="4">
        <v>0</v>
      </c>
      <c r="H189" s="4">
        <v>5</v>
      </c>
      <c r="I189" s="4">
        <v>2</v>
      </c>
      <c r="J189" s="4">
        <v>7</v>
      </c>
      <c r="K189" s="4"/>
      <c r="L189" s="4" t="s">
        <v>75</v>
      </c>
      <c r="M189" s="4"/>
      <c r="N189" s="12" t="s">
        <v>89</v>
      </c>
    </row>
    <row r="190" spans="1:14" ht="26.25" thickBot="1">
      <c r="A190" s="18" t="s">
        <v>393</v>
      </c>
      <c r="B190" s="12" t="s">
        <v>384</v>
      </c>
      <c r="C190" s="4">
        <v>4</v>
      </c>
      <c r="D190" s="4">
        <v>2</v>
      </c>
      <c r="E190" s="4">
        <v>0</v>
      </c>
      <c r="F190" s="4">
        <v>1</v>
      </c>
      <c r="G190" s="4">
        <v>0</v>
      </c>
      <c r="H190" s="4">
        <v>5</v>
      </c>
      <c r="I190" s="4">
        <v>2</v>
      </c>
      <c r="J190" s="4">
        <v>7</v>
      </c>
      <c r="K190" s="4"/>
      <c r="L190" s="4" t="s">
        <v>75</v>
      </c>
      <c r="M190" s="4"/>
      <c r="N190" s="12" t="s">
        <v>89</v>
      </c>
    </row>
    <row r="191" spans="1:14" ht="13.5" thickBot="1">
      <c r="A191" s="18" t="s">
        <v>472</v>
      </c>
      <c r="B191" s="12" t="s">
        <v>333</v>
      </c>
      <c r="C191" s="4">
        <v>4</v>
      </c>
      <c r="D191" s="4">
        <v>2</v>
      </c>
      <c r="E191" s="4">
        <v>0</v>
      </c>
      <c r="F191" s="4">
        <v>1</v>
      </c>
      <c r="G191" s="4">
        <v>0</v>
      </c>
      <c r="H191" s="4">
        <v>5</v>
      </c>
      <c r="I191" s="4">
        <v>2</v>
      </c>
      <c r="J191" s="4">
        <v>7</v>
      </c>
      <c r="K191" s="4"/>
      <c r="L191" s="4" t="s">
        <v>75</v>
      </c>
      <c r="M191" s="4"/>
      <c r="N191" s="12" t="s">
        <v>89</v>
      </c>
    </row>
    <row r="192" spans="1:14" ht="13.5" thickBot="1">
      <c r="A192" s="114" t="s">
        <v>215</v>
      </c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6"/>
    </row>
    <row r="193" spans="1:14" ht="13.5" thickBot="1">
      <c r="A193" s="23"/>
      <c r="B193" s="117" t="s">
        <v>181</v>
      </c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9"/>
    </row>
    <row r="194" spans="1:14" ht="13.5" thickBot="1">
      <c r="A194" s="18" t="s">
        <v>236</v>
      </c>
      <c r="B194" s="12" t="s">
        <v>237</v>
      </c>
      <c r="C194" s="4">
        <v>3</v>
      </c>
      <c r="D194" s="4">
        <v>2</v>
      </c>
      <c r="E194" s="4">
        <v>0</v>
      </c>
      <c r="F194" s="4">
        <v>0</v>
      </c>
      <c r="G194" s="4">
        <v>0</v>
      </c>
      <c r="H194" s="4">
        <v>4</v>
      </c>
      <c r="I194" s="4">
        <v>1</v>
      </c>
      <c r="J194" s="4">
        <v>5</v>
      </c>
      <c r="K194" s="4"/>
      <c r="L194" s="4" t="s">
        <v>75</v>
      </c>
      <c r="M194" s="4"/>
      <c r="N194" s="12" t="s">
        <v>98</v>
      </c>
    </row>
    <row r="195" spans="1:14" ht="13.5" thickBot="1">
      <c r="A195" s="18" t="s">
        <v>238</v>
      </c>
      <c r="B195" s="12" t="s">
        <v>239</v>
      </c>
      <c r="C195" s="4">
        <v>3</v>
      </c>
      <c r="D195" s="4">
        <v>2</v>
      </c>
      <c r="E195" s="4">
        <v>0</v>
      </c>
      <c r="F195" s="4">
        <v>0</v>
      </c>
      <c r="G195" s="4">
        <v>0</v>
      </c>
      <c r="H195" s="4">
        <v>4</v>
      </c>
      <c r="I195" s="4">
        <v>1</v>
      </c>
      <c r="J195" s="4">
        <v>5</v>
      </c>
      <c r="K195" s="4"/>
      <c r="L195" s="4" t="s">
        <v>75</v>
      </c>
      <c r="M195" s="4"/>
      <c r="N195" s="12" t="s">
        <v>98</v>
      </c>
    </row>
    <row r="196" spans="1:14" ht="26.25" thickBot="1">
      <c r="A196" s="18" t="s">
        <v>240</v>
      </c>
      <c r="B196" s="12" t="s">
        <v>241</v>
      </c>
      <c r="C196" s="4">
        <v>3</v>
      </c>
      <c r="D196" s="4">
        <v>2</v>
      </c>
      <c r="E196" s="4">
        <v>0</v>
      </c>
      <c r="F196" s="4">
        <v>0</v>
      </c>
      <c r="G196" s="4">
        <v>0</v>
      </c>
      <c r="H196" s="4">
        <v>4</v>
      </c>
      <c r="I196" s="4">
        <v>1</v>
      </c>
      <c r="J196" s="4">
        <v>5</v>
      </c>
      <c r="K196" s="4"/>
      <c r="L196" s="4" t="s">
        <v>75</v>
      </c>
      <c r="M196" s="4"/>
      <c r="N196" s="12" t="s">
        <v>98</v>
      </c>
    </row>
    <row r="197" spans="1:14" ht="13.5" thickBot="1">
      <c r="A197" s="24"/>
      <c r="B197" s="117" t="s">
        <v>190</v>
      </c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9"/>
    </row>
    <row r="198" spans="1:14" ht="13.5" thickBot="1">
      <c r="A198" s="18" t="s">
        <v>242</v>
      </c>
      <c r="B198" s="12" t="s">
        <v>237</v>
      </c>
      <c r="C198" s="4">
        <v>3</v>
      </c>
      <c r="D198" s="4">
        <v>2</v>
      </c>
      <c r="E198" s="4">
        <v>0</v>
      </c>
      <c r="F198" s="4">
        <v>0</v>
      </c>
      <c r="G198" s="4">
        <v>0</v>
      </c>
      <c r="H198" s="4">
        <v>4</v>
      </c>
      <c r="I198" s="4">
        <v>1</v>
      </c>
      <c r="J198" s="4">
        <v>5</v>
      </c>
      <c r="K198" s="4"/>
      <c r="L198" s="4" t="s">
        <v>75</v>
      </c>
      <c r="M198" s="4"/>
      <c r="N198" s="12" t="s">
        <v>98</v>
      </c>
    </row>
    <row r="199" spans="1:14" ht="13.5" thickBot="1">
      <c r="A199" s="18" t="s">
        <v>243</v>
      </c>
      <c r="B199" s="12" t="s">
        <v>239</v>
      </c>
      <c r="C199" s="4">
        <v>3</v>
      </c>
      <c r="D199" s="4">
        <v>2</v>
      </c>
      <c r="E199" s="4">
        <v>0</v>
      </c>
      <c r="F199" s="4">
        <v>0</v>
      </c>
      <c r="G199" s="4">
        <v>0</v>
      </c>
      <c r="H199" s="4">
        <v>4</v>
      </c>
      <c r="I199" s="4">
        <v>1</v>
      </c>
      <c r="J199" s="4">
        <v>5</v>
      </c>
      <c r="K199" s="4"/>
      <c r="L199" s="4" t="s">
        <v>75</v>
      </c>
      <c r="M199" s="4"/>
      <c r="N199" s="12" t="s">
        <v>98</v>
      </c>
    </row>
    <row r="200" spans="1:14" ht="26.25" thickBot="1">
      <c r="A200" s="18" t="s">
        <v>244</v>
      </c>
      <c r="B200" s="12" t="s">
        <v>241</v>
      </c>
      <c r="C200" s="4">
        <v>3</v>
      </c>
      <c r="D200" s="4">
        <v>2</v>
      </c>
      <c r="E200" s="4">
        <v>0</v>
      </c>
      <c r="F200" s="4">
        <v>0</v>
      </c>
      <c r="G200" s="4">
        <v>0</v>
      </c>
      <c r="H200" s="4">
        <v>4</v>
      </c>
      <c r="I200" s="4">
        <v>1</v>
      </c>
      <c r="J200" s="4">
        <v>5</v>
      </c>
      <c r="K200" s="4"/>
      <c r="L200" s="4" t="s">
        <v>75</v>
      </c>
      <c r="M200" s="4"/>
      <c r="N200" s="12" t="s">
        <v>98</v>
      </c>
    </row>
    <row r="201" spans="1:14" s="53" customFormat="1" ht="13.5" thickBot="1">
      <c r="A201" s="50" t="s">
        <v>101</v>
      </c>
      <c r="B201" s="51"/>
      <c r="C201" s="52" t="e">
        <f>C194+C182+#REF!+#REF!</f>
        <v>#REF!</v>
      </c>
      <c r="D201" s="52" t="e">
        <f>D194+D182+#REF!+#REF!</f>
        <v>#REF!</v>
      </c>
      <c r="E201" s="52" t="e">
        <f>E194+E182+#REF!+#REF!</f>
        <v>#REF!</v>
      </c>
      <c r="F201" s="52" t="e">
        <f>F194+F182+#REF!+#REF!</f>
        <v>#REF!</v>
      </c>
      <c r="G201" s="52" t="e">
        <f>G194+G182+#REF!+#REF!</f>
        <v>#REF!</v>
      </c>
      <c r="H201" s="52" t="e">
        <f>H194+H182+#REF!+#REF!</f>
        <v>#REF!</v>
      </c>
      <c r="I201" s="52" t="e">
        <f>I194+I182+#REF!+#REF!</f>
        <v>#REF!</v>
      </c>
      <c r="J201" s="52" t="e">
        <f>J194+J182+#REF!+#REF!</f>
        <v>#REF!</v>
      </c>
      <c r="K201" s="52"/>
      <c r="L201" s="52"/>
      <c r="M201" s="52"/>
      <c r="N201" s="51"/>
    </row>
    <row r="202" ht="15.75">
      <c r="A202" s="14"/>
    </row>
    <row r="203" ht="15.75">
      <c r="D203" s="13" t="s">
        <v>245</v>
      </c>
    </row>
    <row r="204" ht="13.5" thickBot="1">
      <c r="A204" s="16"/>
    </row>
    <row r="205" spans="1:14" ht="13.5" thickBot="1">
      <c r="A205" s="21" t="s">
        <v>67</v>
      </c>
      <c r="B205" s="9" t="s">
        <v>68</v>
      </c>
      <c r="C205" s="9" t="s">
        <v>69</v>
      </c>
      <c r="D205" s="107" t="s">
        <v>70</v>
      </c>
      <c r="E205" s="108"/>
      <c r="F205" s="108"/>
      <c r="G205" s="109"/>
      <c r="H205" s="107" t="s">
        <v>71</v>
      </c>
      <c r="I205" s="108"/>
      <c r="J205" s="109"/>
      <c r="K205" s="107" t="s">
        <v>72</v>
      </c>
      <c r="L205" s="108"/>
      <c r="M205" s="109"/>
      <c r="N205" s="9" t="s">
        <v>73</v>
      </c>
    </row>
    <row r="206" spans="1:14" ht="13.5" thickBot="1">
      <c r="A206" s="22"/>
      <c r="B206" s="10"/>
      <c r="C206" s="10" t="s">
        <v>74</v>
      </c>
      <c r="D206" s="11" t="s">
        <v>75</v>
      </c>
      <c r="E206" s="11" t="s">
        <v>76</v>
      </c>
      <c r="F206" s="11" t="s">
        <v>77</v>
      </c>
      <c r="G206" s="11" t="s">
        <v>78</v>
      </c>
      <c r="H206" s="11" t="s">
        <v>79</v>
      </c>
      <c r="I206" s="11" t="s">
        <v>33</v>
      </c>
      <c r="J206" s="11" t="s">
        <v>80</v>
      </c>
      <c r="K206" s="11" t="s">
        <v>81</v>
      </c>
      <c r="L206" s="11" t="s">
        <v>75</v>
      </c>
      <c r="M206" s="11" t="s">
        <v>82</v>
      </c>
      <c r="N206" s="10" t="s">
        <v>83</v>
      </c>
    </row>
    <row r="207" spans="1:14" ht="13.5" thickBot="1">
      <c r="A207" s="114" t="s">
        <v>246</v>
      </c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6"/>
    </row>
    <row r="208" spans="1:14" ht="13.5" thickBot="1">
      <c r="A208" s="18" t="s">
        <v>247</v>
      </c>
      <c r="B208" s="12" t="s">
        <v>248</v>
      </c>
      <c r="C208" s="4">
        <v>4</v>
      </c>
      <c r="D208" s="4">
        <v>0</v>
      </c>
      <c r="E208" s="4">
        <v>0</v>
      </c>
      <c r="F208" s="4">
        <v>1</v>
      </c>
      <c r="G208" s="4">
        <v>0</v>
      </c>
      <c r="H208" s="4">
        <v>1</v>
      </c>
      <c r="I208" s="4">
        <v>6</v>
      </c>
      <c r="J208" s="4">
        <v>7</v>
      </c>
      <c r="K208" s="4"/>
      <c r="L208" s="4" t="s">
        <v>75</v>
      </c>
      <c r="M208" s="4"/>
      <c r="N208" s="12" t="s">
        <v>89</v>
      </c>
    </row>
    <row r="209" ht="15.75">
      <c r="A209" s="14"/>
    </row>
    <row r="210" ht="16.5" thickBot="1">
      <c r="F210" s="13" t="s">
        <v>249</v>
      </c>
    </row>
    <row r="211" spans="1:14" ht="13.5" thickBot="1">
      <c r="A211" s="21" t="s">
        <v>67</v>
      </c>
      <c r="B211" s="9" t="s">
        <v>68</v>
      </c>
      <c r="C211" s="9" t="s">
        <v>69</v>
      </c>
      <c r="D211" s="107" t="s">
        <v>70</v>
      </c>
      <c r="E211" s="108"/>
      <c r="F211" s="108"/>
      <c r="G211" s="109"/>
      <c r="H211" s="107" t="s">
        <v>71</v>
      </c>
      <c r="I211" s="108"/>
      <c r="J211" s="109"/>
      <c r="K211" s="107" t="s">
        <v>72</v>
      </c>
      <c r="L211" s="108"/>
      <c r="M211" s="109"/>
      <c r="N211" s="9" t="s">
        <v>73</v>
      </c>
    </row>
    <row r="212" spans="1:14" ht="13.5" thickBot="1">
      <c r="A212" s="22"/>
      <c r="B212" s="10"/>
      <c r="C212" s="10" t="s">
        <v>74</v>
      </c>
      <c r="D212" s="11" t="s">
        <v>75</v>
      </c>
      <c r="E212" s="11" t="s">
        <v>76</v>
      </c>
      <c r="F212" s="11" t="s">
        <v>77</v>
      </c>
      <c r="G212" s="11" t="s">
        <v>78</v>
      </c>
      <c r="H212" s="11" t="s">
        <v>79</v>
      </c>
      <c r="I212" s="11" t="s">
        <v>33</v>
      </c>
      <c r="J212" s="11" t="s">
        <v>80</v>
      </c>
      <c r="K212" s="11" t="s">
        <v>81</v>
      </c>
      <c r="L212" s="11" t="s">
        <v>75</v>
      </c>
      <c r="M212" s="11" t="s">
        <v>82</v>
      </c>
      <c r="N212" s="10" t="s">
        <v>83</v>
      </c>
    </row>
    <row r="213" spans="1:14" ht="13.5" thickBot="1">
      <c r="A213" s="114" t="s">
        <v>250</v>
      </c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6"/>
    </row>
    <row r="214" spans="1:14" ht="13.5" thickBot="1">
      <c r="A214" s="18" t="s">
        <v>251</v>
      </c>
      <c r="B214" s="12" t="s">
        <v>252</v>
      </c>
      <c r="C214" s="4">
        <v>0</v>
      </c>
      <c r="D214" s="4">
        <v>2</v>
      </c>
      <c r="E214" s="4">
        <v>1</v>
      </c>
      <c r="F214" s="4">
        <v>0</v>
      </c>
      <c r="G214" s="4">
        <v>0</v>
      </c>
      <c r="H214" s="4">
        <v>5</v>
      </c>
      <c r="I214" s="4">
        <v>0</v>
      </c>
      <c r="J214" s="4">
        <v>5</v>
      </c>
      <c r="K214" s="4"/>
      <c r="L214" s="4" t="s">
        <v>75</v>
      </c>
      <c r="M214" s="4"/>
      <c r="N214" s="12" t="s">
        <v>86</v>
      </c>
    </row>
    <row r="215" spans="1:14" ht="26.25" thickBot="1">
      <c r="A215" s="18" t="s">
        <v>457</v>
      </c>
      <c r="B215" s="12" t="s">
        <v>458</v>
      </c>
      <c r="C215" s="4">
        <v>3</v>
      </c>
      <c r="D215" s="4">
        <v>2</v>
      </c>
      <c r="E215" s="4">
        <v>0</v>
      </c>
      <c r="F215" s="4">
        <v>0</v>
      </c>
      <c r="G215" s="4">
        <v>1</v>
      </c>
      <c r="H215" s="4">
        <v>4</v>
      </c>
      <c r="I215" s="4">
        <v>1</v>
      </c>
      <c r="J215" s="4">
        <v>5</v>
      </c>
      <c r="K215" s="4"/>
      <c r="L215" s="4" t="s">
        <v>75</v>
      </c>
      <c r="M215" s="4"/>
      <c r="N215" s="12" t="s">
        <v>98</v>
      </c>
    </row>
    <row r="216" spans="1:14" ht="26.25" thickBot="1">
      <c r="A216" s="18" t="s">
        <v>253</v>
      </c>
      <c r="B216" s="12" t="s">
        <v>254</v>
      </c>
      <c r="C216" s="4">
        <v>4</v>
      </c>
      <c r="D216" s="4">
        <v>2</v>
      </c>
      <c r="E216" s="4">
        <v>0</v>
      </c>
      <c r="F216" s="4">
        <v>2</v>
      </c>
      <c r="G216" s="4">
        <v>0</v>
      </c>
      <c r="H216" s="4">
        <v>6</v>
      </c>
      <c r="I216" s="4">
        <v>1</v>
      </c>
      <c r="J216" s="4">
        <v>7</v>
      </c>
      <c r="K216" s="4"/>
      <c r="L216" s="4" t="s">
        <v>75</v>
      </c>
      <c r="M216" s="4"/>
      <c r="N216" s="12" t="s">
        <v>86</v>
      </c>
    </row>
    <row r="217" spans="1:14" ht="13.5" thickBot="1">
      <c r="A217" s="114" t="s">
        <v>531</v>
      </c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6"/>
    </row>
    <row r="218" spans="1:14" ht="39" thickBot="1">
      <c r="A218" s="18" t="s">
        <v>256</v>
      </c>
      <c r="B218" s="12" t="s">
        <v>257</v>
      </c>
      <c r="C218" s="4">
        <v>3</v>
      </c>
      <c r="D218" s="4">
        <v>2</v>
      </c>
      <c r="E218" s="4">
        <v>0</v>
      </c>
      <c r="F218" s="4">
        <v>0</v>
      </c>
      <c r="G218" s="4">
        <v>0</v>
      </c>
      <c r="H218" s="4">
        <v>4</v>
      </c>
      <c r="I218" s="4">
        <v>1</v>
      </c>
      <c r="J218" s="4">
        <v>5</v>
      </c>
      <c r="K218" s="4"/>
      <c r="L218" s="4" t="s">
        <v>75</v>
      </c>
      <c r="M218" s="4"/>
      <c r="N218" s="12" t="s">
        <v>86</v>
      </c>
    </row>
    <row r="219" spans="1:14" ht="13.5" thickBot="1">
      <c r="A219" s="114" t="s">
        <v>258</v>
      </c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6"/>
    </row>
    <row r="220" spans="1:14" ht="26.25" thickBot="1">
      <c r="A220" s="18" t="s">
        <v>259</v>
      </c>
      <c r="B220" s="12" t="s">
        <v>260</v>
      </c>
      <c r="C220" s="4">
        <v>3</v>
      </c>
      <c r="D220" s="4">
        <v>1</v>
      </c>
      <c r="E220" s="4">
        <v>0</v>
      </c>
      <c r="F220" s="4">
        <v>1</v>
      </c>
      <c r="G220" s="4">
        <v>0</v>
      </c>
      <c r="H220" s="4">
        <v>3</v>
      </c>
      <c r="I220" s="4">
        <v>2</v>
      </c>
      <c r="J220" s="4">
        <v>5</v>
      </c>
      <c r="K220" s="4"/>
      <c r="L220" s="4" t="s">
        <v>75</v>
      </c>
      <c r="M220" s="4"/>
      <c r="N220" s="12" t="s">
        <v>98</v>
      </c>
    </row>
    <row r="221" ht="12.75">
      <c r="A221" s="16"/>
    </row>
    <row r="222" ht="15.75">
      <c r="E222" s="13" t="s">
        <v>261</v>
      </c>
    </row>
    <row r="223" ht="15.75">
      <c r="E223" s="13" t="s">
        <v>262</v>
      </c>
    </row>
    <row r="224" ht="13.5" thickBot="1">
      <c r="A224" s="16"/>
    </row>
    <row r="225" spans="1:14" ht="13.5" thickBot="1">
      <c r="A225" s="21" t="s">
        <v>67</v>
      </c>
      <c r="B225" s="9" t="s">
        <v>68</v>
      </c>
      <c r="C225" s="9" t="s">
        <v>69</v>
      </c>
      <c r="D225" s="107" t="s">
        <v>70</v>
      </c>
      <c r="E225" s="108"/>
      <c r="F225" s="108"/>
      <c r="G225" s="109"/>
      <c r="H225" s="107" t="s">
        <v>71</v>
      </c>
      <c r="I225" s="108"/>
      <c r="J225" s="109"/>
      <c r="K225" s="107" t="s">
        <v>72</v>
      </c>
      <c r="L225" s="108"/>
      <c r="M225" s="109"/>
      <c r="N225" s="9" t="s">
        <v>73</v>
      </c>
    </row>
    <row r="226" spans="1:14" ht="13.5" thickBot="1">
      <c r="A226" s="22"/>
      <c r="B226" s="10"/>
      <c r="C226" s="10" t="s">
        <v>74</v>
      </c>
      <c r="D226" s="11" t="s">
        <v>75</v>
      </c>
      <c r="E226" s="11" t="s">
        <v>76</v>
      </c>
      <c r="F226" s="11" t="s">
        <v>77</v>
      </c>
      <c r="G226" s="11" t="s">
        <v>78</v>
      </c>
      <c r="H226" s="11" t="s">
        <v>79</v>
      </c>
      <c r="I226" s="11" t="s">
        <v>33</v>
      </c>
      <c r="J226" s="11" t="s">
        <v>80</v>
      </c>
      <c r="K226" s="11" t="s">
        <v>81</v>
      </c>
      <c r="L226" s="11" t="s">
        <v>75</v>
      </c>
      <c r="M226" s="11" t="s">
        <v>82</v>
      </c>
      <c r="N226" s="10" t="s">
        <v>83</v>
      </c>
    </row>
    <row r="227" spans="1:14" ht="13.5" thickBot="1">
      <c r="A227" s="18" t="s">
        <v>84</v>
      </c>
      <c r="B227" s="12" t="s">
        <v>85</v>
      </c>
      <c r="C227" s="4">
        <v>6</v>
      </c>
      <c r="D227" s="4">
        <v>2</v>
      </c>
      <c r="E227" s="4">
        <v>2</v>
      </c>
      <c r="F227" s="4">
        <v>0</v>
      </c>
      <c r="G227" s="4">
        <v>0</v>
      </c>
      <c r="H227" s="4">
        <v>6</v>
      </c>
      <c r="I227" s="4">
        <v>5</v>
      </c>
      <c r="J227" s="4">
        <v>11</v>
      </c>
      <c r="K227" s="4" t="s">
        <v>81</v>
      </c>
      <c r="L227" s="4"/>
      <c r="M227" s="4"/>
      <c r="N227" s="12" t="s">
        <v>263</v>
      </c>
    </row>
    <row r="228" spans="1:14" ht="26.25" thickBot="1">
      <c r="A228" s="18" t="s">
        <v>90</v>
      </c>
      <c r="B228" s="12" t="s">
        <v>91</v>
      </c>
      <c r="C228" s="4">
        <v>6</v>
      </c>
      <c r="D228" s="4">
        <v>2</v>
      </c>
      <c r="E228" s="4">
        <v>2</v>
      </c>
      <c r="F228" s="4">
        <v>0</v>
      </c>
      <c r="G228" s="4">
        <v>0</v>
      </c>
      <c r="H228" s="4">
        <v>6</v>
      </c>
      <c r="I228" s="4">
        <v>5</v>
      </c>
      <c r="J228" s="4">
        <v>11</v>
      </c>
      <c r="K228" s="4" t="s">
        <v>81</v>
      </c>
      <c r="L228" s="4"/>
      <c r="M228" s="4"/>
      <c r="N228" s="12" t="s">
        <v>263</v>
      </c>
    </row>
    <row r="229" spans="1:14" ht="13.5" thickBot="1">
      <c r="A229" s="18" t="s">
        <v>92</v>
      </c>
      <c r="B229" s="12" t="s">
        <v>93</v>
      </c>
      <c r="C229" s="4">
        <v>6</v>
      </c>
      <c r="D229" s="4">
        <v>2</v>
      </c>
      <c r="E229" s="4">
        <v>2</v>
      </c>
      <c r="F229" s="4">
        <v>0</v>
      </c>
      <c r="G229" s="4">
        <v>0</v>
      </c>
      <c r="H229" s="4">
        <v>6</v>
      </c>
      <c r="I229" s="4">
        <v>5</v>
      </c>
      <c r="J229" s="4">
        <v>11</v>
      </c>
      <c r="K229" s="4" t="s">
        <v>81</v>
      </c>
      <c r="L229" s="4"/>
      <c r="M229" s="4"/>
      <c r="N229" s="12" t="s">
        <v>263</v>
      </c>
    </row>
    <row r="230" spans="1:14" ht="13.5" thickBot="1">
      <c r="A230" s="18" t="s">
        <v>251</v>
      </c>
      <c r="B230" s="12" t="s">
        <v>252</v>
      </c>
      <c r="C230" s="4">
        <v>0</v>
      </c>
      <c r="D230" s="4">
        <v>2</v>
      </c>
      <c r="E230" s="4">
        <v>1</v>
      </c>
      <c r="F230" s="4">
        <v>0</v>
      </c>
      <c r="G230" s="4">
        <v>0</v>
      </c>
      <c r="H230" s="4">
        <v>5</v>
      </c>
      <c r="I230" s="4">
        <v>0</v>
      </c>
      <c r="J230" s="4">
        <v>5</v>
      </c>
      <c r="K230" s="4"/>
      <c r="L230" s="4" t="s">
        <v>75</v>
      </c>
      <c r="M230" s="4"/>
      <c r="N230" s="12" t="s">
        <v>264</v>
      </c>
    </row>
    <row r="231" spans="1:14" ht="26.25" thickBot="1">
      <c r="A231" s="18" t="s">
        <v>253</v>
      </c>
      <c r="B231" s="12" t="s">
        <v>254</v>
      </c>
      <c r="C231" s="4">
        <v>4</v>
      </c>
      <c r="D231" s="4">
        <v>2</v>
      </c>
      <c r="E231" s="4">
        <v>0</v>
      </c>
      <c r="F231" s="4">
        <v>2</v>
      </c>
      <c r="G231" s="4">
        <v>0</v>
      </c>
      <c r="H231" s="4">
        <v>6</v>
      </c>
      <c r="I231" s="4">
        <v>1</v>
      </c>
      <c r="J231" s="4">
        <v>7</v>
      </c>
      <c r="K231" s="4"/>
      <c r="L231" s="4" t="s">
        <v>75</v>
      </c>
      <c r="M231" s="4"/>
      <c r="N231" s="12" t="s">
        <v>264</v>
      </c>
    </row>
    <row r="232" spans="1:14" ht="26.25" thickBot="1">
      <c r="A232" s="18" t="s">
        <v>103</v>
      </c>
      <c r="B232" s="12" t="s">
        <v>104</v>
      </c>
      <c r="C232" s="4">
        <v>5</v>
      </c>
      <c r="D232" s="4">
        <v>2</v>
      </c>
      <c r="E232" s="4">
        <v>2</v>
      </c>
      <c r="F232" s="4">
        <v>0</v>
      </c>
      <c r="G232" s="4">
        <v>0</v>
      </c>
      <c r="H232" s="4">
        <v>6</v>
      </c>
      <c r="I232" s="4">
        <v>3</v>
      </c>
      <c r="J232" s="4">
        <v>9</v>
      </c>
      <c r="K232" s="4" t="s">
        <v>81</v>
      </c>
      <c r="L232" s="4"/>
      <c r="M232" s="4"/>
      <c r="N232" s="12" t="s">
        <v>263</v>
      </c>
    </row>
    <row r="233" spans="1:14" ht="26.25" thickBot="1">
      <c r="A233" s="18" t="s">
        <v>105</v>
      </c>
      <c r="B233" s="12" t="s">
        <v>106</v>
      </c>
      <c r="C233" s="4">
        <v>5</v>
      </c>
      <c r="D233" s="4">
        <v>2</v>
      </c>
      <c r="E233" s="4">
        <v>2</v>
      </c>
      <c r="F233" s="4">
        <v>0</v>
      </c>
      <c r="G233" s="4">
        <v>0</v>
      </c>
      <c r="H233" s="4">
        <v>6</v>
      </c>
      <c r="I233" s="4">
        <v>3</v>
      </c>
      <c r="J233" s="4">
        <v>9</v>
      </c>
      <c r="K233" s="4" t="s">
        <v>81</v>
      </c>
      <c r="L233" s="4"/>
      <c r="M233" s="4"/>
      <c r="N233" s="12" t="s">
        <v>263</v>
      </c>
    </row>
    <row r="234" spans="1:14" ht="13.5" thickBot="1">
      <c r="A234" s="18" t="s">
        <v>107</v>
      </c>
      <c r="B234" s="12" t="s">
        <v>108</v>
      </c>
      <c r="C234" s="4">
        <v>5</v>
      </c>
      <c r="D234" s="4">
        <v>2</v>
      </c>
      <c r="E234" s="4">
        <v>2</v>
      </c>
      <c r="F234" s="4">
        <v>0</v>
      </c>
      <c r="G234" s="4">
        <v>0</v>
      </c>
      <c r="H234" s="4">
        <v>6</v>
      </c>
      <c r="I234" s="4">
        <v>3</v>
      </c>
      <c r="J234" s="4">
        <v>9</v>
      </c>
      <c r="K234" s="4"/>
      <c r="L234" s="4"/>
      <c r="M234" s="4" t="s">
        <v>571</v>
      </c>
      <c r="N234" s="12" t="s">
        <v>263</v>
      </c>
    </row>
    <row r="235" spans="1:14" ht="13.5" thickBot="1">
      <c r="A235" s="18" t="s">
        <v>109</v>
      </c>
      <c r="B235" s="12" t="s">
        <v>110</v>
      </c>
      <c r="C235" s="4">
        <v>5</v>
      </c>
      <c r="D235" s="4">
        <v>2</v>
      </c>
      <c r="E235" s="4">
        <v>2</v>
      </c>
      <c r="F235" s="4">
        <v>1</v>
      </c>
      <c r="G235" s="4">
        <v>0</v>
      </c>
      <c r="H235" s="4">
        <v>6</v>
      </c>
      <c r="I235" s="4">
        <v>3</v>
      </c>
      <c r="J235" s="4">
        <v>9</v>
      </c>
      <c r="K235" s="4" t="s">
        <v>81</v>
      </c>
      <c r="L235" s="4"/>
      <c r="M235" s="4"/>
      <c r="N235" s="12" t="s">
        <v>263</v>
      </c>
    </row>
    <row r="236" spans="1:14" ht="13.5" thickBot="1">
      <c r="A236" s="18" t="s">
        <v>111</v>
      </c>
      <c r="B236" s="12" t="s">
        <v>112</v>
      </c>
      <c r="C236" s="4">
        <v>5</v>
      </c>
      <c r="D236" s="4">
        <v>2</v>
      </c>
      <c r="E236" s="4">
        <v>1</v>
      </c>
      <c r="F236" s="4">
        <v>1</v>
      </c>
      <c r="G236" s="4">
        <v>0</v>
      </c>
      <c r="H236" s="4">
        <v>6</v>
      </c>
      <c r="I236" s="4">
        <v>3</v>
      </c>
      <c r="J236" s="4">
        <v>9</v>
      </c>
      <c r="K236" s="4" t="s">
        <v>81</v>
      </c>
      <c r="L236" s="4"/>
      <c r="M236" s="4"/>
      <c r="N236" s="12" t="s">
        <v>263</v>
      </c>
    </row>
    <row r="237" spans="1:14" ht="39" thickBot="1">
      <c r="A237" s="18" t="s">
        <v>256</v>
      </c>
      <c r="B237" s="12" t="s">
        <v>257</v>
      </c>
      <c r="C237" s="4">
        <v>3</v>
      </c>
      <c r="D237" s="4">
        <v>2</v>
      </c>
      <c r="E237" s="4">
        <v>0</v>
      </c>
      <c r="F237" s="4">
        <v>0</v>
      </c>
      <c r="G237" s="4">
        <v>0</v>
      </c>
      <c r="H237" s="4">
        <v>4</v>
      </c>
      <c r="I237" s="4">
        <v>1</v>
      </c>
      <c r="J237" s="4">
        <v>5</v>
      </c>
      <c r="K237" s="4"/>
      <c r="L237" s="4" t="s">
        <v>75</v>
      </c>
      <c r="M237" s="4"/>
      <c r="N237" s="12" t="s">
        <v>264</v>
      </c>
    </row>
    <row r="238" spans="1:14" ht="13.5" thickBot="1">
      <c r="A238" s="18" t="s">
        <v>322</v>
      </c>
      <c r="B238" s="12" t="s">
        <v>323</v>
      </c>
      <c r="C238" s="4">
        <v>5</v>
      </c>
      <c r="D238" s="4">
        <v>2</v>
      </c>
      <c r="E238" s="4">
        <v>1</v>
      </c>
      <c r="F238" s="4">
        <v>1</v>
      </c>
      <c r="G238" s="4">
        <v>0</v>
      </c>
      <c r="H238" s="4">
        <v>7</v>
      </c>
      <c r="I238" s="4">
        <v>2</v>
      </c>
      <c r="J238" s="4">
        <v>9</v>
      </c>
      <c r="K238" s="4"/>
      <c r="L238" s="4" t="s">
        <v>75</v>
      </c>
      <c r="M238" s="4"/>
      <c r="N238" s="12" t="s">
        <v>263</v>
      </c>
    </row>
    <row r="239" spans="1:14" ht="26.25" thickBot="1">
      <c r="A239" s="19" t="s">
        <v>122</v>
      </c>
      <c r="B239" s="71" t="s">
        <v>123</v>
      </c>
      <c r="C239" s="6">
        <v>5</v>
      </c>
      <c r="D239" s="6">
        <v>2</v>
      </c>
      <c r="E239" s="6">
        <v>2</v>
      </c>
      <c r="F239" s="6">
        <v>0</v>
      </c>
      <c r="G239" s="6">
        <v>0</v>
      </c>
      <c r="H239" s="6">
        <v>6</v>
      </c>
      <c r="I239" s="6">
        <v>3</v>
      </c>
      <c r="J239" s="6">
        <v>9</v>
      </c>
      <c r="K239" s="6"/>
      <c r="L239" s="6"/>
      <c r="M239" s="6" t="s">
        <v>571</v>
      </c>
      <c r="N239" s="71" t="s">
        <v>263</v>
      </c>
    </row>
    <row r="240" spans="1:14" ht="12.75">
      <c r="A240" s="41"/>
      <c r="B240" s="42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2"/>
    </row>
    <row r="241" spans="1:14" ht="12.75">
      <c r="A241" s="41"/>
      <c r="B241" s="42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2"/>
    </row>
    <row r="242" spans="1:14" ht="12.75">
      <c r="A242" s="41"/>
      <c r="B242" s="42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2"/>
    </row>
    <row r="243" spans="1:14" ht="12.75">
      <c r="A243" s="41"/>
      <c r="B243" s="42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2"/>
    </row>
    <row r="244" spans="1:14" ht="12.75">
      <c r="A244" s="41"/>
      <c r="B244" s="42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2"/>
    </row>
    <row r="245" spans="1:14" ht="12.75">
      <c r="A245" s="41"/>
      <c r="B245" s="42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2"/>
    </row>
    <row r="246" spans="1:14" ht="12.75">
      <c r="A246" s="79" t="s">
        <v>67</v>
      </c>
      <c r="B246" s="76" t="s">
        <v>68</v>
      </c>
      <c r="C246" s="76" t="s">
        <v>69</v>
      </c>
      <c r="D246" s="143" t="s">
        <v>70</v>
      </c>
      <c r="E246" s="144"/>
      <c r="F246" s="144"/>
      <c r="G246" s="145"/>
      <c r="H246" s="143" t="s">
        <v>71</v>
      </c>
      <c r="I246" s="144"/>
      <c r="J246" s="145"/>
      <c r="K246" s="143" t="s">
        <v>72</v>
      </c>
      <c r="L246" s="144"/>
      <c r="M246" s="145"/>
      <c r="N246" s="76" t="s">
        <v>73</v>
      </c>
    </row>
    <row r="247" spans="1:14" ht="13.5" thickBot="1">
      <c r="A247" s="22"/>
      <c r="B247" s="10"/>
      <c r="C247" s="10" t="s">
        <v>74</v>
      </c>
      <c r="D247" s="10" t="s">
        <v>75</v>
      </c>
      <c r="E247" s="10" t="s">
        <v>76</v>
      </c>
      <c r="F247" s="10" t="s">
        <v>77</v>
      </c>
      <c r="G247" s="10" t="s">
        <v>78</v>
      </c>
      <c r="H247" s="10" t="s">
        <v>79</v>
      </c>
      <c r="I247" s="10" t="s">
        <v>33</v>
      </c>
      <c r="J247" s="10" t="s">
        <v>80</v>
      </c>
      <c r="K247" s="10" t="s">
        <v>81</v>
      </c>
      <c r="L247" s="10" t="s">
        <v>75</v>
      </c>
      <c r="M247" s="10" t="s">
        <v>82</v>
      </c>
      <c r="N247" s="10" t="s">
        <v>83</v>
      </c>
    </row>
    <row r="248" spans="1:14" ht="26.25" thickBot="1">
      <c r="A248" s="18" t="s">
        <v>124</v>
      </c>
      <c r="B248" s="12" t="s">
        <v>125</v>
      </c>
      <c r="C248" s="4">
        <v>5</v>
      </c>
      <c r="D248" s="4">
        <v>2</v>
      </c>
      <c r="E248" s="4">
        <v>2</v>
      </c>
      <c r="F248" s="4">
        <v>0</v>
      </c>
      <c r="G248" s="4">
        <v>0</v>
      </c>
      <c r="H248" s="4">
        <v>6</v>
      </c>
      <c r="I248" s="4">
        <v>3</v>
      </c>
      <c r="J248" s="4">
        <v>9</v>
      </c>
      <c r="K248" s="4" t="s">
        <v>81</v>
      </c>
      <c r="L248" s="4"/>
      <c r="M248" s="4"/>
      <c r="N248" s="12" t="s">
        <v>263</v>
      </c>
    </row>
    <row r="249" spans="1:14" ht="13.5" thickBot="1">
      <c r="A249" s="18" t="s">
        <v>126</v>
      </c>
      <c r="B249" s="12" t="s">
        <v>127</v>
      </c>
      <c r="C249" s="4">
        <v>5</v>
      </c>
      <c r="D249" s="4">
        <v>2</v>
      </c>
      <c r="E249" s="4">
        <v>2</v>
      </c>
      <c r="F249" s="4">
        <v>0</v>
      </c>
      <c r="G249" s="4">
        <v>0</v>
      </c>
      <c r="H249" s="4">
        <v>6</v>
      </c>
      <c r="I249" s="4">
        <v>3</v>
      </c>
      <c r="J249" s="4">
        <v>9</v>
      </c>
      <c r="K249" s="4" t="s">
        <v>81</v>
      </c>
      <c r="L249" s="4"/>
      <c r="M249" s="4"/>
      <c r="N249" s="12" t="s">
        <v>263</v>
      </c>
    </row>
    <row r="250" spans="1:14" ht="13.5" thickBot="1">
      <c r="A250" s="18" t="s">
        <v>133</v>
      </c>
      <c r="B250" s="12" t="s">
        <v>134</v>
      </c>
      <c r="C250" s="4">
        <v>5</v>
      </c>
      <c r="D250" s="4">
        <v>2</v>
      </c>
      <c r="E250" s="4">
        <v>2</v>
      </c>
      <c r="F250" s="4">
        <v>0</v>
      </c>
      <c r="G250" s="4">
        <v>0</v>
      </c>
      <c r="H250" s="4">
        <v>6</v>
      </c>
      <c r="I250" s="4">
        <v>3</v>
      </c>
      <c r="J250" s="4">
        <v>9</v>
      </c>
      <c r="K250" s="4"/>
      <c r="L250" s="4" t="s">
        <v>75</v>
      </c>
      <c r="M250" s="4"/>
      <c r="N250" s="12" t="s">
        <v>263</v>
      </c>
    </row>
    <row r="251" spans="1:14" ht="13.5" thickBot="1">
      <c r="A251" s="18" t="s">
        <v>131</v>
      </c>
      <c r="B251" s="12" t="s">
        <v>132</v>
      </c>
      <c r="C251" s="4">
        <v>6</v>
      </c>
      <c r="D251" s="4">
        <v>2</v>
      </c>
      <c r="E251" s="4">
        <v>1</v>
      </c>
      <c r="F251" s="4">
        <v>2</v>
      </c>
      <c r="G251" s="4">
        <v>0</v>
      </c>
      <c r="H251" s="4">
        <v>7</v>
      </c>
      <c r="I251" s="4">
        <v>4</v>
      </c>
      <c r="J251" s="4">
        <v>11</v>
      </c>
      <c r="K251" s="4" t="s">
        <v>81</v>
      </c>
      <c r="L251" s="4"/>
      <c r="M251" s="4"/>
      <c r="N251" s="12" t="s">
        <v>263</v>
      </c>
    </row>
    <row r="252" spans="1:14" ht="13.5" thickBot="1">
      <c r="A252" s="18" t="s">
        <v>137</v>
      </c>
      <c r="B252" s="12" t="s">
        <v>138</v>
      </c>
      <c r="C252" s="4">
        <v>5</v>
      </c>
      <c r="D252" s="4">
        <v>2</v>
      </c>
      <c r="E252" s="4">
        <v>2</v>
      </c>
      <c r="F252" s="4">
        <v>0</v>
      </c>
      <c r="G252" s="4">
        <v>0</v>
      </c>
      <c r="H252" s="4">
        <v>6</v>
      </c>
      <c r="I252" s="4">
        <v>3</v>
      </c>
      <c r="J252" s="4">
        <v>9</v>
      </c>
      <c r="K252" s="4" t="s">
        <v>81</v>
      </c>
      <c r="L252" s="4"/>
      <c r="M252" s="4"/>
      <c r="N252" s="12" t="s">
        <v>263</v>
      </c>
    </row>
    <row r="253" spans="1:14" ht="13.5" thickBot="1">
      <c r="A253" s="18" t="s">
        <v>135</v>
      </c>
      <c r="B253" s="12" t="s">
        <v>136</v>
      </c>
      <c r="C253" s="4">
        <v>5</v>
      </c>
      <c r="D253" s="4">
        <v>2</v>
      </c>
      <c r="E253" s="4">
        <v>2</v>
      </c>
      <c r="F253" s="4">
        <v>0</v>
      </c>
      <c r="G253" s="4">
        <v>0</v>
      </c>
      <c r="H253" s="4">
        <v>6</v>
      </c>
      <c r="I253" s="4">
        <v>3</v>
      </c>
      <c r="J253" s="4">
        <v>9</v>
      </c>
      <c r="K253" s="4" t="s">
        <v>81</v>
      </c>
      <c r="L253" s="4"/>
      <c r="M253" s="4"/>
      <c r="N253" s="12" t="s">
        <v>263</v>
      </c>
    </row>
    <row r="254" spans="1:14" ht="13.5" thickBot="1">
      <c r="A254" s="18" t="s">
        <v>317</v>
      </c>
      <c r="B254" s="12" t="s">
        <v>318</v>
      </c>
      <c r="C254" s="4">
        <v>5</v>
      </c>
      <c r="D254" s="4">
        <v>2</v>
      </c>
      <c r="E254" s="4">
        <v>0</v>
      </c>
      <c r="F254" s="4">
        <v>2</v>
      </c>
      <c r="G254" s="4">
        <v>0</v>
      </c>
      <c r="H254" s="4">
        <v>6</v>
      </c>
      <c r="I254" s="4">
        <v>3</v>
      </c>
      <c r="J254" s="4">
        <v>9</v>
      </c>
      <c r="K254" s="4" t="s">
        <v>81</v>
      </c>
      <c r="L254" s="4"/>
      <c r="M254" s="4"/>
      <c r="N254" s="12" t="s">
        <v>263</v>
      </c>
    </row>
    <row r="255" spans="1:14" ht="13.5" thickBot="1">
      <c r="A255" s="18" t="s">
        <v>526</v>
      </c>
      <c r="B255" s="12" t="s">
        <v>140</v>
      </c>
      <c r="C255" s="4">
        <v>4</v>
      </c>
      <c r="D255" s="4">
        <v>2</v>
      </c>
      <c r="E255" s="4">
        <v>1</v>
      </c>
      <c r="F255" s="4">
        <v>0</v>
      </c>
      <c r="G255" s="4">
        <v>0</v>
      </c>
      <c r="H255" s="4">
        <v>5</v>
      </c>
      <c r="I255" s="4">
        <v>2</v>
      </c>
      <c r="J255" s="4">
        <v>7</v>
      </c>
      <c r="K255" s="4"/>
      <c r="L255" s="4"/>
      <c r="M255" s="4" t="s">
        <v>571</v>
      </c>
      <c r="N255" s="12" t="s">
        <v>265</v>
      </c>
    </row>
    <row r="256" spans="1:14" ht="13.5" thickBot="1">
      <c r="A256" s="18" t="s">
        <v>144</v>
      </c>
      <c r="B256" s="12" t="s">
        <v>145</v>
      </c>
      <c r="C256" s="4">
        <v>6</v>
      </c>
      <c r="D256" s="4">
        <v>2</v>
      </c>
      <c r="E256" s="4">
        <v>2</v>
      </c>
      <c r="F256" s="4">
        <v>1</v>
      </c>
      <c r="G256" s="4">
        <v>0</v>
      </c>
      <c r="H256" s="4">
        <v>7</v>
      </c>
      <c r="I256" s="4">
        <v>4</v>
      </c>
      <c r="J256" s="4">
        <v>11</v>
      </c>
      <c r="K256" s="4" t="s">
        <v>81</v>
      </c>
      <c r="L256" s="4"/>
      <c r="M256" s="4"/>
      <c r="N256" s="12" t="s">
        <v>263</v>
      </c>
    </row>
    <row r="257" spans="1:14" ht="26.25" thickBot="1">
      <c r="A257" s="18" t="s">
        <v>347</v>
      </c>
      <c r="B257" s="12" t="s">
        <v>348</v>
      </c>
      <c r="C257" s="4">
        <v>6</v>
      </c>
      <c r="D257" s="4">
        <v>2</v>
      </c>
      <c r="E257" s="4">
        <v>1</v>
      </c>
      <c r="F257" s="4">
        <v>1</v>
      </c>
      <c r="G257" s="4">
        <v>0</v>
      </c>
      <c r="H257" s="4">
        <v>6</v>
      </c>
      <c r="I257" s="4">
        <v>5</v>
      </c>
      <c r="J257" s="4">
        <v>11</v>
      </c>
      <c r="K257" s="4" t="s">
        <v>81</v>
      </c>
      <c r="L257" s="4"/>
      <c r="M257" s="4"/>
      <c r="N257" s="12" t="s">
        <v>263</v>
      </c>
    </row>
    <row r="258" spans="1:14" ht="13.5" thickBot="1">
      <c r="A258" s="18" t="s">
        <v>120</v>
      </c>
      <c r="B258" s="12" t="s">
        <v>121</v>
      </c>
      <c r="C258" s="4">
        <v>5</v>
      </c>
      <c r="D258" s="4">
        <v>2</v>
      </c>
      <c r="E258" s="4">
        <v>2</v>
      </c>
      <c r="F258" s="4">
        <v>0</v>
      </c>
      <c r="G258" s="4">
        <v>0</v>
      </c>
      <c r="H258" s="4">
        <v>6</v>
      </c>
      <c r="I258" s="4">
        <v>3</v>
      </c>
      <c r="J258" s="4">
        <v>9</v>
      </c>
      <c r="K258" s="4" t="s">
        <v>81</v>
      </c>
      <c r="L258" s="4"/>
      <c r="M258" s="4"/>
      <c r="N258" s="12" t="s">
        <v>263</v>
      </c>
    </row>
    <row r="259" spans="1:14" ht="13.5" thickBot="1">
      <c r="A259" s="112" t="s">
        <v>548</v>
      </c>
      <c r="B259" s="109"/>
      <c r="C259" s="10">
        <v>117</v>
      </c>
      <c r="D259" s="10">
        <v>48</v>
      </c>
      <c r="E259" s="10">
        <v>36</v>
      </c>
      <c r="F259" s="10">
        <v>12</v>
      </c>
      <c r="G259" s="10">
        <v>0</v>
      </c>
      <c r="H259" s="10">
        <v>143</v>
      </c>
      <c r="I259" s="10">
        <v>73</v>
      </c>
      <c r="J259" s="10">
        <v>216</v>
      </c>
      <c r="K259" s="10">
        <v>16</v>
      </c>
      <c r="L259" s="10">
        <v>8</v>
      </c>
      <c r="M259" s="10">
        <v>0</v>
      </c>
      <c r="N259" s="10"/>
    </row>
    <row r="260" spans="1:14" ht="13.5" customHeight="1" thickBot="1">
      <c r="A260" s="107" t="s">
        <v>549</v>
      </c>
      <c r="B260" s="109"/>
      <c r="C260" s="54">
        <f>SUM(D260:G260)</f>
        <v>1344</v>
      </c>
      <c r="D260" s="10">
        <f aca="true" t="shared" si="0" ref="D260:J260">D259*14</f>
        <v>672</v>
      </c>
      <c r="E260" s="10">
        <f t="shared" si="0"/>
        <v>504</v>
      </c>
      <c r="F260" s="10">
        <f t="shared" si="0"/>
        <v>168</v>
      </c>
      <c r="G260" s="10">
        <f t="shared" si="0"/>
        <v>0</v>
      </c>
      <c r="H260" s="10">
        <f t="shared" si="0"/>
        <v>2002</v>
      </c>
      <c r="I260" s="10">
        <f t="shared" si="0"/>
        <v>1022</v>
      </c>
      <c r="J260" s="10">
        <f t="shared" si="0"/>
        <v>3024</v>
      </c>
      <c r="K260" s="10"/>
      <c r="L260" s="10"/>
      <c r="M260" s="10"/>
      <c r="N260" s="10"/>
    </row>
    <row r="261" spans="1:14" ht="13.5" customHeight="1" thickBot="1">
      <c r="A261" s="107" t="s">
        <v>550</v>
      </c>
      <c r="B261" s="109"/>
      <c r="C261" s="10">
        <v>56.25</v>
      </c>
      <c r="D261" s="10">
        <v>70.59</v>
      </c>
      <c r="E261" s="10">
        <v>62.96</v>
      </c>
      <c r="F261" s="10">
        <v>59.09</v>
      </c>
      <c r="G261" s="10">
        <v>0</v>
      </c>
      <c r="H261" s="10">
        <v>50.53</v>
      </c>
      <c r="I261" s="10">
        <v>47.71</v>
      </c>
      <c r="J261" s="10">
        <v>49.54</v>
      </c>
      <c r="K261" s="10" t="s">
        <v>266</v>
      </c>
      <c r="L261" s="10" t="s">
        <v>266</v>
      </c>
      <c r="M261" s="10" t="s">
        <v>266</v>
      </c>
      <c r="N261" s="10"/>
    </row>
    <row r="262" ht="12.75">
      <c r="A262" s="16"/>
    </row>
    <row r="263" ht="15.75">
      <c r="C263" s="13" t="s">
        <v>267</v>
      </c>
    </row>
    <row r="264" ht="13.5" thickBot="1">
      <c r="A264" s="16"/>
    </row>
    <row r="265" spans="1:14" ht="13.5" thickBot="1">
      <c r="A265" s="21" t="s">
        <v>67</v>
      </c>
      <c r="B265" s="9" t="s">
        <v>68</v>
      </c>
      <c r="C265" s="9" t="s">
        <v>69</v>
      </c>
      <c r="D265" s="107" t="s">
        <v>70</v>
      </c>
      <c r="E265" s="108"/>
      <c r="F265" s="108"/>
      <c r="G265" s="109"/>
      <c r="H265" s="107" t="s">
        <v>71</v>
      </c>
      <c r="I265" s="108"/>
      <c r="J265" s="109"/>
      <c r="K265" s="107" t="s">
        <v>72</v>
      </c>
      <c r="L265" s="108"/>
      <c r="M265" s="109"/>
      <c r="N265" s="9" t="s">
        <v>73</v>
      </c>
    </row>
    <row r="266" spans="1:14" ht="13.5" thickBot="1">
      <c r="A266" s="22"/>
      <c r="B266" s="10"/>
      <c r="C266" s="10" t="s">
        <v>74</v>
      </c>
      <c r="D266" s="11" t="s">
        <v>75</v>
      </c>
      <c r="E266" s="11" t="s">
        <v>76</v>
      </c>
      <c r="F266" s="11" t="s">
        <v>77</v>
      </c>
      <c r="G266" s="11" t="s">
        <v>78</v>
      </c>
      <c r="H266" s="11" t="s">
        <v>79</v>
      </c>
      <c r="I266" s="11" t="s">
        <v>33</v>
      </c>
      <c r="J266" s="11" t="s">
        <v>80</v>
      </c>
      <c r="K266" s="11" t="s">
        <v>81</v>
      </c>
      <c r="L266" s="11" t="s">
        <v>75</v>
      </c>
      <c r="M266" s="11" t="s">
        <v>82</v>
      </c>
      <c r="N266" s="10" t="s">
        <v>83</v>
      </c>
    </row>
    <row r="267" spans="1:14" ht="13.5" thickBot="1">
      <c r="A267" s="18" t="s">
        <v>113</v>
      </c>
      <c r="B267" s="12" t="s">
        <v>114</v>
      </c>
      <c r="C267" s="4">
        <v>5</v>
      </c>
      <c r="D267" s="4">
        <v>2</v>
      </c>
      <c r="E267" s="4">
        <v>1</v>
      </c>
      <c r="F267" s="4">
        <v>0</v>
      </c>
      <c r="G267" s="4">
        <v>0</v>
      </c>
      <c r="H267" s="4">
        <v>5</v>
      </c>
      <c r="I267" s="4">
        <v>4</v>
      </c>
      <c r="J267" s="4">
        <v>9</v>
      </c>
      <c r="K267" s="4"/>
      <c r="L267" s="4" t="s">
        <v>75</v>
      </c>
      <c r="M267" s="4"/>
      <c r="N267" s="12" t="s">
        <v>263</v>
      </c>
    </row>
    <row r="268" spans="1:14" ht="13.5" thickBot="1">
      <c r="A268" s="18" t="s">
        <v>326</v>
      </c>
      <c r="B268" s="12" t="s">
        <v>327</v>
      </c>
      <c r="C268" s="4">
        <v>5</v>
      </c>
      <c r="D268" s="4">
        <v>2</v>
      </c>
      <c r="E268" s="4">
        <v>1</v>
      </c>
      <c r="F268" s="4">
        <v>1</v>
      </c>
      <c r="G268" s="4">
        <v>0</v>
      </c>
      <c r="H268" s="4">
        <v>6</v>
      </c>
      <c r="I268" s="4">
        <v>3</v>
      </c>
      <c r="J268" s="4">
        <v>9</v>
      </c>
      <c r="K268" s="4" t="s">
        <v>81</v>
      </c>
      <c r="L268" s="4"/>
      <c r="M268" s="4"/>
      <c r="N268" s="12" t="s">
        <v>263</v>
      </c>
    </row>
    <row r="269" spans="1:14" ht="13.5" thickBot="1">
      <c r="A269" s="18" t="s">
        <v>313</v>
      </c>
      <c r="B269" s="12" t="s">
        <v>314</v>
      </c>
      <c r="C269" s="4">
        <v>5</v>
      </c>
      <c r="D269" s="4">
        <v>2</v>
      </c>
      <c r="E269" s="4">
        <v>1</v>
      </c>
      <c r="F269" s="4">
        <v>1</v>
      </c>
      <c r="G269" s="4">
        <v>0</v>
      </c>
      <c r="H269" s="4">
        <v>6</v>
      </c>
      <c r="I269" s="4">
        <v>3</v>
      </c>
      <c r="J269" s="4">
        <v>9</v>
      </c>
      <c r="K269" s="4" t="s">
        <v>81</v>
      </c>
      <c r="L269" s="4"/>
      <c r="M269" s="4"/>
      <c r="N269" s="12" t="s">
        <v>263</v>
      </c>
    </row>
    <row r="270" spans="1:14" ht="13.5" thickBot="1">
      <c r="A270" s="18" t="s">
        <v>247</v>
      </c>
      <c r="B270" s="12" t="s">
        <v>248</v>
      </c>
      <c r="C270" s="4">
        <v>4</v>
      </c>
      <c r="D270" s="4">
        <v>0</v>
      </c>
      <c r="E270" s="4">
        <v>0</v>
      </c>
      <c r="F270" s="4">
        <v>1</v>
      </c>
      <c r="G270" s="4">
        <v>0</v>
      </c>
      <c r="H270" s="4">
        <v>1</v>
      </c>
      <c r="I270" s="4">
        <v>6</v>
      </c>
      <c r="J270" s="4">
        <v>7</v>
      </c>
      <c r="K270" s="4"/>
      <c r="L270" s="4" t="s">
        <v>75</v>
      </c>
      <c r="M270" s="4"/>
      <c r="N270" s="12" t="s">
        <v>269</v>
      </c>
    </row>
    <row r="271" spans="1:14" ht="13.5" thickBot="1">
      <c r="A271" s="18" t="s">
        <v>146</v>
      </c>
      <c r="B271" s="12" t="s">
        <v>147</v>
      </c>
      <c r="C271" s="4">
        <v>5</v>
      </c>
      <c r="D271" s="4">
        <v>2</v>
      </c>
      <c r="E271" s="4">
        <v>2</v>
      </c>
      <c r="F271" s="4">
        <v>0</v>
      </c>
      <c r="G271" s="4">
        <v>0</v>
      </c>
      <c r="H271" s="4">
        <v>6</v>
      </c>
      <c r="I271" s="4">
        <v>3</v>
      </c>
      <c r="J271" s="4">
        <v>9</v>
      </c>
      <c r="K271" s="4" t="s">
        <v>81</v>
      </c>
      <c r="L271" s="4"/>
      <c r="M271" s="4"/>
      <c r="N271" s="12" t="s">
        <v>263</v>
      </c>
    </row>
    <row r="272" spans="1:14" ht="13.5" thickBot="1">
      <c r="A272" s="18" t="s">
        <v>527</v>
      </c>
      <c r="B272" s="12" t="s">
        <v>151</v>
      </c>
      <c r="C272" s="4">
        <v>4</v>
      </c>
      <c r="D272" s="4">
        <v>2</v>
      </c>
      <c r="E272" s="4">
        <v>2</v>
      </c>
      <c r="F272" s="4">
        <v>0</v>
      </c>
      <c r="G272" s="4">
        <v>0</v>
      </c>
      <c r="H272" s="4">
        <v>5</v>
      </c>
      <c r="I272" s="4">
        <v>2</v>
      </c>
      <c r="J272" s="4">
        <v>7</v>
      </c>
      <c r="K272" s="4"/>
      <c r="L272" s="4" t="s">
        <v>75</v>
      </c>
      <c r="M272" s="4"/>
      <c r="N272" s="12" t="s">
        <v>265</v>
      </c>
    </row>
    <row r="273" spans="1:14" ht="13.5" thickBot="1">
      <c r="A273" s="18" t="s">
        <v>528</v>
      </c>
      <c r="B273" s="12" t="s">
        <v>158</v>
      </c>
      <c r="C273" s="4">
        <v>4</v>
      </c>
      <c r="D273" s="4">
        <v>2</v>
      </c>
      <c r="E273" s="4">
        <v>0</v>
      </c>
      <c r="F273" s="4">
        <v>1</v>
      </c>
      <c r="G273" s="4">
        <v>0</v>
      </c>
      <c r="H273" s="4">
        <v>5</v>
      </c>
      <c r="I273" s="4">
        <v>2</v>
      </c>
      <c r="J273" s="4">
        <v>7</v>
      </c>
      <c r="K273" s="4"/>
      <c r="L273" s="4"/>
      <c r="M273" s="4" t="s">
        <v>571</v>
      </c>
      <c r="N273" s="12" t="s">
        <v>265</v>
      </c>
    </row>
    <row r="274" spans="1:14" ht="13.5" thickBot="1">
      <c r="A274" s="18" t="s">
        <v>153</v>
      </c>
      <c r="B274" s="12" t="s">
        <v>154</v>
      </c>
      <c r="C274" s="4">
        <v>6</v>
      </c>
      <c r="D274" s="4">
        <v>2</v>
      </c>
      <c r="E274" s="4">
        <v>1</v>
      </c>
      <c r="F274" s="4">
        <v>0</v>
      </c>
      <c r="G274" s="4">
        <v>1</v>
      </c>
      <c r="H274" s="4">
        <v>5</v>
      </c>
      <c r="I274" s="4">
        <v>6</v>
      </c>
      <c r="J274" s="4">
        <v>11</v>
      </c>
      <c r="K274" s="4" t="s">
        <v>81</v>
      </c>
      <c r="L274" s="4"/>
      <c r="M274" s="4"/>
      <c r="N274" s="12" t="s">
        <v>263</v>
      </c>
    </row>
    <row r="275" spans="1:14" ht="13.5" thickBot="1">
      <c r="A275" s="18" t="s">
        <v>334</v>
      </c>
      <c r="B275" s="12" t="s">
        <v>335</v>
      </c>
      <c r="C275" s="4">
        <v>6</v>
      </c>
      <c r="D275" s="4">
        <v>2</v>
      </c>
      <c r="E275" s="4">
        <v>1</v>
      </c>
      <c r="F275" s="4">
        <v>1</v>
      </c>
      <c r="G275" s="4">
        <v>0</v>
      </c>
      <c r="H275" s="4">
        <v>6</v>
      </c>
      <c r="I275" s="4">
        <v>5</v>
      </c>
      <c r="J275" s="4">
        <v>11</v>
      </c>
      <c r="K275" s="4" t="s">
        <v>81</v>
      </c>
      <c r="L275" s="4"/>
      <c r="M275" s="4"/>
      <c r="N275" s="12" t="s">
        <v>263</v>
      </c>
    </row>
    <row r="276" spans="1:14" ht="13.5" thickBot="1">
      <c r="A276" s="18" t="s">
        <v>338</v>
      </c>
      <c r="B276" s="12" t="s">
        <v>339</v>
      </c>
      <c r="C276" s="4">
        <v>6</v>
      </c>
      <c r="D276" s="4">
        <v>2</v>
      </c>
      <c r="E276" s="4">
        <v>1</v>
      </c>
      <c r="F276" s="4">
        <v>1</v>
      </c>
      <c r="G276" s="4">
        <v>0</v>
      </c>
      <c r="H276" s="4">
        <v>6</v>
      </c>
      <c r="I276" s="4">
        <v>5</v>
      </c>
      <c r="J276" s="4">
        <v>11</v>
      </c>
      <c r="K276" s="4" t="s">
        <v>81</v>
      </c>
      <c r="L276" s="4"/>
      <c r="M276" s="4"/>
      <c r="N276" s="12" t="s">
        <v>263</v>
      </c>
    </row>
    <row r="277" spans="1:14" ht="13.5" thickBot="1">
      <c r="A277" s="18" t="s">
        <v>340</v>
      </c>
      <c r="B277" s="12" t="s">
        <v>341</v>
      </c>
      <c r="C277" s="4">
        <v>6</v>
      </c>
      <c r="D277" s="4">
        <v>2</v>
      </c>
      <c r="E277" s="4">
        <v>0</v>
      </c>
      <c r="F277" s="4">
        <v>2</v>
      </c>
      <c r="G277" s="4">
        <v>0</v>
      </c>
      <c r="H277" s="4">
        <v>6</v>
      </c>
      <c r="I277" s="4">
        <v>5</v>
      </c>
      <c r="J277" s="4">
        <v>11</v>
      </c>
      <c r="K277" s="4"/>
      <c r="L277" s="4" t="s">
        <v>75</v>
      </c>
      <c r="M277" s="4"/>
      <c r="N277" s="12" t="s">
        <v>263</v>
      </c>
    </row>
    <row r="278" spans="1:14" ht="13.5" thickBot="1">
      <c r="A278" s="18" t="s">
        <v>349</v>
      </c>
      <c r="B278" s="12" t="s">
        <v>350</v>
      </c>
      <c r="C278" s="4">
        <v>3</v>
      </c>
      <c r="D278" s="4">
        <v>0</v>
      </c>
      <c r="E278" s="4">
        <v>0</v>
      </c>
      <c r="F278" s="4">
        <v>2</v>
      </c>
      <c r="G278" s="4">
        <v>0</v>
      </c>
      <c r="H278" s="4">
        <v>2</v>
      </c>
      <c r="I278" s="4">
        <v>3</v>
      </c>
      <c r="J278" s="4">
        <v>5</v>
      </c>
      <c r="K278" s="4"/>
      <c r="L278" s="4" t="s">
        <v>75</v>
      </c>
      <c r="M278" s="4"/>
      <c r="N278" s="12" t="s">
        <v>263</v>
      </c>
    </row>
    <row r="279" spans="1:14" ht="13.5" thickBot="1">
      <c r="A279" s="18" t="s">
        <v>155</v>
      </c>
      <c r="B279" s="12" t="s">
        <v>156</v>
      </c>
      <c r="C279" s="4">
        <v>5</v>
      </c>
      <c r="D279" s="4">
        <v>0</v>
      </c>
      <c r="E279" s="4">
        <v>0</v>
      </c>
      <c r="F279" s="4">
        <v>0</v>
      </c>
      <c r="G279" s="4">
        <v>2</v>
      </c>
      <c r="H279" s="4">
        <v>0</v>
      </c>
      <c r="I279" s="4">
        <v>9</v>
      </c>
      <c r="J279" s="4">
        <v>9</v>
      </c>
      <c r="K279" s="4"/>
      <c r="L279" s="4"/>
      <c r="M279" s="4" t="s">
        <v>571</v>
      </c>
      <c r="N279" s="12" t="s">
        <v>263</v>
      </c>
    </row>
    <row r="280" spans="1:14" ht="13.5" thickBot="1">
      <c r="A280" s="112" t="s">
        <v>548</v>
      </c>
      <c r="B280" s="109"/>
      <c r="C280" s="10">
        <v>64</v>
      </c>
      <c r="D280" s="10">
        <v>20</v>
      </c>
      <c r="E280" s="10">
        <v>10</v>
      </c>
      <c r="F280" s="10">
        <v>10</v>
      </c>
      <c r="G280" s="10">
        <v>3</v>
      </c>
      <c r="H280" s="10">
        <v>59</v>
      </c>
      <c r="I280" s="10">
        <v>56</v>
      </c>
      <c r="J280" s="10">
        <v>115</v>
      </c>
      <c r="K280" s="10">
        <v>6</v>
      </c>
      <c r="L280" s="10">
        <v>7</v>
      </c>
      <c r="M280" s="10">
        <v>0</v>
      </c>
      <c r="N280" s="10"/>
    </row>
    <row r="281" spans="1:14" ht="13.5" customHeight="1" thickBot="1">
      <c r="A281" s="107" t="s">
        <v>549</v>
      </c>
      <c r="B281" s="109"/>
      <c r="C281" s="54">
        <f>SUM(D281:G281)</f>
        <v>602</v>
      </c>
      <c r="D281" s="10">
        <f aca="true" t="shared" si="1" ref="D281:J281">D280*14</f>
        <v>280</v>
      </c>
      <c r="E281" s="10">
        <f t="shared" si="1"/>
        <v>140</v>
      </c>
      <c r="F281" s="10">
        <f t="shared" si="1"/>
        <v>140</v>
      </c>
      <c r="G281" s="10">
        <f t="shared" si="1"/>
        <v>42</v>
      </c>
      <c r="H281" s="10">
        <f t="shared" si="1"/>
        <v>826</v>
      </c>
      <c r="I281" s="10">
        <f t="shared" si="1"/>
        <v>784</v>
      </c>
      <c r="J281" s="10">
        <f t="shared" si="1"/>
        <v>1610</v>
      </c>
      <c r="K281" s="10"/>
      <c r="L281" s="10"/>
      <c r="M281" s="10"/>
      <c r="N281" s="10"/>
    </row>
    <row r="282" spans="1:14" ht="13.5" customHeight="1" thickBot="1">
      <c r="A282" s="107" t="s">
        <v>550</v>
      </c>
      <c r="B282" s="109"/>
      <c r="C282" s="10">
        <v>30.77</v>
      </c>
      <c r="D282" s="10">
        <v>29.41</v>
      </c>
      <c r="E282" s="10">
        <v>16.67</v>
      </c>
      <c r="F282" s="10">
        <v>45.45</v>
      </c>
      <c r="G282" s="10">
        <v>100</v>
      </c>
      <c r="H282" s="10">
        <v>20.85</v>
      </c>
      <c r="I282" s="10">
        <v>36.6</v>
      </c>
      <c r="J282" s="10">
        <v>26.38</v>
      </c>
      <c r="K282" s="10" t="s">
        <v>266</v>
      </c>
      <c r="L282" s="10" t="s">
        <v>266</v>
      </c>
      <c r="M282" s="10" t="s">
        <v>266</v>
      </c>
      <c r="N282" s="10"/>
    </row>
    <row r="283" spans="1:14" ht="13.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</row>
    <row r="284" spans="1:14" ht="13.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</row>
    <row r="285" spans="1:14" ht="13.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</row>
    <row r="286" spans="1:14" ht="13.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</row>
    <row r="287" spans="1:14" ht="13.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</row>
    <row r="288" spans="1:14" ht="13.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</row>
    <row r="289" ht="12.75">
      <c r="A289" s="16"/>
    </row>
    <row r="290" ht="15.75">
      <c r="F290" s="13" t="s">
        <v>268</v>
      </c>
    </row>
    <row r="291" ht="13.5" thickBot="1">
      <c r="A291" s="16"/>
    </row>
    <row r="292" spans="1:14" ht="13.5" thickBot="1">
      <c r="A292" s="21" t="s">
        <v>67</v>
      </c>
      <c r="B292" s="9" t="s">
        <v>68</v>
      </c>
      <c r="C292" s="9" t="s">
        <v>69</v>
      </c>
      <c r="D292" s="107" t="s">
        <v>70</v>
      </c>
      <c r="E292" s="108"/>
      <c r="F292" s="108"/>
      <c r="G292" s="109"/>
      <c r="H292" s="107" t="s">
        <v>71</v>
      </c>
      <c r="I292" s="108"/>
      <c r="J292" s="109"/>
      <c r="K292" s="107" t="s">
        <v>72</v>
      </c>
      <c r="L292" s="108"/>
      <c r="M292" s="109"/>
      <c r="N292" s="9" t="s">
        <v>73</v>
      </c>
    </row>
    <row r="293" spans="1:14" ht="13.5" thickBot="1">
      <c r="A293" s="22"/>
      <c r="B293" s="10"/>
      <c r="C293" s="10" t="s">
        <v>74</v>
      </c>
      <c r="D293" s="11" t="s">
        <v>75</v>
      </c>
      <c r="E293" s="11" t="s">
        <v>76</v>
      </c>
      <c r="F293" s="11" t="s">
        <v>77</v>
      </c>
      <c r="G293" s="11" t="s">
        <v>78</v>
      </c>
      <c r="H293" s="11" t="s">
        <v>79</v>
      </c>
      <c r="I293" s="11" t="s">
        <v>33</v>
      </c>
      <c r="J293" s="11" t="s">
        <v>80</v>
      </c>
      <c r="K293" s="11" t="s">
        <v>81</v>
      </c>
      <c r="L293" s="11" t="s">
        <v>75</v>
      </c>
      <c r="M293" s="11" t="s">
        <v>82</v>
      </c>
      <c r="N293" s="10" t="s">
        <v>83</v>
      </c>
    </row>
    <row r="294" spans="1:14" ht="13.5" thickBot="1">
      <c r="A294" s="18" t="s">
        <v>87</v>
      </c>
      <c r="B294" s="12" t="s">
        <v>88</v>
      </c>
      <c r="C294" s="4">
        <v>6</v>
      </c>
      <c r="D294" s="4">
        <v>2</v>
      </c>
      <c r="E294" s="4">
        <v>2</v>
      </c>
      <c r="F294" s="4">
        <v>0</v>
      </c>
      <c r="G294" s="4">
        <v>0</v>
      </c>
      <c r="H294" s="4">
        <v>6</v>
      </c>
      <c r="I294" s="4">
        <v>5</v>
      </c>
      <c r="J294" s="4">
        <v>11</v>
      </c>
      <c r="K294" s="4"/>
      <c r="L294" s="4"/>
      <c r="M294" s="4" t="s">
        <v>571</v>
      </c>
      <c r="N294" s="12" t="s">
        <v>263</v>
      </c>
    </row>
    <row r="295" spans="1:14" ht="13.5" thickBot="1">
      <c r="A295" s="18" t="s">
        <v>94</v>
      </c>
      <c r="B295" s="12" t="s">
        <v>95</v>
      </c>
      <c r="C295" s="4">
        <v>6</v>
      </c>
      <c r="D295" s="4">
        <v>2</v>
      </c>
      <c r="E295" s="4">
        <v>2</v>
      </c>
      <c r="F295" s="4">
        <v>2</v>
      </c>
      <c r="G295" s="4">
        <v>0</v>
      </c>
      <c r="H295" s="4">
        <v>8</v>
      </c>
      <c r="I295" s="4">
        <v>3</v>
      </c>
      <c r="J295" s="4">
        <v>11</v>
      </c>
      <c r="K295" s="4"/>
      <c r="L295" s="4" t="s">
        <v>75</v>
      </c>
      <c r="M295" s="4"/>
      <c r="N295" s="12" t="s">
        <v>263</v>
      </c>
    </row>
    <row r="296" spans="1:14" ht="13.5" thickBot="1">
      <c r="A296" s="18" t="s">
        <v>96</v>
      </c>
      <c r="B296" s="12" t="s">
        <v>97</v>
      </c>
      <c r="C296" s="4">
        <v>0</v>
      </c>
      <c r="D296" s="4">
        <v>0</v>
      </c>
      <c r="E296" s="4">
        <v>2</v>
      </c>
      <c r="F296" s="4">
        <v>0</v>
      </c>
      <c r="G296" s="4">
        <v>0</v>
      </c>
      <c r="H296" s="4">
        <v>2</v>
      </c>
      <c r="I296" s="4">
        <v>0</v>
      </c>
      <c r="J296" s="4">
        <v>2</v>
      </c>
      <c r="K296" s="4"/>
      <c r="L296" s="4" t="s">
        <v>75</v>
      </c>
      <c r="M296" s="4"/>
      <c r="N296" s="12" t="s">
        <v>263</v>
      </c>
    </row>
    <row r="297" spans="1:14" ht="13.5" thickBot="1">
      <c r="A297" s="18" t="s">
        <v>99</v>
      </c>
      <c r="B297" s="12" t="s">
        <v>100</v>
      </c>
      <c r="C297" s="4">
        <v>3</v>
      </c>
      <c r="D297" s="4">
        <v>0</v>
      </c>
      <c r="E297" s="4">
        <v>2</v>
      </c>
      <c r="F297" s="4">
        <v>0</v>
      </c>
      <c r="G297" s="4">
        <v>0</v>
      </c>
      <c r="H297" s="4">
        <v>2</v>
      </c>
      <c r="I297" s="4">
        <v>3</v>
      </c>
      <c r="J297" s="4">
        <v>5</v>
      </c>
      <c r="K297" s="4"/>
      <c r="L297" s="4" t="s">
        <v>75</v>
      </c>
      <c r="M297" s="4"/>
      <c r="N297" s="12" t="s">
        <v>265</v>
      </c>
    </row>
    <row r="298" spans="1:14" ht="26.25" thickBot="1">
      <c r="A298" s="18" t="s">
        <v>457</v>
      </c>
      <c r="B298" s="12" t="s">
        <v>458</v>
      </c>
      <c r="C298" s="4">
        <v>3</v>
      </c>
      <c r="D298" s="4">
        <v>2</v>
      </c>
      <c r="E298" s="4">
        <v>0</v>
      </c>
      <c r="F298" s="4">
        <v>0</v>
      </c>
      <c r="G298" s="4">
        <v>1</v>
      </c>
      <c r="H298" s="4">
        <v>4</v>
      </c>
      <c r="I298" s="4">
        <v>1</v>
      </c>
      <c r="J298" s="4">
        <v>5</v>
      </c>
      <c r="K298" s="4"/>
      <c r="L298" s="4" t="s">
        <v>75</v>
      </c>
      <c r="M298" s="4"/>
      <c r="N298" s="12" t="s">
        <v>264</v>
      </c>
    </row>
    <row r="299" spans="1:14" ht="13.5" thickBot="1">
      <c r="A299" s="18" t="s">
        <v>115</v>
      </c>
      <c r="B299" s="12" t="s">
        <v>116</v>
      </c>
      <c r="C299" s="4">
        <v>0</v>
      </c>
      <c r="D299" s="4">
        <v>0</v>
      </c>
      <c r="E299" s="4">
        <v>2</v>
      </c>
      <c r="F299" s="4">
        <v>0</v>
      </c>
      <c r="G299" s="4">
        <v>0</v>
      </c>
      <c r="H299" s="4">
        <v>2</v>
      </c>
      <c r="I299" s="4">
        <v>0</v>
      </c>
      <c r="J299" s="4">
        <v>2</v>
      </c>
      <c r="K299" s="4"/>
      <c r="L299" s="4" t="s">
        <v>75</v>
      </c>
      <c r="M299" s="4"/>
      <c r="N299" s="12" t="s">
        <v>263</v>
      </c>
    </row>
    <row r="300" spans="1:14" ht="13.5" thickBot="1">
      <c r="A300" s="18" t="s">
        <v>117</v>
      </c>
      <c r="B300" s="12" t="s">
        <v>118</v>
      </c>
      <c r="C300" s="4">
        <v>3</v>
      </c>
      <c r="D300" s="4">
        <v>0</v>
      </c>
      <c r="E300" s="4">
        <v>2</v>
      </c>
      <c r="F300" s="4">
        <v>0</v>
      </c>
      <c r="G300" s="4">
        <v>0</v>
      </c>
      <c r="H300" s="4">
        <v>2</v>
      </c>
      <c r="I300" s="4">
        <v>3</v>
      </c>
      <c r="J300" s="4">
        <v>5</v>
      </c>
      <c r="K300" s="4"/>
      <c r="L300" s="4" t="s">
        <v>75</v>
      </c>
      <c r="M300" s="4"/>
      <c r="N300" s="12" t="s">
        <v>265</v>
      </c>
    </row>
    <row r="301" spans="1:14" ht="26.25" thickBot="1">
      <c r="A301" s="18" t="s">
        <v>259</v>
      </c>
      <c r="B301" s="12" t="s">
        <v>260</v>
      </c>
      <c r="C301" s="4">
        <v>3</v>
      </c>
      <c r="D301" s="4">
        <v>1</v>
      </c>
      <c r="E301" s="4">
        <v>0</v>
      </c>
      <c r="F301" s="4">
        <v>1</v>
      </c>
      <c r="G301" s="4">
        <v>0</v>
      </c>
      <c r="H301" s="4">
        <v>3</v>
      </c>
      <c r="I301" s="4">
        <v>2</v>
      </c>
      <c r="J301" s="4">
        <v>5</v>
      </c>
      <c r="K301" s="4"/>
      <c r="L301" s="4" t="s">
        <v>75</v>
      </c>
      <c r="M301" s="4"/>
      <c r="N301" s="12" t="s">
        <v>264</v>
      </c>
    </row>
    <row r="302" spans="1:14" ht="13.5" thickBot="1">
      <c r="A302" s="18" t="s">
        <v>529</v>
      </c>
      <c r="B302" s="12" t="s">
        <v>160</v>
      </c>
      <c r="C302" s="4">
        <v>3</v>
      </c>
      <c r="D302" s="4">
        <v>2</v>
      </c>
      <c r="E302" s="4">
        <v>0</v>
      </c>
      <c r="F302" s="4">
        <v>0</v>
      </c>
      <c r="G302" s="4">
        <v>0</v>
      </c>
      <c r="H302" s="4">
        <v>4</v>
      </c>
      <c r="I302" s="4">
        <v>1</v>
      </c>
      <c r="J302" s="4">
        <v>5</v>
      </c>
      <c r="K302" s="4"/>
      <c r="L302" s="4" t="s">
        <v>75</v>
      </c>
      <c r="M302" s="4"/>
      <c r="N302" s="12" t="s">
        <v>265</v>
      </c>
    </row>
    <row r="303" spans="1:14" ht="13.5" thickBot="1">
      <c r="A303" s="112" t="s">
        <v>548</v>
      </c>
      <c r="B303" s="109"/>
      <c r="C303" s="10">
        <v>27</v>
      </c>
      <c r="D303" s="10">
        <v>9</v>
      </c>
      <c r="E303" s="10">
        <v>12</v>
      </c>
      <c r="F303" s="10">
        <v>3</v>
      </c>
      <c r="G303" s="10">
        <v>1</v>
      </c>
      <c r="H303" s="10">
        <v>33</v>
      </c>
      <c r="I303" s="10">
        <v>18</v>
      </c>
      <c r="J303" s="10">
        <v>51</v>
      </c>
      <c r="K303" s="10">
        <v>0</v>
      </c>
      <c r="L303" s="10">
        <v>9</v>
      </c>
      <c r="M303" s="10">
        <v>0</v>
      </c>
      <c r="N303" s="10"/>
    </row>
    <row r="304" spans="1:14" ht="13.5" customHeight="1" thickBot="1">
      <c r="A304" s="107" t="s">
        <v>549</v>
      </c>
      <c r="B304" s="109"/>
      <c r="C304" s="54">
        <f>SUM(D304:G304)</f>
        <v>350</v>
      </c>
      <c r="D304" s="10">
        <f aca="true" t="shared" si="2" ref="D304:J304">D303*14</f>
        <v>126</v>
      </c>
      <c r="E304" s="10">
        <f t="shared" si="2"/>
        <v>168</v>
      </c>
      <c r="F304" s="10">
        <f t="shared" si="2"/>
        <v>42</v>
      </c>
      <c r="G304" s="10">
        <f t="shared" si="2"/>
        <v>14</v>
      </c>
      <c r="H304" s="10">
        <f t="shared" si="2"/>
        <v>462</v>
      </c>
      <c r="I304" s="10">
        <f t="shared" si="2"/>
        <v>252</v>
      </c>
      <c r="J304" s="10">
        <f t="shared" si="2"/>
        <v>714</v>
      </c>
      <c r="K304" s="10"/>
      <c r="L304" s="10"/>
      <c r="M304" s="10"/>
      <c r="N304" s="10"/>
    </row>
    <row r="305" spans="1:14" ht="13.5" customHeight="1" thickBot="1">
      <c r="A305" s="107" t="s">
        <v>550</v>
      </c>
      <c r="B305" s="109"/>
      <c r="C305" s="10">
        <v>12.98</v>
      </c>
      <c r="D305" s="10">
        <v>13.24</v>
      </c>
      <c r="E305" s="10">
        <v>22.22</v>
      </c>
      <c r="F305" s="10">
        <v>13.64</v>
      </c>
      <c r="G305" s="10">
        <v>33.33</v>
      </c>
      <c r="H305" s="10">
        <v>11.66</v>
      </c>
      <c r="I305" s="10">
        <v>11.76</v>
      </c>
      <c r="J305" s="10">
        <v>11.7</v>
      </c>
      <c r="K305" s="10" t="s">
        <v>266</v>
      </c>
      <c r="L305" s="10" t="s">
        <v>266</v>
      </c>
      <c r="M305" s="10" t="s">
        <v>266</v>
      </c>
      <c r="N305" s="10"/>
    </row>
    <row r="306" spans="1:14" ht="13.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</row>
    <row r="307" spans="1:14" ht="13.5" customHeight="1">
      <c r="A307" s="25"/>
      <c r="B307" s="25"/>
      <c r="C307" s="25"/>
      <c r="D307" s="25"/>
      <c r="E307" s="25"/>
      <c r="F307" s="13" t="s">
        <v>270</v>
      </c>
      <c r="H307" s="25"/>
      <c r="K307" s="25"/>
      <c r="L307" s="25"/>
      <c r="M307" s="25"/>
      <c r="N307" s="25"/>
    </row>
    <row r="308" spans="1:14" ht="13.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</row>
    <row r="309" ht="13.5" thickBot="1">
      <c r="A309" s="16"/>
    </row>
    <row r="310" spans="1:10" ht="13.5" thickBot="1">
      <c r="A310" s="21" t="s">
        <v>533</v>
      </c>
      <c r="B310" s="9" t="s">
        <v>534</v>
      </c>
      <c r="C310" s="9" t="s">
        <v>535</v>
      </c>
      <c r="D310" s="107" t="s">
        <v>71</v>
      </c>
      <c r="E310" s="108"/>
      <c r="F310" s="109"/>
      <c r="G310" s="8" t="s">
        <v>537</v>
      </c>
      <c r="H310" s="107" t="s">
        <v>538</v>
      </c>
      <c r="I310" s="108"/>
      <c r="J310" s="109"/>
    </row>
    <row r="311" spans="1:10" ht="13.5" thickBot="1">
      <c r="A311" s="26"/>
      <c r="B311" s="27"/>
      <c r="C311" s="27" t="s">
        <v>536</v>
      </c>
      <c r="D311" s="9" t="s">
        <v>79</v>
      </c>
      <c r="E311" s="9" t="s">
        <v>33</v>
      </c>
      <c r="F311" s="9" t="s">
        <v>80</v>
      </c>
      <c r="G311" s="28"/>
      <c r="H311" s="9" t="s">
        <v>539</v>
      </c>
      <c r="I311" s="9" t="s">
        <v>540</v>
      </c>
      <c r="J311" s="9" t="s">
        <v>541</v>
      </c>
    </row>
    <row r="312" spans="1:14" ht="12.75">
      <c r="A312" s="30">
        <v>1</v>
      </c>
      <c r="B312" s="31" t="s">
        <v>542</v>
      </c>
      <c r="C312" s="31">
        <f>14*(SUMIF($N227:$N302,"Obligatorie",D227:D302)+SUMIF($N227:$N302,"Obligatorie",E227:E302)+SUMIF($N227:$N302,"Obligatorie",F227:F302))</f>
        <v>1806</v>
      </c>
      <c r="D312" s="31">
        <f>14*SUMIF($N227:$N302,"Obligatorie",H227:H302)</f>
        <v>2646</v>
      </c>
      <c r="E312" s="31">
        <f>14*SUMIF($N227:$N302,"Obligatorie",I227:I302)</f>
        <v>1722</v>
      </c>
      <c r="F312" s="31">
        <f>14*SUMIF($N227:$N302,"Obligatorie",J227:J302)</f>
        <v>4368</v>
      </c>
      <c r="G312" s="36">
        <f>C312/C314</f>
        <v>0.8896551724137931</v>
      </c>
      <c r="H312" s="31">
        <f>H314-H313</f>
        <v>60</v>
      </c>
      <c r="I312" s="31">
        <f>I314-I313</f>
        <v>56</v>
      </c>
      <c r="J312" s="31">
        <f>J314-J313</f>
        <v>49</v>
      </c>
      <c r="K312" s="25"/>
      <c r="L312" s="25"/>
      <c r="M312" s="25"/>
      <c r="N312" s="25"/>
    </row>
    <row r="313" spans="1:14" ht="12.75">
      <c r="A313" s="32">
        <v>2</v>
      </c>
      <c r="B313" s="29" t="s">
        <v>543</v>
      </c>
      <c r="C313" s="29">
        <f>14*(SUMIF($N227:$N302,"Optionala",D227:D302)+SUMIF($N227:$N302,"Optionala",E227:E302)+SUMIF($N227:$N302,"Optionala",F227:F302))</f>
        <v>224</v>
      </c>
      <c r="D313" s="29">
        <f>14*SUMIF($N227:$N302,"Optionala",H227:H302)</f>
        <v>322</v>
      </c>
      <c r="E313" s="29">
        <f>14*SUMIF($N227:$N302,"Optionala",I227:I302)</f>
        <v>182</v>
      </c>
      <c r="F313" s="29">
        <f>14*SUMIF($N227:$N302,"Optionala",J227:J302)</f>
        <v>504</v>
      </c>
      <c r="G313" s="37">
        <f>C313/C314</f>
        <v>0.1103448275862069</v>
      </c>
      <c r="H313" s="29">
        <v>0</v>
      </c>
      <c r="I313" s="29">
        <v>4</v>
      </c>
      <c r="J313" s="33">
        <f>4+4+3</f>
        <v>11</v>
      </c>
      <c r="K313" s="25"/>
      <c r="L313" s="25"/>
      <c r="M313" s="25"/>
      <c r="N313" s="25"/>
    </row>
    <row r="314" spans="1:14" ht="13.5" thickBot="1">
      <c r="A314" s="110" t="s">
        <v>101</v>
      </c>
      <c r="B314" s="111"/>
      <c r="C314" s="34">
        <f>SUM(C312:C313)</f>
        <v>2030</v>
      </c>
      <c r="D314" s="34">
        <f>SUM(D312:D313)</f>
        <v>2968</v>
      </c>
      <c r="E314" s="34">
        <f>SUM(E312:E313)</f>
        <v>1904</v>
      </c>
      <c r="F314" s="34">
        <f>SUM(F312:F313)</f>
        <v>4872</v>
      </c>
      <c r="G314" s="38">
        <f>SUM(G312:G313)</f>
        <v>1</v>
      </c>
      <c r="H314" s="34">
        <v>60</v>
      </c>
      <c r="I314" s="34">
        <v>60</v>
      </c>
      <c r="J314" s="35">
        <v>60</v>
      </c>
      <c r="K314" s="25"/>
      <c r="L314" s="25"/>
      <c r="M314" s="25"/>
      <c r="N314" s="25"/>
    </row>
    <row r="315" spans="1:14" ht="12.7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</row>
    <row r="316" ht="15.75">
      <c r="A316" s="13"/>
    </row>
    <row r="317" ht="12.75">
      <c r="A317" s="17"/>
    </row>
    <row r="318" spans="1:2" ht="12.75">
      <c r="A318" s="20"/>
      <c r="B318" s="1"/>
    </row>
    <row r="319" spans="1:3" ht="12.75">
      <c r="A319" s="20"/>
      <c r="C319" s="1"/>
    </row>
    <row r="320" spans="1:3" ht="12.75">
      <c r="A320" s="20"/>
      <c r="C320" s="1"/>
    </row>
    <row r="321" spans="1:3" ht="12.75">
      <c r="A321" s="20"/>
      <c r="C321" s="1"/>
    </row>
    <row r="322" spans="1:2" ht="12.75">
      <c r="A322" s="20"/>
      <c r="B322" s="1"/>
    </row>
    <row r="323" spans="1:3" ht="12.75">
      <c r="A323" s="20"/>
      <c r="C323" s="1"/>
    </row>
    <row r="324" spans="1:3" ht="12.75">
      <c r="A324" s="20"/>
      <c r="C324" s="1"/>
    </row>
    <row r="325" spans="1:3" ht="12.75">
      <c r="A325" s="20"/>
      <c r="C325" s="1"/>
    </row>
    <row r="326" ht="12.75">
      <c r="A326" s="17"/>
    </row>
    <row r="327" spans="1:2" ht="12.75">
      <c r="A327" s="20"/>
      <c r="B327" s="1"/>
    </row>
    <row r="328" spans="1:2" ht="12.75">
      <c r="A328" s="20"/>
      <c r="B328" s="1"/>
    </row>
    <row r="329" ht="12.75">
      <c r="A329" s="16"/>
    </row>
    <row r="330" ht="12.75">
      <c r="A330" s="20"/>
    </row>
  </sheetData>
  <sheetProtection/>
  <mergeCells count="78">
    <mergeCell ref="I34:K35"/>
    <mergeCell ref="D50:G50"/>
    <mergeCell ref="H50:J50"/>
    <mergeCell ref="A34:A35"/>
    <mergeCell ref="B34:C34"/>
    <mergeCell ref="B35:C35"/>
    <mergeCell ref="D34:F34"/>
    <mergeCell ref="D35:F35"/>
    <mergeCell ref="K50:M50"/>
    <mergeCell ref="D101:G101"/>
    <mergeCell ref="H101:J101"/>
    <mergeCell ref="K101:M101"/>
    <mergeCell ref="D112:G112"/>
    <mergeCell ref="H112:J112"/>
    <mergeCell ref="K112:M112"/>
    <mergeCell ref="D61:G61"/>
    <mergeCell ref="H61:J61"/>
    <mergeCell ref="K61:M61"/>
    <mergeCell ref="D89:G89"/>
    <mergeCell ref="H89:J89"/>
    <mergeCell ref="K89:M89"/>
    <mergeCell ref="D73:G73"/>
    <mergeCell ref="H73:J73"/>
    <mergeCell ref="K73:M73"/>
    <mergeCell ref="D134:G134"/>
    <mergeCell ref="H134:J134"/>
    <mergeCell ref="K134:M134"/>
    <mergeCell ref="B151:N151"/>
    <mergeCell ref="A136:N136"/>
    <mergeCell ref="A140:N140"/>
    <mergeCell ref="A146:N146"/>
    <mergeCell ref="B147:N147"/>
    <mergeCell ref="A159:N159"/>
    <mergeCell ref="B160:N160"/>
    <mergeCell ref="B174:N174"/>
    <mergeCell ref="D172:G172"/>
    <mergeCell ref="H172:J172"/>
    <mergeCell ref="K172:M172"/>
    <mergeCell ref="A219:N219"/>
    <mergeCell ref="B181:N181"/>
    <mergeCell ref="B186:N186"/>
    <mergeCell ref="A192:N192"/>
    <mergeCell ref="B193:N193"/>
    <mergeCell ref="A217:N217"/>
    <mergeCell ref="B197:N197"/>
    <mergeCell ref="A213:N213"/>
    <mergeCell ref="A180:N180"/>
    <mergeCell ref="D211:G211"/>
    <mergeCell ref="H211:J211"/>
    <mergeCell ref="K211:M211"/>
    <mergeCell ref="D205:G205"/>
    <mergeCell ref="H205:J205"/>
    <mergeCell ref="K205:M205"/>
    <mergeCell ref="A207:N207"/>
    <mergeCell ref="A314:B314"/>
    <mergeCell ref="K265:M265"/>
    <mergeCell ref="A280:B280"/>
    <mergeCell ref="A282:B282"/>
    <mergeCell ref="D292:G292"/>
    <mergeCell ref="H292:J292"/>
    <mergeCell ref="D310:F310"/>
    <mergeCell ref="H310:J310"/>
    <mergeCell ref="K292:M292"/>
    <mergeCell ref="A305:B305"/>
    <mergeCell ref="H225:J225"/>
    <mergeCell ref="K225:M225"/>
    <mergeCell ref="D246:G246"/>
    <mergeCell ref="A260:B260"/>
    <mergeCell ref="A259:B259"/>
    <mergeCell ref="D225:G225"/>
    <mergeCell ref="H246:J246"/>
    <mergeCell ref="K246:M246"/>
    <mergeCell ref="A261:B261"/>
    <mergeCell ref="D265:G265"/>
    <mergeCell ref="H265:J265"/>
    <mergeCell ref="A304:B304"/>
    <mergeCell ref="A303:B303"/>
    <mergeCell ref="A281:B281"/>
  </mergeCells>
  <printOptions/>
  <pageMargins left="0.75" right="0.17" top="0.17" bottom="0.87" header="0.2" footer="0.43"/>
  <pageSetup horizontalDpi="600" verticalDpi="600" orientation="landscape" paperSize="9" scale="85" r:id="rId1"/>
  <headerFooter alignWithMargins="0">
    <oddFooter>&amp;L           RECTOR,
Acad.prof.univ.dr. Ioan Aurel POP&amp;RDECAN,                   .
Prof.univ.dr. Adrian Olimpiu PETRUSEL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32"/>
  <sheetViews>
    <sheetView zoomScalePageLayoutView="0" workbookViewId="0" topLeftCell="A243">
      <selection activeCell="E230" sqref="E230"/>
    </sheetView>
  </sheetViews>
  <sheetFormatPr defaultColWidth="9.140625" defaultRowHeight="12.75"/>
  <cols>
    <col min="1" max="1" width="9.140625" style="20" customWidth="1"/>
    <col min="2" max="2" width="28.00390625" style="0" bestFit="1" customWidth="1"/>
    <col min="3" max="3" width="10.421875" style="0" bestFit="1" customWidth="1"/>
    <col min="7" max="7" width="8.57421875" style="0" bestFit="1" customWidth="1"/>
    <col min="14" max="14" width="13.140625" style="0" customWidth="1"/>
    <col min="15" max="15" width="13.00390625" style="0" customWidth="1"/>
  </cols>
  <sheetData>
    <row r="1" spans="1:7" ht="16.5" thickBot="1">
      <c r="A1" s="13" t="s">
        <v>0</v>
      </c>
      <c r="G1" s="17" t="s">
        <v>42</v>
      </c>
    </row>
    <row r="2" spans="1:9" ht="16.5" thickBot="1">
      <c r="A2" s="14"/>
      <c r="G2" s="19" t="s">
        <v>21</v>
      </c>
      <c r="H2" s="6" t="s">
        <v>31</v>
      </c>
      <c r="I2" s="6" t="s">
        <v>32</v>
      </c>
    </row>
    <row r="3" spans="1:9" ht="16.5" thickBot="1">
      <c r="A3" s="15" t="s">
        <v>1</v>
      </c>
      <c r="G3" s="18" t="s">
        <v>39</v>
      </c>
      <c r="H3" s="4">
        <v>26</v>
      </c>
      <c r="I3" s="4">
        <v>27</v>
      </c>
    </row>
    <row r="4" spans="1:9" ht="16.5" thickBot="1">
      <c r="A4" s="15" t="s">
        <v>2</v>
      </c>
      <c r="G4" s="18" t="s">
        <v>40</v>
      </c>
      <c r="H4" s="4">
        <v>25</v>
      </c>
      <c r="I4" s="4">
        <v>24</v>
      </c>
    </row>
    <row r="5" spans="1:9" ht="16.5" thickBot="1">
      <c r="A5" s="14" t="s">
        <v>3</v>
      </c>
      <c r="G5" s="18" t="s">
        <v>41</v>
      </c>
      <c r="H5" s="4">
        <v>23</v>
      </c>
      <c r="I5" s="4">
        <v>22</v>
      </c>
    </row>
    <row r="6" ht="15.75">
      <c r="A6" s="14" t="s">
        <v>532</v>
      </c>
    </row>
    <row r="7" spans="1:7" ht="15.75">
      <c r="A7" s="14" t="s">
        <v>5</v>
      </c>
      <c r="G7" s="17" t="s">
        <v>460</v>
      </c>
    </row>
    <row r="8" spans="1:7" ht="15.75">
      <c r="A8" s="14" t="s">
        <v>6</v>
      </c>
      <c r="G8" s="16" t="s">
        <v>44</v>
      </c>
    </row>
    <row r="9" spans="1:7" ht="15.75">
      <c r="A9" s="14" t="s">
        <v>7</v>
      </c>
      <c r="G9" s="16" t="s">
        <v>45</v>
      </c>
    </row>
    <row r="10" spans="1:7" ht="12.75">
      <c r="A10" s="16"/>
      <c r="G10" s="16"/>
    </row>
    <row r="11" spans="1:7" ht="12.75">
      <c r="A11" s="17" t="s">
        <v>8</v>
      </c>
      <c r="G11" s="17" t="s">
        <v>46</v>
      </c>
    </row>
    <row r="12" spans="1:7" ht="12.75">
      <c r="A12" s="17" t="s">
        <v>9</v>
      </c>
      <c r="G12" s="7" t="s">
        <v>47</v>
      </c>
    </row>
    <row r="13" spans="1:14" ht="12.75">
      <c r="A13" s="16" t="s">
        <v>521</v>
      </c>
      <c r="G13" s="88" t="s">
        <v>48</v>
      </c>
      <c r="H13" s="89"/>
      <c r="I13" s="89"/>
      <c r="J13" s="89"/>
      <c r="K13" s="89"/>
      <c r="L13" s="89"/>
      <c r="M13" s="89"/>
      <c r="N13" s="89"/>
    </row>
    <row r="14" spans="1:14" ht="12.75">
      <c r="A14" s="16" t="s">
        <v>522</v>
      </c>
      <c r="G14" s="90" t="s">
        <v>49</v>
      </c>
      <c r="H14" s="89"/>
      <c r="I14" s="89"/>
      <c r="J14" s="89"/>
      <c r="K14" s="89"/>
      <c r="L14" s="89"/>
      <c r="M14" s="89"/>
      <c r="N14" s="89"/>
    </row>
    <row r="15" spans="1:14" ht="12.75">
      <c r="A15" s="17" t="s">
        <v>12</v>
      </c>
      <c r="G15" s="88" t="s">
        <v>50</v>
      </c>
      <c r="H15" s="89"/>
      <c r="I15" s="89"/>
      <c r="J15" s="89"/>
      <c r="K15" s="89"/>
      <c r="L15" s="89"/>
      <c r="M15" s="89"/>
      <c r="N15" s="89"/>
    </row>
    <row r="16" spans="1:14" ht="12.75">
      <c r="A16" s="16" t="s">
        <v>13</v>
      </c>
      <c r="G16" s="90" t="s">
        <v>51</v>
      </c>
      <c r="H16" s="89"/>
      <c r="I16" s="89"/>
      <c r="J16" s="89"/>
      <c r="K16" s="89"/>
      <c r="L16" s="89"/>
      <c r="M16" s="89"/>
      <c r="N16" s="89"/>
    </row>
    <row r="17" spans="1:14" ht="12.75">
      <c r="A17" s="16" t="s">
        <v>14</v>
      </c>
      <c r="G17" s="88" t="s">
        <v>556</v>
      </c>
      <c r="H17" s="89"/>
      <c r="I17" s="89"/>
      <c r="J17" s="89"/>
      <c r="K17" s="89"/>
      <c r="L17" s="89"/>
      <c r="M17" s="89"/>
      <c r="N17" s="89"/>
    </row>
    <row r="18" spans="1:14" ht="12.75">
      <c r="A18" s="16"/>
      <c r="G18" s="88" t="s">
        <v>557</v>
      </c>
      <c r="H18" s="89"/>
      <c r="I18" s="89"/>
      <c r="J18" s="89"/>
      <c r="K18" s="89"/>
      <c r="L18" s="89"/>
      <c r="M18" s="89"/>
      <c r="N18" s="89"/>
    </row>
    <row r="19" spans="1:14" ht="12.75">
      <c r="A19" s="16" t="s">
        <v>459</v>
      </c>
      <c r="G19" s="90" t="s">
        <v>53</v>
      </c>
      <c r="H19" s="89"/>
      <c r="I19" s="89"/>
      <c r="J19" s="89"/>
      <c r="K19" s="89"/>
      <c r="L19" s="89"/>
      <c r="M19" s="89"/>
      <c r="N19" s="89"/>
    </row>
    <row r="20" spans="1:15" ht="12.75">
      <c r="A20" s="2" t="s">
        <v>16</v>
      </c>
      <c r="G20" s="58" t="s">
        <v>523</v>
      </c>
      <c r="H20" s="59"/>
      <c r="I20" s="59"/>
      <c r="J20" s="59"/>
      <c r="K20" s="59"/>
      <c r="L20" s="59"/>
      <c r="M20" s="59"/>
      <c r="N20" s="59"/>
      <c r="O20" s="59"/>
    </row>
    <row r="21" spans="1:14" ht="12.75">
      <c r="A21" s="2" t="s">
        <v>17</v>
      </c>
      <c r="G21" s="90" t="s">
        <v>524</v>
      </c>
      <c r="H21" s="89"/>
      <c r="I21" s="89"/>
      <c r="J21" s="89"/>
      <c r="K21" s="89"/>
      <c r="L21" s="89"/>
      <c r="M21" s="89"/>
      <c r="N21" s="89"/>
    </row>
    <row r="22" spans="1:15" ht="12.75">
      <c r="A22" s="2" t="s">
        <v>18</v>
      </c>
      <c r="G22" s="58" t="s">
        <v>525</v>
      </c>
      <c r="H22" s="59"/>
      <c r="I22" s="59"/>
      <c r="J22" s="59"/>
      <c r="K22" s="59"/>
      <c r="L22" s="59"/>
      <c r="M22" s="59"/>
      <c r="N22" s="59"/>
      <c r="O22" s="59"/>
    </row>
    <row r="23" spans="1:14" ht="12.75">
      <c r="A23" s="16"/>
      <c r="G23" s="90" t="s">
        <v>57</v>
      </c>
      <c r="H23" s="89"/>
      <c r="I23" s="89"/>
      <c r="J23" s="89"/>
      <c r="K23" s="89"/>
      <c r="L23" s="89"/>
      <c r="M23" s="89"/>
      <c r="N23" s="89"/>
    </row>
    <row r="24" spans="1:14" ht="12.75">
      <c r="A24" s="16" t="s">
        <v>19</v>
      </c>
      <c r="G24" s="88" t="s">
        <v>62</v>
      </c>
      <c r="H24" s="89"/>
      <c r="I24" s="89"/>
      <c r="J24" s="89"/>
      <c r="K24" s="89"/>
      <c r="L24" s="89"/>
      <c r="M24" s="89"/>
      <c r="N24" s="89"/>
    </row>
    <row r="25" spans="1:7" ht="12.75">
      <c r="A25" s="16"/>
      <c r="G25" s="16"/>
    </row>
    <row r="26" spans="1:7" ht="12.75">
      <c r="A26" s="16"/>
      <c r="G26" s="16" t="s">
        <v>558</v>
      </c>
    </row>
    <row r="27" spans="1:7" ht="12.75">
      <c r="A27" s="16"/>
      <c r="G27" s="16" t="s">
        <v>553</v>
      </c>
    </row>
    <row r="28" spans="1:7" ht="12.75">
      <c r="A28" s="16"/>
      <c r="G28" s="16"/>
    </row>
    <row r="29" spans="1:7" ht="12.75">
      <c r="A29" s="16"/>
      <c r="G29" s="16"/>
    </row>
    <row r="30" spans="1:7" ht="12.75">
      <c r="A30" s="16"/>
      <c r="G30" s="17" t="s">
        <v>64</v>
      </c>
    </row>
    <row r="31" spans="1:7" ht="12.75">
      <c r="A31" s="16"/>
      <c r="G31" s="16" t="s">
        <v>559</v>
      </c>
    </row>
    <row r="32" spans="1:7" ht="12.75">
      <c r="A32" s="16"/>
      <c r="G32" t="s">
        <v>560</v>
      </c>
    </row>
    <row r="33" ht="12.75">
      <c r="A33" s="16"/>
    </row>
    <row r="34" ht="13.5" thickBot="1">
      <c r="A34" s="17" t="s">
        <v>20</v>
      </c>
    </row>
    <row r="35" spans="1:11" ht="12.75">
      <c r="A35" s="106" t="s">
        <v>21</v>
      </c>
      <c r="B35" s="126" t="s">
        <v>22</v>
      </c>
      <c r="C35" s="128"/>
      <c r="D35" s="126" t="s">
        <v>24</v>
      </c>
      <c r="E35" s="127"/>
      <c r="F35" s="128"/>
      <c r="G35" s="3" t="s">
        <v>26</v>
      </c>
      <c r="H35" s="3" t="s">
        <v>28</v>
      </c>
      <c r="I35" s="126" t="s">
        <v>30</v>
      </c>
      <c r="J35" s="127"/>
      <c r="K35" s="128"/>
    </row>
    <row r="36" spans="1:11" ht="13.5" thickBot="1">
      <c r="A36" s="129"/>
      <c r="B36" s="103" t="s">
        <v>23</v>
      </c>
      <c r="C36" s="105"/>
      <c r="D36" s="103" t="s">
        <v>25</v>
      </c>
      <c r="E36" s="104"/>
      <c r="F36" s="105"/>
      <c r="G36" s="4" t="s">
        <v>27</v>
      </c>
      <c r="H36" s="4" t="s">
        <v>29</v>
      </c>
      <c r="I36" s="103"/>
      <c r="J36" s="104"/>
      <c r="K36" s="105"/>
    </row>
    <row r="37" spans="1:11" ht="13.5" thickBot="1">
      <c r="A37" s="18" t="s">
        <v>21</v>
      </c>
      <c r="B37" s="4" t="s">
        <v>31</v>
      </c>
      <c r="C37" s="4" t="s">
        <v>32</v>
      </c>
      <c r="D37" s="4" t="s">
        <v>33</v>
      </c>
      <c r="E37" s="4" t="s">
        <v>34</v>
      </c>
      <c r="F37" s="4" t="s">
        <v>35</v>
      </c>
      <c r="G37" s="4"/>
      <c r="H37" s="4"/>
      <c r="I37" s="4" t="s">
        <v>36</v>
      </c>
      <c r="J37" s="4" t="s">
        <v>37</v>
      </c>
      <c r="K37" s="4" t="s">
        <v>38</v>
      </c>
    </row>
    <row r="38" spans="1:11" ht="13.5" thickBot="1">
      <c r="A38" s="18" t="s">
        <v>39</v>
      </c>
      <c r="B38" s="4">
        <v>14</v>
      </c>
      <c r="C38" s="4">
        <v>14</v>
      </c>
      <c r="D38" s="4">
        <v>3</v>
      </c>
      <c r="E38" s="4">
        <v>3</v>
      </c>
      <c r="F38" s="4">
        <v>2</v>
      </c>
      <c r="G38" s="4"/>
      <c r="H38" s="4">
        <v>0</v>
      </c>
      <c r="I38" s="4">
        <v>2</v>
      </c>
      <c r="J38" s="4">
        <v>1</v>
      </c>
      <c r="K38" s="4">
        <v>1</v>
      </c>
    </row>
    <row r="39" spans="1:11" ht="13.5" thickBot="1">
      <c r="A39" s="18" t="s">
        <v>40</v>
      </c>
      <c r="B39" s="4">
        <v>14</v>
      </c>
      <c r="C39" s="4">
        <v>14</v>
      </c>
      <c r="D39" s="4">
        <v>3</v>
      </c>
      <c r="E39" s="4">
        <v>3</v>
      </c>
      <c r="F39" s="4">
        <v>2</v>
      </c>
      <c r="G39" s="4"/>
      <c r="H39" s="4">
        <v>3</v>
      </c>
      <c r="I39" s="4">
        <v>2</v>
      </c>
      <c r="J39" s="4">
        <v>1</v>
      </c>
      <c r="K39" s="4">
        <v>1</v>
      </c>
    </row>
    <row r="40" spans="1:11" ht="13.5" thickBot="1">
      <c r="A40" s="18" t="s">
        <v>41</v>
      </c>
      <c r="B40" s="4">
        <v>14</v>
      </c>
      <c r="C40" s="4">
        <v>14</v>
      </c>
      <c r="D40" s="4">
        <v>3</v>
      </c>
      <c r="E40" s="4">
        <v>3</v>
      </c>
      <c r="F40" s="4">
        <v>2</v>
      </c>
      <c r="G40" s="4"/>
      <c r="H40" s="4">
        <v>0</v>
      </c>
      <c r="I40" s="4">
        <v>2</v>
      </c>
      <c r="J40" s="4">
        <v>1</v>
      </c>
      <c r="K40" s="4">
        <v>1</v>
      </c>
    </row>
    <row r="41" ht="12.75">
      <c r="A41" s="16"/>
    </row>
    <row r="43" ht="12.75">
      <c r="A43" s="16"/>
    </row>
    <row r="44" ht="12.75">
      <c r="A44" s="16"/>
    </row>
    <row r="45" ht="12.75">
      <c r="A45" s="16"/>
    </row>
    <row r="46" ht="12.75">
      <c r="A46" s="16"/>
    </row>
    <row r="52" ht="15.75">
      <c r="F52" s="13" t="s">
        <v>65</v>
      </c>
    </row>
    <row r="53" ht="12.75">
      <c r="A53" s="16"/>
    </row>
    <row r="54" ht="16.5" thickBot="1">
      <c r="G54" s="13" t="s">
        <v>66</v>
      </c>
    </row>
    <row r="55" spans="1:14" ht="13.5" thickBot="1">
      <c r="A55" s="21" t="s">
        <v>67</v>
      </c>
      <c r="B55" s="9" t="s">
        <v>68</v>
      </c>
      <c r="C55" s="9" t="s">
        <v>69</v>
      </c>
      <c r="D55" s="107" t="s">
        <v>70</v>
      </c>
      <c r="E55" s="108"/>
      <c r="F55" s="108"/>
      <c r="G55" s="109"/>
      <c r="H55" s="107" t="s">
        <v>71</v>
      </c>
      <c r="I55" s="108"/>
      <c r="J55" s="109"/>
      <c r="K55" s="107" t="s">
        <v>72</v>
      </c>
      <c r="L55" s="108"/>
      <c r="M55" s="109"/>
      <c r="N55" s="9" t="s">
        <v>73</v>
      </c>
    </row>
    <row r="56" spans="1:14" ht="13.5" thickBot="1">
      <c r="A56" s="22"/>
      <c r="B56" s="10"/>
      <c r="C56" s="10" t="s">
        <v>74</v>
      </c>
      <c r="D56" s="11" t="s">
        <v>75</v>
      </c>
      <c r="E56" s="11" t="s">
        <v>76</v>
      </c>
      <c r="F56" s="11" t="s">
        <v>77</v>
      </c>
      <c r="G56" s="11" t="s">
        <v>78</v>
      </c>
      <c r="H56" s="11" t="s">
        <v>79</v>
      </c>
      <c r="I56" s="11" t="s">
        <v>33</v>
      </c>
      <c r="J56" s="11" t="s">
        <v>80</v>
      </c>
      <c r="K56" s="11" t="s">
        <v>81</v>
      </c>
      <c r="L56" s="11" t="s">
        <v>75</v>
      </c>
      <c r="M56" s="11" t="s">
        <v>82</v>
      </c>
      <c r="N56" s="10" t="s">
        <v>83</v>
      </c>
    </row>
    <row r="57" spans="1:14" ht="13.5" thickBot="1">
      <c r="A57" s="18" t="s">
        <v>274</v>
      </c>
      <c r="B57" s="12" t="s">
        <v>85</v>
      </c>
      <c r="C57" s="4">
        <v>6</v>
      </c>
      <c r="D57" s="4">
        <v>2</v>
      </c>
      <c r="E57" s="4">
        <v>2</v>
      </c>
      <c r="F57" s="4">
        <v>0</v>
      </c>
      <c r="G57" s="4">
        <v>0</v>
      </c>
      <c r="H57" s="4">
        <v>6</v>
      </c>
      <c r="I57" s="4">
        <v>5</v>
      </c>
      <c r="J57" s="4">
        <v>11</v>
      </c>
      <c r="K57" s="4" t="s">
        <v>81</v>
      </c>
      <c r="L57" s="4"/>
      <c r="M57" s="4"/>
      <c r="N57" s="12" t="s">
        <v>86</v>
      </c>
    </row>
    <row r="58" spans="1:14" ht="13.5" thickBot="1">
      <c r="A58" s="18" t="s">
        <v>275</v>
      </c>
      <c r="B58" s="12" t="s">
        <v>88</v>
      </c>
      <c r="C58" s="4">
        <v>6</v>
      </c>
      <c r="D58" s="4">
        <v>2</v>
      </c>
      <c r="E58" s="4">
        <v>2</v>
      </c>
      <c r="F58" s="4">
        <v>0</v>
      </c>
      <c r="G58" s="4">
        <v>0</v>
      </c>
      <c r="H58" s="4">
        <v>6</v>
      </c>
      <c r="I58" s="4">
        <v>5</v>
      </c>
      <c r="J58" s="4">
        <v>11</v>
      </c>
      <c r="K58" s="4"/>
      <c r="L58" s="4" t="s">
        <v>75</v>
      </c>
      <c r="M58" s="4"/>
      <c r="N58" s="12" t="s">
        <v>98</v>
      </c>
    </row>
    <row r="59" spans="1:14" ht="26.25" thickBot="1">
      <c r="A59" s="18" t="s">
        <v>276</v>
      </c>
      <c r="B59" s="12" t="s">
        <v>91</v>
      </c>
      <c r="C59" s="4">
        <v>6</v>
      </c>
      <c r="D59" s="4">
        <v>2</v>
      </c>
      <c r="E59" s="4">
        <v>2</v>
      </c>
      <c r="F59" s="4">
        <v>0</v>
      </c>
      <c r="G59" s="4">
        <v>0</v>
      </c>
      <c r="H59" s="4">
        <v>6</v>
      </c>
      <c r="I59" s="4">
        <v>5</v>
      </c>
      <c r="J59" s="4">
        <v>11</v>
      </c>
      <c r="K59" s="4" t="s">
        <v>81</v>
      </c>
      <c r="L59" s="4"/>
      <c r="M59" s="4"/>
      <c r="N59" s="12" t="s">
        <v>86</v>
      </c>
    </row>
    <row r="60" spans="1:14" ht="13.5" thickBot="1">
      <c r="A60" s="18" t="s">
        <v>277</v>
      </c>
      <c r="B60" s="12" t="s">
        <v>93</v>
      </c>
      <c r="C60" s="4">
        <v>6</v>
      </c>
      <c r="D60" s="4">
        <v>2</v>
      </c>
      <c r="E60" s="4">
        <v>2</v>
      </c>
      <c r="F60" s="4">
        <v>0</v>
      </c>
      <c r="G60" s="4">
        <v>0</v>
      </c>
      <c r="H60" s="4">
        <v>6</v>
      </c>
      <c r="I60" s="4">
        <v>5</v>
      </c>
      <c r="J60" s="4">
        <v>11</v>
      </c>
      <c r="K60" s="4" t="s">
        <v>81</v>
      </c>
      <c r="L60" s="4"/>
      <c r="M60" s="4"/>
      <c r="N60" s="12" t="s">
        <v>86</v>
      </c>
    </row>
    <row r="61" spans="1:14" ht="13.5" thickBot="1">
      <c r="A61" s="18" t="s">
        <v>278</v>
      </c>
      <c r="B61" s="12" t="s">
        <v>95</v>
      </c>
      <c r="C61" s="4">
        <v>6</v>
      </c>
      <c r="D61" s="4">
        <v>2</v>
      </c>
      <c r="E61" s="4">
        <v>2</v>
      </c>
      <c r="F61" s="4">
        <v>2</v>
      </c>
      <c r="G61" s="4">
        <v>0</v>
      </c>
      <c r="H61" s="4">
        <v>8</v>
      </c>
      <c r="I61" s="4">
        <v>3</v>
      </c>
      <c r="J61" s="4">
        <v>11</v>
      </c>
      <c r="K61" s="4"/>
      <c r="L61" s="4" t="s">
        <v>75</v>
      </c>
      <c r="M61" s="4"/>
      <c r="N61" s="12" t="s">
        <v>98</v>
      </c>
    </row>
    <row r="62" spans="1:14" ht="13.5" thickBot="1">
      <c r="A62" s="18" t="s">
        <v>96</v>
      </c>
      <c r="B62" s="12" t="s">
        <v>97</v>
      </c>
      <c r="C62" s="4">
        <v>0</v>
      </c>
      <c r="D62" s="4">
        <v>0</v>
      </c>
      <c r="E62" s="4">
        <v>2</v>
      </c>
      <c r="F62" s="4">
        <v>0</v>
      </c>
      <c r="G62" s="4">
        <v>0</v>
      </c>
      <c r="H62" s="4">
        <v>2</v>
      </c>
      <c r="I62" s="4">
        <v>0</v>
      </c>
      <c r="J62" s="4">
        <v>2</v>
      </c>
      <c r="K62" s="4"/>
      <c r="L62" s="4" t="s">
        <v>75</v>
      </c>
      <c r="M62" s="4"/>
      <c r="N62" s="12" t="s">
        <v>98</v>
      </c>
    </row>
    <row r="63" spans="1:14" ht="13.5" thickBot="1">
      <c r="A63" s="18" t="s">
        <v>99</v>
      </c>
      <c r="B63" s="12" t="s">
        <v>100</v>
      </c>
      <c r="C63" s="4">
        <v>3</v>
      </c>
      <c r="D63" s="4">
        <v>0</v>
      </c>
      <c r="E63" s="4">
        <v>2</v>
      </c>
      <c r="F63" s="4">
        <v>0</v>
      </c>
      <c r="G63" s="4">
        <v>0</v>
      </c>
      <c r="H63" s="4">
        <v>2</v>
      </c>
      <c r="I63" s="4">
        <v>3</v>
      </c>
      <c r="J63" s="4">
        <v>5</v>
      </c>
      <c r="K63" s="4"/>
      <c r="L63" s="4" t="s">
        <v>75</v>
      </c>
      <c r="M63" s="4"/>
      <c r="N63" s="12" t="s">
        <v>98</v>
      </c>
    </row>
    <row r="64" spans="1:14" ht="13.5" thickBot="1">
      <c r="A64" s="22" t="s">
        <v>101</v>
      </c>
      <c r="B64" s="10"/>
      <c r="C64" s="10">
        <v>33</v>
      </c>
      <c r="D64" s="10">
        <v>10</v>
      </c>
      <c r="E64" s="10">
        <v>14</v>
      </c>
      <c r="F64" s="10">
        <v>2</v>
      </c>
      <c r="G64" s="10">
        <v>0</v>
      </c>
      <c r="H64" s="10">
        <v>36</v>
      </c>
      <c r="I64" s="10">
        <v>26</v>
      </c>
      <c r="J64" s="10">
        <v>62</v>
      </c>
      <c r="K64" s="10"/>
      <c r="L64" s="10"/>
      <c r="M64" s="10"/>
      <c r="N64" s="10"/>
    </row>
    <row r="65" ht="12.75">
      <c r="A65" s="16"/>
    </row>
    <row r="66" ht="16.5" thickBot="1">
      <c r="G66" s="13" t="s">
        <v>102</v>
      </c>
    </row>
    <row r="67" spans="1:14" ht="13.5" thickBot="1">
      <c r="A67" s="21" t="s">
        <v>67</v>
      </c>
      <c r="B67" s="9" t="s">
        <v>68</v>
      </c>
      <c r="C67" s="9" t="s">
        <v>69</v>
      </c>
      <c r="D67" s="107" t="s">
        <v>70</v>
      </c>
      <c r="E67" s="108"/>
      <c r="F67" s="108"/>
      <c r="G67" s="109"/>
      <c r="H67" s="107" t="s">
        <v>71</v>
      </c>
      <c r="I67" s="108"/>
      <c r="J67" s="109"/>
      <c r="K67" s="107" t="s">
        <v>72</v>
      </c>
      <c r="L67" s="108"/>
      <c r="M67" s="109"/>
      <c r="N67" s="9" t="s">
        <v>73</v>
      </c>
    </row>
    <row r="68" spans="1:14" ht="13.5" thickBot="1">
      <c r="A68" s="22"/>
      <c r="B68" s="10"/>
      <c r="C68" s="10" t="s">
        <v>74</v>
      </c>
      <c r="D68" s="11" t="s">
        <v>75</v>
      </c>
      <c r="E68" s="11" t="s">
        <v>76</v>
      </c>
      <c r="F68" s="11" t="s">
        <v>77</v>
      </c>
      <c r="G68" s="11" t="s">
        <v>78</v>
      </c>
      <c r="H68" s="11" t="s">
        <v>79</v>
      </c>
      <c r="I68" s="11" t="s">
        <v>33</v>
      </c>
      <c r="J68" s="11" t="s">
        <v>80</v>
      </c>
      <c r="K68" s="11" t="s">
        <v>81</v>
      </c>
      <c r="L68" s="11" t="s">
        <v>75</v>
      </c>
      <c r="M68" s="11" t="s">
        <v>82</v>
      </c>
      <c r="N68" s="10" t="s">
        <v>83</v>
      </c>
    </row>
    <row r="69" spans="1:14" ht="26.25" thickBot="1">
      <c r="A69" s="18" t="s">
        <v>279</v>
      </c>
      <c r="B69" s="12" t="s">
        <v>104</v>
      </c>
      <c r="C69" s="4">
        <v>5</v>
      </c>
      <c r="D69" s="4">
        <v>2</v>
      </c>
      <c r="E69" s="4">
        <v>2</v>
      </c>
      <c r="F69" s="4">
        <v>0</v>
      </c>
      <c r="G69" s="4">
        <v>0</v>
      </c>
      <c r="H69" s="4">
        <v>6</v>
      </c>
      <c r="I69" s="4">
        <v>3</v>
      </c>
      <c r="J69" s="4">
        <v>9</v>
      </c>
      <c r="K69" s="4" t="s">
        <v>81</v>
      </c>
      <c r="L69" s="4"/>
      <c r="M69" s="4"/>
      <c r="N69" s="12" t="s">
        <v>86</v>
      </c>
    </row>
    <row r="70" spans="1:14" ht="26.25" thickBot="1">
      <c r="A70" s="18" t="s">
        <v>280</v>
      </c>
      <c r="B70" s="12" t="s">
        <v>106</v>
      </c>
      <c r="C70" s="4">
        <v>5</v>
      </c>
      <c r="D70" s="4">
        <v>2</v>
      </c>
      <c r="E70" s="4">
        <v>2</v>
      </c>
      <c r="F70" s="4">
        <v>0</v>
      </c>
      <c r="G70" s="4">
        <v>0</v>
      </c>
      <c r="H70" s="4">
        <v>6</v>
      </c>
      <c r="I70" s="4">
        <v>3</v>
      </c>
      <c r="J70" s="4">
        <v>9</v>
      </c>
      <c r="K70" s="4" t="s">
        <v>81</v>
      </c>
      <c r="L70" s="4"/>
      <c r="M70" s="4"/>
      <c r="N70" s="12" t="s">
        <v>86</v>
      </c>
    </row>
    <row r="71" spans="1:14" ht="13.5" thickBot="1">
      <c r="A71" s="18" t="s">
        <v>281</v>
      </c>
      <c r="B71" s="12" t="s">
        <v>108</v>
      </c>
      <c r="C71" s="4">
        <v>5</v>
      </c>
      <c r="D71" s="4">
        <v>2</v>
      </c>
      <c r="E71" s="4">
        <v>2</v>
      </c>
      <c r="F71" s="4">
        <v>0</v>
      </c>
      <c r="G71" s="4">
        <v>0</v>
      </c>
      <c r="H71" s="4">
        <v>6</v>
      </c>
      <c r="I71" s="4">
        <v>3</v>
      </c>
      <c r="J71" s="4">
        <v>9</v>
      </c>
      <c r="K71" s="4"/>
      <c r="L71" s="4" t="s">
        <v>75</v>
      </c>
      <c r="M71" s="4"/>
      <c r="N71" s="12" t="s">
        <v>86</v>
      </c>
    </row>
    <row r="72" spans="1:14" ht="13.5" thickBot="1">
      <c r="A72" s="18" t="s">
        <v>282</v>
      </c>
      <c r="B72" s="12" t="s">
        <v>110</v>
      </c>
      <c r="C72" s="4">
        <v>5</v>
      </c>
      <c r="D72" s="4">
        <v>2</v>
      </c>
      <c r="E72" s="4">
        <v>1</v>
      </c>
      <c r="F72" s="4">
        <v>1</v>
      </c>
      <c r="G72" s="4">
        <v>0</v>
      </c>
      <c r="H72" s="4">
        <v>6</v>
      </c>
      <c r="I72" s="4">
        <v>3</v>
      </c>
      <c r="J72" s="4">
        <v>9</v>
      </c>
      <c r="K72" s="4" t="s">
        <v>81</v>
      </c>
      <c r="L72" s="4"/>
      <c r="M72" s="4"/>
      <c r="N72" s="12" t="s">
        <v>86</v>
      </c>
    </row>
    <row r="73" spans="1:14" ht="13.5" thickBot="1">
      <c r="A73" s="18" t="s">
        <v>283</v>
      </c>
      <c r="B73" s="12" t="s">
        <v>112</v>
      </c>
      <c r="C73" s="4">
        <v>5</v>
      </c>
      <c r="D73" s="4">
        <v>2</v>
      </c>
      <c r="E73" s="4">
        <v>1</v>
      </c>
      <c r="F73" s="4">
        <v>1</v>
      </c>
      <c r="G73" s="4">
        <v>0</v>
      </c>
      <c r="H73" s="4">
        <v>6</v>
      </c>
      <c r="I73" s="4">
        <v>3</v>
      </c>
      <c r="J73" s="4">
        <v>9</v>
      </c>
      <c r="K73" s="4" t="s">
        <v>81</v>
      </c>
      <c r="L73" s="4"/>
      <c r="M73" s="4"/>
      <c r="N73" s="12" t="s">
        <v>86</v>
      </c>
    </row>
    <row r="74" spans="1:14" ht="13.5" thickBot="1">
      <c r="A74" s="18" t="s">
        <v>284</v>
      </c>
      <c r="B74" s="12" t="s">
        <v>114</v>
      </c>
      <c r="C74" s="4">
        <v>5</v>
      </c>
      <c r="D74" s="4">
        <v>2</v>
      </c>
      <c r="E74" s="4">
        <v>1</v>
      </c>
      <c r="F74" s="4">
        <v>0</v>
      </c>
      <c r="G74" s="4">
        <v>0</v>
      </c>
      <c r="H74" s="4">
        <v>5</v>
      </c>
      <c r="I74" s="4">
        <v>4</v>
      </c>
      <c r="J74" s="4">
        <v>9</v>
      </c>
      <c r="K74" s="4"/>
      <c r="L74" s="4" t="s">
        <v>75</v>
      </c>
      <c r="M74" s="4"/>
      <c r="N74" s="12" t="s">
        <v>89</v>
      </c>
    </row>
    <row r="75" spans="1:14" ht="13.5" thickBot="1">
      <c r="A75" s="18" t="s">
        <v>115</v>
      </c>
      <c r="B75" s="12" t="s">
        <v>116</v>
      </c>
      <c r="C75" s="4">
        <v>0</v>
      </c>
      <c r="D75" s="4">
        <v>0</v>
      </c>
      <c r="E75" s="4">
        <v>2</v>
      </c>
      <c r="F75" s="4">
        <v>0</v>
      </c>
      <c r="G75" s="4">
        <v>0</v>
      </c>
      <c r="H75" s="4">
        <v>2</v>
      </c>
      <c r="I75" s="4">
        <v>0</v>
      </c>
      <c r="J75" s="4">
        <v>2</v>
      </c>
      <c r="K75" s="4"/>
      <c r="L75" s="4" t="s">
        <v>75</v>
      </c>
      <c r="M75" s="4"/>
      <c r="N75" s="12" t="s">
        <v>98</v>
      </c>
    </row>
    <row r="76" spans="1:14" ht="13.5" thickBot="1">
      <c r="A76" s="18" t="s">
        <v>117</v>
      </c>
      <c r="B76" s="12" t="s">
        <v>118</v>
      </c>
      <c r="C76" s="4">
        <v>3</v>
      </c>
      <c r="D76" s="4">
        <v>0</v>
      </c>
      <c r="E76" s="4">
        <v>2</v>
      </c>
      <c r="F76" s="4">
        <v>0</v>
      </c>
      <c r="G76" s="4">
        <v>0</v>
      </c>
      <c r="H76" s="4">
        <v>2</v>
      </c>
      <c r="I76" s="4">
        <v>3</v>
      </c>
      <c r="J76" s="4">
        <v>5</v>
      </c>
      <c r="K76" s="4"/>
      <c r="L76" s="4" t="s">
        <v>75</v>
      </c>
      <c r="M76" s="4"/>
      <c r="N76" s="12" t="s">
        <v>98</v>
      </c>
    </row>
    <row r="77" spans="1:14" ht="13.5" thickBot="1">
      <c r="A77" s="22" t="s">
        <v>101</v>
      </c>
      <c r="B77" s="10"/>
      <c r="C77" s="10">
        <v>33</v>
      </c>
      <c r="D77" s="10">
        <v>12</v>
      </c>
      <c r="E77" s="10">
        <v>13</v>
      </c>
      <c r="F77" s="10">
        <v>2</v>
      </c>
      <c r="G77" s="10">
        <v>0</v>
      </c>
      <c r="H77" s="10">
        <v>39</v>
      </c>
      <c r="I77" s="10">
        <v>22</v>
      </c>
      <c r="J77" s="10">
        <v>61</v>
      </c>
      <c r="K77" s="10"/>
      <c r="L77" s="10"/>
      <c r="M77" s="10"/>
      <c r="N77" s="10"/>
    </row>
    <row r="78" ht="12.75">
      <c r="A78" s="16"/>
    </row>
    <row r="79" ht="16.5" thickBot="1">
      <c r="G79" s="13" t="s">
        <v>119</v>
      </c>
    </row>
    <row r="80" spans="1:14" ht="13.5" thickBot="1">
      <c r="A80" s="21" t="s">
        <v>67</v>
      </c>
      <c r="B80" s="9" t="s">
        <v>68</v>
      </c>
      <c r="C80" s="9" t="s">
        <v>69</v>
      </c>
      <c r="D80" s="107" t="s">
        <v>70</v>
      </c>
      <c r="E80" s="108"/>
      <c r="F80" s="108"/>
      <c r="G80" s="109"/>
      <c r="H80" s="107" t="s">
        <v>71</v>
      </c>
      <c r="I80" s="108"/>
      <c r="J80" s="109"/>
      <c r="K80" s="107" t="s">
        <v>72</v>
      </c>
      <c r="L80" s="108"/>
      <c r="M80" s="109"/>
      <c r="N80" s="9" t="s">
        <v>73</v>
      </c>
    </row>
    <row r="81" spans="1:14" ht="13.5" thickBot="1">
      <c r="A81" s="22"/>
      <c r="B81" s="10"/>
      <c r="C81" s="10" t="s">
        <v>74</v>
      </c>
      <c r="D81" s="11" t="s">
        <v>75</v>
      </c>
      <c r="E81" s="11" t="s">
        <v>76</v>
      </c>
      <c r="F81" s="11" t="s">
        <v>77</v>
      </c>
      <c r="G81" s="11" t="s">
        <v>78</v>
      </c>
      <c r="H81" s="11" t="s">
        <v>79</v>
      </c>
      <c r="I81" s="11" t="s">
        <v>33</v>
      </c>
      <c r="J81" s="11" t="s">
        <v>80</v>
      </c>
      <c r="K81" s="11" t="s">
        <v>81</v>
      </c>
      <c r="L81" s="11" t="s">
        <v>75</v>
      </c>
      <c r="M81" s="11" t="s">
        <v>82</v>
      </c>
      <c r="N81" s="10" t="s">
        <v>83</v>
      </c>
    </row>
    <row r="82" spans="1:14" ht="13.5" thickBot="1">
      <c r="A82" s="18" t="s">
        <v>467</v>
      </c>
      <c r="B82" s="12" t="s">
        <v>323</v>
      </c>
      <c r="C82" s="4">
        <v>5</v>
      </c>
      <c r="D82" s="4">
        <v>2</v>
      </c>
      <c r="E82" s="4">
        <v>1</v>
      </c>
      <c r="F82" s="4">
        <v>2</v>
      </c>
      <c r="G82" s="4">
        <v>0</v>
      </c>
      <c r="H82" s="4">
        <v>7</v>
      </c>
      <c r="I82" s="4">
        <v>2</v>
      </c>
      <c r="J82" s="4">
        <v>9</v>
      </c>
      <c r="K82" s="4"/>
      <c r="L82" s="4" t="s">
        <v>75</v>
      </c>
      <c r="M82" s="4"/>
      <c r="N82" s="12" t="s">
        <v>86</v>
      </c>
    </row>
    <row r="83" spans="1:14" ht="26.25" thickBot="1">
      <c r="A83" s="18" t="s">
        <v>286</v>
      </c>
      <c r="B83" s="12" t="s">
        <v>123</v>
      </c>
      <c r="C83" s="4">
        <v>5</v>
      </c>
      <c r="D83" s="4">
        <v>2</v>
      </c>
      <c r="E83" s="4">
        <v>2</v>
      </c>
      <c r="F83" s="4">
        <v>0</v>
      </c>
      <c r="G83" s="4">
        <v>0</v>
      </c>
      <c r="H83" s="4">
        <v>6</v>
      </c>
      <c r="I83" s="4">
        <v>3</v>
      </c>
      <c r="J83" s="4">
        <v>9</v>
      </c>
      <c r="K83" s="4"/>
      <c r="L83" s="4" t="s">
        <v>75</v>
      </c>
      <c r="M83" s="4"/>
      <c r="N83" s="12" t="s">
        <v>86</v>
      </c>
    </row>
    <row r="84" spans="1:14" ht="26.25" thickBot="1">
      <c r="A84" s="18" t="s">
        <v>287</v>
      </c>
      <c r="B84" s="12" t="s">
        <v>125</v>
      </c>
      <c r="C84" s="4">
        <v>5</v>
      </c>
      <c r="D84" s="4">
        <v>2</v>
      </c>
      <c r="E84" s="4">
        <v>2</v>
      </c>
      <c r="F84" s="4">
        <v>0</v>
      </c>
      <c r="G84" s="4">
        <v>0</v>
      </c>
      <c r="H84" s="4">
        <v>6</v>
      </c>
      <c r="I84" s="4">
        <v>3</v>
      </c>
      <c r="J84" s="4">
        <v>9</v>
      </c>
      <c r="K84" s="4" t="s">
        <v>81</v>
      </c>
      <c r="L84" s="4"/>
      <c r="M84" s="4"/>
      <c r="N84" s="12" t="s">
        <v>86</v>
      </c>
    </row>
    <row r="85" spans="1:14" ht="13.5" thickBot="1">
      <c r="A85" s="18" t="s">
        <v>288</v>
      </c>
      <c r="B85" s="12" t="s">
        <v>127</v>
      </c>
      <c r="C85" s="4">
        <v>5</v>
      </c>
      <c r="D85" s="4">
        <v>2</v>
      </c>
      <c r="E85" s="4">
        <v>2</v>
      </c>
      <c r="F85" s="4">
        <v>0</v>
      </c>
      <c r="G85" s="4">
        <v>0</v>
      </c>
      <c r="H85" s="4">
        <v>6</v>
      </c>
      <c r="I85" s="4">
        <v>3</v>
      </c>
      <c r="J85" s="4">
        <v>9</v>
      </c>
      <c r="K85" s="4" t="s">
        <v>81</v>
      </c>
      <c r="L85" s="4"/>
      <c r="M85" s="4"/>
      <c r="N85" s="12" t="s">
        <v>86</v>
      </c>
    </row>
    <row r="86" spans="1:14" ht="13.5" thickBot="1">
      <c r="A86" s="18" t="s">
        <v>469</v>
      </c>
      <c r="B86" s="12" t="s">
        <v>327</v>
      </c>
      <c r="C86" s="4">
        <v>5</v>
      </c>
      <c r="D86" s="4">
        <v>2</v>
      </c>
      <c r="E86" s="4">
        <v>1</v>
      </c>
      <c r="F86" s="4">
        <v>1</v>
      </c>
      <c r="G86" s="4">
        <v>0</v>
      </c>
      <c r="H86" s="4">
        <v>6</v>
      </c>
      <c r="I86" s="4">
        <v>3</v>
      </c>
      <c r="J86" s="4">
        <v>9</v>
      </c>
      <c r="K86" s="4" t="s">
        <v>81</v>
      </c>
      <c r="L86" s="4"/>
      <c r="M86" s="4"/>
      <c r="N86" s="12" t="s">
        <v>89</v>
      </c>
    </row>
    <row r="87" spans="1:14" ht="13.5" thickBot="1">
      <c r="A87" s="18" t="s">
        <v>463</v>
      </c>
      <c r="B87" s="12" t="s">
        <v>314</v>
      </c>
      <c r="C87" s="4">
        <v>5</v>
      </c>
      <c r="D87" s="4">
        <v>2</v>
      </c>
      <c r="E87" s="4">
        <v>1</v>
      </c>
      <c r="F87" s="4">
        <v>1</v>
      </c>
      <c r="G87" s="4">
        <v>0</v>
      </c>
      <c r="H87" s="4">
        <v>6</v>
      </c>
      <c r="I87" s="4">
        <v>3</v>
      </c>
      <c r="J87" s="4">
        <v>9</v>
      </c>
      <c r="K87" s="4" t="s">
        <v>81</v>
      </c>
      <c r="L87" s="4"/>
      <c r="M87" s="4"/>
      <c r="N87" s="12" t="s">
        <v>89</v>
      </c>
    </row>
    <row r="88" spans="1:14" ht="13.5" thickBot="1">
      <c r="A88" s="22" t="s">
        <v>101</v>
      </c>
      <c r="B88" s="10"/>
      <c r="C88" s="10">
        <v>30</v>
      </c>
      <c r="D88" s="10">
        <v>12</v>
      </c>
      <c r="E88" s="10">
        <v>9</v>
      </c>
      <c r="F88" s="10">
        <v>4</v>
      </c>
      <c r="G88" s="10">
        <v>0</v>
      </c>
      <c r="H88" s="10">
        <v>37</v>
      </c>
      <c r="I88" s="10">
        <v>17</v>
      </c>
      <c r="J88" s="10">
        <v>54</v>
      </c>
      <c r="K88" s="10"/>
      <c r="L88" s="10"/>
      <c r="M88" s="10"/>
      <c r="N88" s="10"/>
    </row>
    <row r="89" spans="1:14" ht="12.75">
      <c r="A89" s="57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</row>
    <row r="90" spans="1:14" ht="12.75">
      <c r="A90" s="57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</row>
    <row r="91" spans="1:14" ht="12.75">
      <c r="A91" s="57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</row>
    <row r="92" spans="1:14" ht="12.75">
      <c r="A92" s="57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</row>
    <row r="93" spans="1:14" ht="12.75">
      <c r="A93" s="57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</row>
    <row r="94" spans="1:14" ht="12.75">
      <c r="A94" s="57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</row>
    <row r="95" ht="12.75">
      <c r="A95" s="16"/>
    </row>
    <row r="96" ht="12.75">
      <c r="A96" s="16"/>
    </row>
    <row r="97" ht="16.5" thickBot="1">
      <c r="G97" s="13" t="s">
        <v>130</v>
      </c>
    </row>
    <row r="98" spans="1:14" ht="13.5" thickBot="1">
      <c r="A98" s="21" t="s">
        <v>67</v>
      </c>
      <c r="B98" s="9" t="s">
        <v>68</v>
      </c>
      <c r="C98" s="9" t="s">
        <v>69</v>
      </c>
      <c r="D98" s="107" t="s">
        <v>70</v>
      </c>
      <c r="E98" s="108"/>
      <c r="F98" s="108"/>
      <c r="G98" s="109"/>
      <c r="H98" s="107" t="s">
        <v>71</v>
      </c>
      <c r="I98" s="108"/>
      <c r="J98" s="109"/>
      <c r="K98" s="107" t="s">
        <v>72</v>
      </c>
      <c r="L98" s="108"/>
      <c r="M98" s="109"/>
      <c r="N98" s="9" t="s">
        <v>73</v>
      </c>
    </row>
    <row r="99" spans="1:14" ht="13.5" thickBot="1">
      <c r="A99" s="22"/>
      <c r="B99" s="10"/>
      <c r="C99" s="10" t="s">
        <v>74</v>
      </c>
      <c r="D99" s="11" t="s">
        <v>75</v>
      </c>
      <c r="E99" s="11" t="s">
        <v>76</v>
      </c>
      <c r="F99" s="11" t="s">
        <v>77</v>
      </c>
      <c r="G99" s="11" t="s">
        <v>78</v>
      </c>
      <c r="H99" s="11" t="s">
        <v>79</v>
      </c>
      <c r="I99" s="11" t="s">
        <v>33</v>
      </c>
      <c r="J99" s="11" t="s">
        <v>80</v>
      </c>
      <c r="K99" s="11" t="s">
        <v>81</v>
      </c>
      <c r="L99" s="11" t="s">
        <v>75</v>
      </c>
      <c r="M99" s="11" t="s">
        <v>82</v>
      </c>
      <c r="N99" s="10" t="s">
        <v>83</v>
      </c>
    </row>
    <row r="100" spans="1:14" ht="13.5" thickBot="1">
      <c r="A100" s="18" t="s">
        <v>291</v>
      </c>
      <c r="B100" s="12" t="s">
        <v>134</v>
      </c>
      <c r="C100" s="4">
        <v>5</v>
      </c>
      <c r="D100" s="4">
        <v>2</v>
      </c>
      <c r="E100" s="4">
        <v>2</v>
      </c>
      <c r="F100" s="4">
        <v>0</v>
      </c>
      <c r="G100" s="4">
        <v>0</v>
      </c>
      <c r="H100" s="4">
        <v>6</v>
      </c>
      <c r="I100" s="4">
        <v>3</v>
      </c>
      <c r="J100" s="4">
        <v>9</v>
      </c>
      <c r="K100" s="4"/>
      <c r="L100" s="4" t="s">
        <v>75</v>
      </c>
      <c r="M100" s="4"/>
      <c r="N100" s="12" t="s">
        <v>86</v>
      </c>
    </row>
    <row r="101" spans="1:14" ht="13.5" thickBot="1">
      <c r="A101" s="18" t="s">
        <v>290</v>
      </c>
      <c r="B101" s="12" t="s">
        <v>132</v>
      </c>
      <c r="C101" s="4">
        <v>6</v>
      </c>
      <c r="D101" s="4">
        <v>2</v>
      </c>
      <c r="E101" s="4">
        <v>1</v>
      </c>
      <c r="F101" s="4">
        <v>2</v>
      </c>
      <c r="G101" s="4">
        <v>0</v>
      </c>
      <c r="H101" s="4">
        <v>7</v>
      </c>
      <c r="I101" s="4">
        <v>4</v>
      </c>
      <c r="J101" s="4">
        <v>11</v>
      </c>
      <c r="K101" s="4" t="s">
        <v>81</v>
      </c>
      <c r="L101" s="4"/>
      <c r="M101" s="4"/>
      <c r="N101" s="12" t="s">
        <v>86</v>
      </c>
    </row>
    <row r="102" spans="1:14" ht="13.5" thickBot="1">
      <c r="A102" s="18" t="s">
        <v>293</v>
      </c>
      <c r="B102" s="12" t="s">
        <v>138</v>
      </c>
      <c r="C102" s="4">
        <v>5</v>
      </c>
      <c r="D102" s="4">
        <v>2</v>
      </c>
      <c r="E102" s="4">
        <v>1</v>
      </c>
      <c r="F102" s="4">
        <v>1</v>
      </c>
      <c r="G102" s="4">
        <v>0</v>
      </c>
      <c r="H102" s="4">
        <v>6</v>
      </c>
      <c r="I102" s="4">
        <v>3</v>
      </c>
      <c r="J102" s="4">
        <v>9</v>
      </c>
      <c r="K102" s="4" t="s">
        <v>81</v>
      </c>
      <c r="L102" s="4"/>
      <c r="M102" s="4"/>
      <c r="N102" s="12" t="s">
        <v>86</v>
      </c>
    </row>
    <row r="103" spans="1:14" ht="13.5" thickBot="1">
      <c r="A103" s="18" t="s">
        <v>292</v>
      </c>
      <c r="B103" s="12" t="s">
        <v>136</v>
      </c>
      <c r="C103" s="4">
        <v>5</v>
      </c>
      <c r="D103" s="4">
        <v>2</v>
      </c>
      <c r="E103" s="4">
        <v>2</v>
      </c>
      <c r="F103" s="4">
        <v>0</v>
      </c>
      <c r="G103" s="4">
        <v>0</v>
      </c>
      <c r="H103" s="4">
        <v>6</v>
      </c>
      <c r="I103" s="4">
        <v>3</v>
      </c>
      <c r="J103" s="4">
        <v>9</v>
      </c>
      <c r="K103" s="4" t="s">
        <v>81</v>
      </c>
      <c r="L103" s="4"/>
      <c r="M103" s="4"/>
      <c r="N103" s="12" t="s">
        <v>86</v>
      </c>
    </row>
    <row r="104" spans="1:14" ht="13.5" thickBot="1">
      <c r="A104" s="18" t="s">
        <v>465</v>
      </c>
      <c r="B104" s="12" t="s">
        <v>318</v>
      </c>
      <c r="C104" s="4">
        <v>5</v>
      </c>
      <c r="D104" s="4">
        <v>2</v>
      </c>
      <c r="E104" s="4">
        <v>0</v>
      </c>
      <c r="F104" s="4">
        <v>2</v>
      </c>
      <c r="G104" s="4">
        <v>0</v>
      </c>
      <c r="H104" s="4">
        <v>6</v>
      </c>
      <c r="I104" s="4">
        <v>3</v>
      </c>
      <c r="J104" s="4">
        <v>9</v>
      </c>
      <c r="K104" s="4" t="s">
        <v>81</v>
      </c>
      <c r="L104" s="4"/>
      <c r="M104" s="4"/>
      <c r="N104" s="12" t="s">
        <v>86</v>
      </c>
    </row>
    <row r="105" spans="1:14" ht="13.5" thickBot="1">
      <c r="A105" s="18" t="s">
        <v>526</v>
      </c>
      <c r="B105" s="12" t="s">
        <v>140</v>
      </c>
      <c r="C105" s="4">
        <v>4</v>
      </c>
      <c r="D105" s="4">
        <v>2</v>
      </c>
      <c r="E105" s="4">
        <v>1</v>
      </c>
      <c r="F105" s="4">
        <v>0</v>
      </c>
      <c r="G105" s="4">
        <v>0</v>
      </c>
      <c r="H105" s="4">
        <v>5</v>
      </c>
      <c r="I105" s="4">
        <v>2</v>
      </c>
      <c r="J105" s="4">
        <v>7</v>
      </c>
      <c r="K105" s="4"/>
      <c r="L105" s="4" t="s">
        <v>75</v>
      </c>
      <c r="M105" s="4"/>
      <c r="N105" s="12" t="s">
        <v>86</v>
      </c>
    </row>
    <row r="106" spans="1:14" ht="13.5" thickBot="1">
      <c r="A106" s="22" t="s">
        <v>101</v>
      </c>
      <c r="B106" s="10"/>
      <c r="C106" s="10">
        <v>30</v>
      </c>
      <c r="D106" s="10">
        <v>12</v>
      </c>
      <c r="E106" s="10">
        <v>7</v>
      </c>
      <c r="F106" s="10">
        <v>5</v>
      </c>
      <c r="G106" s="10">
        <v>0</v>
      </c>
      <c r="H106" s="10">
        <v>36</v>
      </c>
      <c r="I106" s="10">
        <v>18</v>
      </c>
      <c r="J106" s="10">
        <v>54</v>
      </c>
      <c r="K106" s="10"/>
      <c r="L106" s="10"/>
      <c r="M106" s="10"/>
      <c r="N106" s="10"/>
    </row>
    <row r="107" ht="12.75">
      <c r="A107" s="16"/>
    </row>
    <row r="108" ht="16.5" thickBot="1">
      <c r="G108" s="13" t="s">
        <v>141</v>
      </c>
    </row>
    <row r="109" spans="1:14" ht="13.5" thickBot="1">
      <c r="A109" s="21" t="s">
        <v>67</v>
      </c>
      <c r="B109" s="9" t="s">
        <v>68</v>
      </c>
      <c r="C109" s="9" t="s">
        <v>69</v>
      </c>
      <c r="D109" s="107" t="s">
        <v>70</v>
      </c>
      <c r="E109" s="108"/>
      <c r="F109" s="108"/>
      <c r="G109" s="109"/>
      <c r="H109" s="107" t="s">
        <v>71</v>
      </c>
      <c r="I109" s="108"/>
      <c r="J109" s="109"/>
      <c r="K109" s="107" t="s">
        <v>72</v>
      </c>
      <c r="L109" s="108"/>
      <c r="M109" s="109"/>
      <c r="N109" s="9" t="s">
        <v>73</v>
      </c>
    </row>
    <row r="110" spans="1:14" ht="13.5" thickBot="1">
      <c r="A110" s="22"/>
      <c r="B110" s="10"/>
      <c r="C110" s="10" t="s">
        <v>74</v>
      </c>
      <c r="D110" s="11" t="s">
        <v>75</v>
      </c>
      <c r="E110" s="11" t="s">
        <v>76</v>
      </c>
      <c r="F110" s="11" t="s">
        <v>77</v>
      </c>
      <c r="G110" s="11" t="s">
        <v>78</v>
      </c>
      <c r="H110" s="11" t="s">
        <v>79</v>
      </c>
      <c r="I110" s="11" t="s">
        <v>33</v>
      </c>
      <c r="J110" s="11" t="s">
        <v>80</v>
      </c>
      <c r="K110" s="11" t="s">
        <v>81</v>
      </c>
      <c r="L110" s="11" t="s">
        <v>75</v>
      </c>
      <c r="M110" s="11" t="s">
        <v>82</v>
      </c>
      <c r="N110" s="10" t="s">
        <v>83</v>
      </c>
    </row>
    <row r="111" spans="1:14" ht="13.5" thickBot="1">
      <c r="A111" s="18" t="s">
        <v>295</v>
      </c>
      <c r="B111" s="12" t="s">
        <v>145</v>
      </c>
      <c r="C111" s="4">
        <v>6</v>
      </c>
      <c r="D111" s="4">
        <v>2</v>
      </c>
      <c r="E111" s="4">
        <v>2</v>
      </c>
      <c r="F111" s="4">
        <v>1</v>
      </c>
      <c r="G111" s="4">
        <v>0</v>
      </c>
      <c r="H111" s="4">
        <v>7</v>
      </c>
      <c r="I111" s="4">
        <v>4</v>
      </c>
      <c r="J111" s="4">
        <v>11</v>
      </c>
      <c r="K111" s="4" t="s">
        <v>81</v>
      </c>
      <c r="L111" s="4"/>
      <c r="M111" s="4"/>
      <c r="N111" s="12" t="s">
        <v>86</v>
      </c>
    </row>
    <row r="112" spans="1:14" ht="26.25" thickBot="1">
      <c r="A112" s="18" t="s">
        <v>479</v>
      </c>
      <c r="B112" s="12" t="s">
        <v>348</v>
      </c>
      <c r="C112" s="4">
        <v>6</v>
      </c>
      <c r="D112" s="4">
        <v>2</v>
      </c>
      <c r="E112" s="4">
        <v>1</v>
      </c>
      <c r="F112" s="4">
        <v>1</v>
      </c>
      <c r="G112" s="4">
        <v>0</v>
      </c>
      <c r="H112" s="4">
        <v>6</v>
      </c>
      <c r="I112" s="4">
        <v>5</v>
      </c>
      <c r="J112" s="4">
        <v>11</v>
      </c>
      <c r="K112" s="4" t="s">
        <v>81</v>
      </c>
      <c r="L112" s="4"/>
      <c r="M112" s="4"/>
      <c r="N112" s="12" t="s">
        <v>86</v>
      </c>
    </row>
    <row r="113" spans="1:14" ht="13.5" thickBot="1">
      <c r="A113" s="18" t="s">
        <v>285</v>
      </c>
      <c r="B113" s="12" t="s">
        <v>121</v>
      </c>
      <c r="C113" s="4">
        <v>5</v>
      </c>
      <c r="D113" s="4">
        <v>2</v>
      </c>
      <c r="E113" s="4">
        <v>2</v>
      </c>
      <c r="F113" s="4">
        <v>0</v>
      </c>
      <c r="G113" s="4">
        <v>0</v>
      </c>
      <c r="H113" s="4">
        <v>6</v>
      </c>
      <c r="I113" s="4">
        <v>3</v>
      </c>
      <c r="J113" s="4">
        <v>9</v>
      </c>
      <c r="K113" s="4" t="s">
        <v>81</v>
      </c>
      <c r="L113" s="4"/>
      <c r="M113" s="4"/>
      <c r="N113" s="12" t="s">
        <v>86</v>
      </c>
    </row>
    <row r="114" spans="1:14" ht="13.5" thickBot="1">
      <c r="A114" s="18" t="s">
        <v>296</v>
      </c>
      <c r="B114" s="12" t="s">
        <v>147</v>
      </c>
      <c r="C114" s="4">
        <v>5</v>
      </c>
      <c r="D114" s="4">
        <v>2</v>
      </c>
      <c r="E114" s="4">
        <v>2</v>
      </c>
      <c r="F114" s="4">
        <v>0</v>
      </c>
      <c r="G114" s="4">
        <v>0</v>
      </c>
      <c r="H114" s="4">
        <v>6</v>
      </c>
      <c r="I114" s="4">
        <v>3</v>
      </c>
      <c r="J114" s="4">
        <v>9</v>
      </c>
      <c r="K114" s="4" t="s">
        <v>81</v>
      </c>
      <c r="L114" s="4"/>
      <c r="M114" s="4"/>
      <c r="N114" s="12" t="s">
        <v>89</v>
      </c>
    </row>
    <row r="115" spans="1:14" ht="13.5" thickBot="1">
      <c r="A115" s="18" t="s">
        <v>527</v>
      </c>
      <c r="B115" s="12" t="s">
        <v>151</v>
      </c>
      <c r="C115" s="4">
        <v>4</v>
      </c>
      <c r="D115" s="4">
        <v>2</v>
      </c>
      <c r="E115" s="4">
        <v>1</v>
      </c>
      <c r="F115" s="4">
        <v>0</v>
      </c>
      <c r="G115" s="4">
        <v>0</v>
      </c>
      <c r="H115" s="4">
        <v>5</v>
      </c>
      <c r="I115" s="4">
        <v>2</v>
      </c>
      <c r="J115" s="4">
        <v>7</v>
      </c>
      <c r="K115" s="4"/>
      <c r="L115" s="4" t="s">
        <v>75</v>
      </c>
      <c r="M115" s="4"/>
      <c r="N115" s="12" t="s">
        <v>89</v>
      </c>
    </row>
    <row r="116" spans="1:14" ht="13.5" thickBot="1">
      <c r="A116" s="18" t="s">
        <v>528</v>
      </c>
      <c r="B116" s="12" t="s">
        <v>158</v>
      </c>
      <c r="C116" s="4">
        <v>4</v>
      </c>
      <c r="D116" s="4">
        <v>2</v>
      </c>
      <c r="E116" s="4">
        <v>0</v>
      </c>
      <c r="F116" s="4">
        <v>1</v>
      </c>
      <c r="G116" s="4">
        <v>0</v>
      </c>
      <c r="H116" s="4">
        <v>5</v>
      </c>
      <c r="I116" s="4">
        <v>2</v>
      </c>
      <c r="J116" s="4">
        <v>7</v>
      </c>
      <c r="K116" s="4"/>
      <c r="L116" s="4" t="s">
        <v>75</v>
      </c>
      <c r="M116" s="4"/>
      <c r="N116" s="12" t="s">
        <v>89</v>
      </c>
    </row>
    <row r="117" spans="1:14" ht="13.5" thickBot="1">
      <c r="A117" s="22" t="s">
        <v>101</v>
      </c>
      <c r="B117" s="10"/>
      <c r="C117" s="10">
        <v>30</v>
      </c>
      <c r="D117" s="10">
        <v>12</v>
      </c>
      <c r="E117" s="10">
        <v>8</v>
      </c>
      <c r="F117" s="10">
        <v>3</v>
      </c>
      <c r="G117" s="10">
        <v>0</v>
      </c>
      <c r="H117" s="10">
        <v>35</v>
      </c>
      <c r="I117" s="10">
        <v>19</v>
      </c>
      <c r="J117" s="10">
        <v>54</v>
      </c>
      <c r="K117" s="10"/>
      <c r="L117" s="10"/>
      <c r="M117" s="10"/>
      <c r="N117" s="10"/>
    </row>
    <row r="118" ht="12.75">
      <c r="A118" s="16"/>
    </row>
    <row r="119" ht="16.5" thickBot="1">
      <c r="G119" s="13" t="s">
        <v>152</v>
      </c>
    </row>
    <row r="120" spans="1:14" ht="13.5" thickBot="1">
      <c r="A120" s="21" t="s">
        <v>67</v>
      </c>
      <c r="B120" s="9" t="s">
        <v>68</v>
      </c>
      <c r="C120" s="9" t="s">
        <v>69</v>
      </c>
      <c r="D120" s="107" t="s">
        <v>70</v>
      </c>
      <c r="E120" s="108"/>
      <c r="F120" s="108"/>
      <c r="G120" s="109"/>
      <c r="H120" s="107" t="s">
        <v>71</v>
      </c>
      <c r="I120" s="108"/>
      <c r="J120" s="109"/>
      <c r="K120" s="107" t="s">
        <v>72</v>
      </c>
      <c r="L120" s="108"/>
      <c r="M120" s="109"/>
      <c r="N120" s="9" t="s">
        <v>73</v>
      </c>
    </row>
    <row r="121" spans="1:14" ht="13.5" thickBot="1">
      <c r="A121" s="22"/>
      <c r="B121" s="10"/>
      <c r="C121" s="10" t="s">
        <v>74</v>
      </c>
      <c r="D121" s="11" t="s">
        <v>75</v>
      </c>
      <c r="E121" s="11" t="s">
        <v>76</v>
      </c>
      <c r="F121" s="11" t="s">
        <v>77</v>
      </c>
      <c r="G121" s="11" t="s">
        <v>78</v>
      </c>
      <c r="H121" s="11" t="s">
        <v>79</v>
      </c>
      <c r="I121" s="11" t="s">
        <v>33</v>
      </c>
      <c r="J121" s="11" t="s">
        <v>80</v>
      </c>
      <c r="K121" s="11" t="s">
        <v>81</v>
      </c>
      <c r="L121" s="11" t="s">
        <v>75</v>
      </c>
      <c r="M121" s="11" t="s">
        <v>82</v>
      </c>
      <c r="N121" s="10" t="s">
        <v>83</v>
      </c>
    </row>
    <row r="122" spans="1:14" ht="13.5" thickBot="1">
      <c r="A122" s="18" t="s">
        <v>298</v>
      </c>
      <c r="B122" s="12" t="s">
        <v>154</v>
      </c>
      <c r="C122" s="4">
        <v>6</v>
      </c>
      <c r="D122" s="4">
        <v>2</v>
      </c>
      <c r="E122" s="4">
        <v>1</v>
      </c>
      <c r="F122" s="4">
        <v>0</v>
      </c>
      <c r="G122" s="4">
        <v>1</v>
      </c>
      <c r="H122" s="4">
        <v>5</v>
      </c>
      <c r="I122" s="4">
        <v>6</v>
      </c>
      <c r="J122" s="4">
        <v>11</v>
      </c>
      <c r="K122" s="4" t="s">
        <v>81</v>
      </c>
      <c r="L122" s="4"/>
      <c r="M122" s="4"/>
      <c r="N122" s="12" t="s">
        <v>89</v>
      </c>
    </row>
    <row r="123" spans="1:14" ht="13.5" thickBot="1">
      <c r="A123" s="18" t="s">
        <v>473</v>
      </c>
      <c r="B123" s="12" t="s">
        <v>335</v>
      </c>
      <c r="C123" s="4">
        <v>6</v>
      </c>
      <c r="D123" s="4">
        <v>2</v>
      </c>
      <c r="E123" s="4">
        <v>1</v>
      </c>
      <c r="F123" s="4">
        <v>1</v>
      </c>
      <c r="G123" s="4">
        <v>0</v>
      </c>
      <c r="H123" s="4">
        <v>6</v>
      </c>
      <c r="I123" s="4">
        <v>5</v>
      </c>
      <c r="J123" s="4">
        <v>11</v>
      </c>
      <c r="K123" s="4" t="s">
        <v>81</v>
      </c>
      <c r="L123" s="4"/>
      <c r="M123" s="4"/>
      <c r="N123" s="12" t="s">
        <v>89</v>
      </c>
    </row>
    <row r="124" spans="1:14" ht="13.5" thickBot="1">
      <c r="A124" s="18" t="s">
        <v>475</v>
      </c>
      <c r="B124" s="12" t="s">
        <v>339</v>
      </c>
      <c r="C124" s="4">
        <v>6</v>
      </c>
      <c r="D124" s="4">
        <v>2</v>
      </c>
      <c r="E124" s="4">
        <v>1</v>
      </c>
      <c r="F124" s="4">
        <v>1</v>
      </c>
      <c r="G124" s="4">
        <v>0</v>
      </c>
      <c r="H124" s="4">
        <v>6</v>
      </c>
      <c r="I124" s="4">
        <v>5</v>
      </c>
      <c r="J124" s="4">
        <v>11</v>
      </c>
      <c r="K124" s="4" t="s">
        <v>81</v>
      </c>
      <c r="L124" s="4"/>
      <c r="M124" s="4"/>
      <c r="N124" s="12" t="s">
        <v>89</v>
      </c>
    </row>
    <row r="125" spans="1:14" ht="13.5" thickBot="1">
      <c r="A125" s="18" t="s">
        <v>476</v>
      </c>
      <c r="B125" s="12" t="s">
        <v>341</v>
      </c>
      <c r="C125" s="4">
        <v>6</v>
      </c>
      <c r="D125" s="4">
        <v>2</v>
      </c>
      <c r="E125" s="4">
        <v>0</v>
      </c>
      <c r="F125" s="4">
        <v>2</v>
      </c>
      <c r="G125" s="4">
        <v>0</v>
      </c>
      <c r="H125" s="4">
        <v>6</v>
      </c>
      <c r="I125" s="4">
        <v>5</v>
      </c>
      <c r="J125" s="4">
        <v>11</v>
      </c>
      <c r="K125" s="4"/>
      <c r="L125" s="4" t="s">
        <v>75</v>
      </c>
      <c r="M125" s="4"/>
      <c r="N125" s="12" t="s">
        <v>89</v>
      </c>
    </row>
    <row r="126" spans="1:14" ht="13.5" thickBot="1">
      <c r="A126" s="18" t="s">
        <v>480</v>
      </c>
      <c r="B126" s="12" t="s">
        <v>350</v>
      </c>
      <c r="C126" s="4">
        <v>3</v>
      </c>
      <c r="D126" s="4">
        <v>0</v>
      </c>
      <c r="E126" s="4">
        <v>0</v>
      </c>
      <c r="F126" s="4">
        <v>2</v>
      </c>
      <c r="G126" s="4">
        <v>0</v>
      </c>
      <c r="H126" s="4">
        <v>2</v>
      </c>
      <c r="I126" s="4">
        <v>3</v>
      </c>
      <c r="J126" s="4">
        <v>5</v>
      </c>
      <c r="K126" s="4"/>
      <c r="L126" s="4" t="s">
        <v>75</v>
      </c>
      <c r="M126" s="4"/>
      <c r="N126" s="12" t="s">
        <v>89</v>
      </c>
    </row>
    <row r="127" spans="1:14" ht="13.5" thickBot="1">
      <c r="A127" s="18" t="s">
        <v>299</v>
      </c>
      <c r="B127" s="12" t="s">
        <v>156</v>
      </c>
      <c r="C127" s="4">
        <v>5</v>
      </c>
      <c r="D127" s="4">
        <v>0</v>
      </c>
      <c r="E127" s="4">
        <v>0</v>
      </c>
      <c r="F127" s="4">
        <v>0</v>
      </c>
      <c r="G127" s="4">
        <v>2</v>
      </c>
      <c r="H127" s="4">
        <v>0</v>
      </c>
      <c r="I127" s="4">
        <v>9</v>
      </c>
      <c r="J127" s="4">
        <v>9</v>
      </c>
      <c r="K127" s="4"/>
      <c r="L127" s="4" t="s">
        <v>75</v>
      </c>
      <c r="M127" s="4"/>
      <c r="N127" s="12" t="s">
        <v>89</v>
      </c>
    </row>
    <row r="128" spans="1:14" ht="13.5" thickBot="1">
      <c r="A128" s="18" t="s">
        <v>529</v>
      </c>
      <c r="B128" s="12" t="s">
        <v>160</v>
      </c>
      <c r="C128" s="4">
        <v>3</v>
      </c>
      <c r="D128" s="4">
        <v>2</v>
      </c>
      <c r="E128" s="4">
        <v>0</v>
      </c>
      <c r="F128" s="4">
        <v>0</v>
      </c>
      <c r="G128" s="4">
        <v>0</v>
      </c>
      <c r="H128" s="4">
        <v>4</v>
      </c>
      <c r="I128" s="4">
        <v>1</v>
      </c>
      <c r="J128" s="4">
        <v>5</v>
      </c>
      <c r="K128" s="4"/>
      <c r="L128" s="4" t="s">
        <v>75</v>
      </c>
      <c r="M128" s="4"/>
      <c r="N128" s="12" t="s">
        <v>98</v>
      </c>
    </row>
    <row r="129" spans="1:14" ht="13.5" thickBot="1">
      <c r="A129" s="22" t="s">
        <v>101</v>
      </c>
      <c r="B129" s="10"/>
      <c r="C129" s="10">
        <v>35</v>
      </c>
      <c r="D129" s="10">
        <v>10</v>
      </c>
      <c r="E129" s="10">
        <v>3</v>
      </c>
      <c r="F129" s="10">
        <v>6</v>
      </c>
      <c r="G129" s="10">
        <v>3</v>
      </c>
      <c r="H129" s="10">
        <v>29</v>
      </c>
      <c r="I129" s="10">
        <v>34</v>
      </c>
      <c r="J129" s="10">
        <v>63</v>
      </c>
      <c r="K129" s="10"/>
      <c r="L129" s="10"/>
      <c r="M129" s="10"/>
      <c r="N129" s="10"/>
    </row>
    <row r="130" ht="16.5" thickBot="1">
      <c r="D130" s="13" t="s">
        <v>561</v>
      </c>
    </row>
    <row r="131" spans="1:14" ht="13.5" thickBot="1">
      <c r="A131" s="21" t="s">
        <v>67</v>
      </c>
      <c r="B131" s="9" t="s">
        <v>68</v>
      </c>
      <c r="C131" s="9" t="s">
        <v>69</v>
      </c>
      <c r="D131" s="107" t="s">
        <v>70</v>
      </c>
      <c r="E131" s="108"/>
      <c r="F131" s="108"/>
      <c r="G131" s="109"/>
      <c r="H131" s="107" t="s">
        <v>71</v>
      </c>
      <c r="I131" s="108"/>
      <c r="J131" s="109"/>
      <c r="K131" s="107" t="s">
        <v>72</v>
      </c>
      <c r="L131" s="108"/>
      <c r="M131" s="109"/>
      <c r="N131" s="9" t="s">
        <v>73</v>
      </c>
    </row>
    <row r="132" spans="1:14" ht="13.5" thickBot="1">
      <c r="A132" s="22"/>
      <c r="B132" s="10"/>
      <c r="C132" s="10" t="s">
        <v>74</v>
      </c>
      <c r="D132" s="11" t="s">
        <v>75</v>
      </c>
      <c r="E132" s="11" t="s">
        <v>76</v>
      </c>
      <c r="F132" s="11" t="s">
        <v>77</v>
      </c>
      <c r="G132" s="11" t="s">
        <v>78</v>
      </c>
      <c r="H132" s="11" t="s">
        <v>79</v>
      </c>
      <c r="I132" s="11" t="s">
        <v>33</v>
      </c>
      <c r="J132" s="11" t="s">
        <v>80</v>
      </c>
      <c r="K132" s="11" t="s">
        <v>81</v>
      </c>
      <c r="L132" s="11" t="s">
        <v>75</v>
      </c>
      <c r="M132" s="11" t="s">
        <v>82</v>
      </c>
      <c r="N132" s="10" t="s">
        <v>83</v>
      </c>
    </row>
    <row r="133" spans="1:14" ht="12.75">
      <c r="A133" s="120" t="s">
        <v>166</v>
      </c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2"/>
    </row>
    <row r="134" spans="1:14" ht="13.5" thickBot="1">
      <c r="A134" s="18" t="s">
        <v>167</v>
      </c>
      <c r="B134" s="12" t="s">
        <v>168</v>
      </c>
      <c r="C134" s="4">
        <v>3</v>
      </c>
      <c r="D134" s="4">
        <v>0</v>
      </c>
      <c r="E134" s="4">
        <v>2</v>
      </c>
      <c r="F134" s="4">
        <v>0</v>
      </c>
      <c r="G134" s="4">
        <v>0</v>
      </c>
      <c r="H134" s="4">
        <v>2</v>
      </c>
      <c r="I134" s="4">
        <v>3</v>
      </c>
      <c r="J134" s="4">
        <v>5</v>
      </c>
      <c r="K134" s="4"/>
      <c r="L134" s="4" t="s">
        <v>75</v>
      </c>
      <c r="M134" s="4"/>
      <c r="N134" s="12" t="s">
        <v>98</v>
      </c>
    </row>
    <row r="135" spans="1:14" ht="13.5" thickBot="1">
      <c r="A135" s="18" t="s">
        <v>169</v>
      </c>
      <c r="B135" s="12" t="s">
        <v>170</v>
      </c>
      <c r="C135" s="4">
        <v>3</v>
      </c>
      <c r="D135" s="4">
        <v>0</v>
      </c>
      <c r="E135" s="4">
        <v>2</v>
      </c>
      <c r="F135" s="4">
        <v>0</v>
      </c>
      <c r="G135" s="4">
        <v>0</v>
      </c>
      <c r="H135" s="4">
        <v>2</v>
      </c>
      <c r="I135" s="4">
        <v>3</v>
      </c>
      <c r="J135" s="4">
        <v>5</v>
      </c>
      <c r="K135" s="4"/>
      <c r="L135" s="4" t="s">
        <v>75</v>
      </c>
      <c r="M135" s="4"/>
      <c r="N135" s="12" t="s">
        <v>98</v>
      </c>
    </row>
    <row r="136" spans="1:14" ht="13.5" thickBot="1">
      <c r="A136" s="18" t="s">
        <v>171</v>
      </c>
      <c r="B136" s="12" t="s">
        <v>172</v>
      </c>
      <c r="C136" s="4">
        <v>3</v>
      </c>
      <c r="D136" s="4">
        <v>0</v>
      </c>
      <c r="E136" s="4">
        <v>2</v>
      </c>
      <c r="F136" s="4">
        <v>0</v>
      </c>
      <c r="G136" s="4">
        <v>0</v>
      </c>
      <c r="H136" s="4">
        <v>2</v>
      </c>
      <c r="I136" s="4">
        <v>3</v>
      </c>
      <c r="J136" s="4">
        <v>5</v>
      </c>
      <c r="K136" s="4"/>
      <c r="L136" s="4" t="s">
        <v>75</v>
      </c>
      <c r="M136" s="4"/>
      <c r="N136" s="12" t="s">
        <v>98</v>
      </c>
    </row>
    <row r="137" spans="1:14" ht="12.75">
      <c r="A137" s="120" t="s">
        <v>173</v>
      </c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2"/>
    </row>
    <row r="138" spans="1:14" ht="13.5" thickBot="1">
      <c r="A138" s="18" t="s">
        <v>174</v>
      </c>
      <c r="B138" s="12" t="s">
        <v>175</v>
      </c>
      <c r="C138" s="4">
        <v>3</v>
      </c>
      <c r="D138" s="4">
        <v>0</v>
      </c>
      <c r="E138" s="4">
        <v>2</v>
      </c>
      <c r="F138" s="4">
        <v>0</v>
      </c>
      <c r="G138" s="4">
        <v>0</v>
      </c>
      <c r="H138" s="4">
        <v>2</v>
      </c>
      <c r="I138" s="4">
        <v>3</v>
      </c>
      <c r="J138" s="4">
        <v>5</v>
      </c>
      <c r="K138" s="4"/>
      <c r="L138" s="4" t="s">
        <v>75</v>
      </c>
      <c r="M138" s="4"/>
      <c r="N138" s="12" t="s">
        <v>98</v>
      </c>
    </row>
    <row r="139" spans="1:14" ht="13.5" thickBot="1">
      <c r="A139" s="18" t="s">
        <v>176</v>
      </c>
      <c r="B139" s="12" t="s">
        <v>177</v>
      </c>
      <c r="C139" s="4">
        <v>3</v>
      </c>
      <c r="D139" s="4">
        <v>0</v>
      </c>
      <c r="E139" s="4">
        <v>2</v>
      </c>
      <c r="F139" s="4">
        <v>0</v>
      </c>
      <c r="G139" s="4">
        <v>0</v>
      </c>
      <c r="H139" s="4">
        <v>2</v>
      </c>
      <c r="I139" s="4">
        <v>3</v>
      </c>
      <c r="J139" s="4">
        <v>5</v>
      </c>
      <c r="K139" s="4"/>
      <c r="L139" s="4" t="s">
        <v>75</v>
      </c>
      <c r="M139" s="4"/>
      <c r="N139" s="12" t="s">
        <v>98</v>
      </c>
    </row>
    <row r="140" spans="1:14" ht="13.5" thickBot="1">
      <c r="A140" s="19" t="s">
        <v>178</v>
      </c>
      <c r="B140" s="71" t="s">
        <v>179</v>
      </c>
      <c r="C140" s="6">
        <v>3</v>
      </c>
      <c r="D140" s="6">
        <v>0</v>
      </c>
      <c r="E140" s="6">
        <v>2</v>
      </c>
      <c r="F140" s="6">
        <v>0</v>
      </c>
      <c r="G140" s="6">
        <v>0</v>
      </c>
      <c r="H140" s="6">
        <v>2</v>
      </c>
      <c r="I140" s="6">
        <v>3</v>
      </c>
      <c r="J140" s="6">
        <v>5</v>
      </c>
      <c r="K140" s="6"/>
      <c r="L140" s="6" t="s">
        <v>75</v>
      </c>
      <c r="M140" s="6"/>
      <c r="N140" s="71" t="s">
        <v>98</v>
      </c>
    </row>
    <row r="141" spans="1:14" ht="12.75">
      <c r="A141" s="41"/>
      <c r="B141" s="42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2"/>
    </row>
    <row r="142" spans="1:14" ht="12.75">
      <c r="A142" s="41"/>
      <c r="B142" s="42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2"/>
    </row>
    <row r="143" spans="1:14" ht="12.75">
      <c r="A143" s="41"/>
      <c r="B143" s="42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2"/>
    </row>
    <row r="144" spans="1:14" ht="12.75">
      <c r="A144" s="41"/>
      <c r="B144" s="42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2"/>
    </row>
    <row r="145" spans="1:14" ht="12.75">
      <c r="A145" s="41"/>
      <c r="B145" s="42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2"/>
    </row>
    <row r="146" spans="1:14" ht="12.75">
      <c r="A146" s="41"/>
      <c r="B146" s="42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2"/>
    </row>
    <row r="147" spans="1:14" ht="15.75">
      <c r="A147" s="82"/>
      <c r="B147" s="80"/>
      <c r="C147" s="81"/>
      <c r="D147" s="83"/>
      <c r="E147" s="84" t="s">
        <v>165</v>
      </c>
      <c r="F147" s="83"/>
      <c r="G147" s="83"/>
      <c r="H147" s="83"/>
      <c r="I147" s="83"/>
      <c r="J147" s="83"/>
      <c r="K147" s="81"/>
      <c r="L147" s="81"/>
      <c r="M147" s="81"/>
      <c r="N147" s="74"/>
    </row>
    <row r="148" spans="1:14" ht="13.5" thickBot="1">
      <c r="A148" s="123" t="s">
        <v>180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5"/>
    </row>
    <row r="149" spans="1:14" ht="13.5" thickBot="1">
      <c r="A149" s="23"/>
      <c r="B149" s="117" t="s">
        <v>181</v>
      </c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9"/>
    </row>
    <row r="150" spans="1:14" ht="13.5" thickBot="1">
      <c r="A150" s="18" t="s">
        <v>182</v>
      </c>
      <c r="B150" s="12" t="s">
        <v>183</v>
      </c>
      <c r="C150" s="4">
        <v>4</v>
      </c>
      <c r="D150" s="4">
        <v>2</v>
      </c>
      <c r="E150" s="4">
        <v>1</v>
      </c>
      <c r="F150" s="4">
        <v>0</v>
      </c>
      <c r="G150" s="4">
        <v>0</v>
      </c>
      <c r="H150" s="4">
        <v>5</v>
      </c>
      <c r="I150" s="4">
        <v>2</v>
      </c>
      <c r="J150" s="4">
        <v>7</v>
      </c>
      <c r="K150" s="4"/>
      <c r="L150" s="4" t="s">
        <v>75</v>
      </c>
      <c r="M150" s="4"/>
      <c r="N150" s="12" t="s">
        <v>86</v>
      </c>
    </row>
    <row r="151" spans="1:14" ht="26.25" thickBot="1">
      <c r="A151" s="18" t="s">
        <v>184</v>
      </c>
      <c r="B151" s="12" t="s">
        <v>185</v>
      </c>
      <c r="C151" s="4">
        <v>4</v>
      </c>
      <c r="D151" s="4">
        <v>2</v>
      </c>
      <c r="E151" s="4">
        <v>1</v>
      </c>
      <c r="F151" s="4">
        <v>0</v>
      </c>
      <c r="G151" s="4">
        <v>0</v>
      </c>
      <c r="H151" s="4">
        <v>5</v>
      </c>
      <c r="I151" s="4">
        <v>2</v>
      </c>
      <c r="J151" s="4">
        <v>7</v>
      </c>
      <c r="K151" s="4"/>
      <c r="L151" s="4" t="s">
        <v>75</v>
      </c>
      <c r="M151" s="4"/>
      <c r="N151" s="12" t="s">
        <v>86</v>
      </c>
    </row>
    <row r="152" spans="1:14" ht="13.5" thickBot="1">
      <c r="A152" s="18" t="s">
        <v>186</v>
      </c>
      <c r="B152" s="12" t="s">
        <v>187</v>
      </c>
      <c r="C152" s="4">
        <v>4</v>
      </c>
      <c r="D152" s="4">
        <v>2</v>
      </c>
      <c r="E152" s="4">
        <v>1</v>
      </c>
      <c r="F152" s="4">
        <v>0</v>
      </c>
      <c r="G152" s="4">
        <v>0</v>
      </c>
      <c r="H152" s="4">
        <v>5</v>
      </c>
      <c r="I152" s="4">
        <v>2</v>
      </c>
      <c r="J152" s="4">
        <v>7</v>
      </c>
      <c r="K152" s="4"/>
      <c r="L152" s="4" t="s">
        <v>75</v>
      </c>
      <c r="M152" s="4"/>
      <c r="N152" s="12" t="s">
        <v>86</v>
      </c>
    </row>
    <row r="153" spans="1:14" ht="13.5" thickBot="1">
      <c r="A153" s="18" t="s">
        <v>188</v>
      </c>
      <c r="B153" s="12" t="s">
        <v>189</v>
      </c>
      <c r="C153" s="4">
        <v>4</v>
      </c>
      <c r="D153" s="4">
        <v>2</v>
      </c>
      <c r="E153" s="4">
        <v>1</v>
      </c>
      <c r="F153" s="4">
        <v>0</v>
      </c>
      <c r="G153" s="4">
        <v>0</v>
      </c>
      <c r="H153" s="4">
        <v>5</v>
      </c>
      <c r="I153" s="4">
        <v>2</v>
      </c>
      <c r="J153" s="4">
        <v>7</v>
      </c>
      <c r="K153" s="4"/>
      <c r="L153" s="4" t="s">
        <v>75</v>
      </c>
      <c r="M153" s="4"/>
      <c r="N153" s="12" t="s">
        <v>86</v>
      </c>
    </row>
    <row r="154" spans="1:14" ht="13.5" thickBot="1">
      <c r="A154" s="24"/>
      <c r="B154" s="117" t="s">
        <v>190</v>
      </c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9"/>
    </row>
    <row r="155" spans="1:14" ht="26.25" thickBot="1">
      <c r="A155" s="18" t="s">
        <v>233</v>
      </c>
      <c r="B155" s="12" t="s">
        <v>234</v>
      </c>
      <c r="C155" s="4">
        <v>4</v>
      </c>
      <c r="D155" s="4">
        <v>2</v>
      </c>
      <c r="E155" s="4">
        <v>1</v>
      </c>
      <c r="F155" s="4">
        <v>0</v>
      </c>
      <c r="G155" s="4">
        <v>0</v>
      </c>
      <c r="H155" s="4">
        <v>5</v>
      </c>
      <c r="I155" s="4">
        <v>2</v>
      </c>
      <c r="J155" s="4">
        <v>7</v>
      </c>
      <c r="K155" s="4"/>
      <c r="L155" s="4" t="s">
        <v>75</v>
      </c>
      <c r="M155" s="4"/>
      <c r="N155" s="12" t="s">
        <v>86</v>
      </c>
    </row>
    <row r="156" spans="1:14" ht="26.25" thickBot="1">
      <c r="A156" s="18" t="s">
        <v>195</v>
      </c>
      <c r="B156" s="12" t="s">
        <v>196</v>
      </c>
      <c r="C156" s="4">
        <v>4</v>
      </c>
      <c r="D156" s="4">
        <v>2</v>
      </c>
      <c r="E156" s="4">
        <v>1</v>
      </c>
      <c r="F156" s="4">
        <v>0</v>
      </c>
      <c r="G156" s="4">
        <v>0</v>
      </c>
      <c r="H156" s="4">
        <v>5</v>
      </c>
      <c r="I156" s="4">
        <v>2</v>
      </c>
      <c r="J156" s="4">
        <v>7</v>
      </c>
      <c r="K156" s="4"/>
      <c r="L156" s="4" t="s">
        <v>75</v>
      </c>
      <c r="M156" s="4"/>
      <c r="N156" s="12" t="s">
        <v>86</v>
      </c>
    </row>
    <row r="157" spans="1:14" ht="13.5" thickBot="1">
      <c r="A157" s="18" t="s">
        <v>191</v>
      </c>
      <c r="B157" s="12" t="s">
        <v>192</v>
      </c>
      <c r="C157" s="4">
        <v>4</v>
      </c>
      <c r="D157" s="4">
        <v>2</v>
      </c>
      <c r="E157" s="4">
        <v>1</v>
      </c>
      <c r="F157" s="4">
        <v>0</v>
      </c>
      <c r="G157" s="4">
        <v>0</v>
      </c>
      <c r="H157" s="4">
        <v>5</v>
      </c>
      <c r="I157" s="4">
        <v>2</v>
      </c>
      <c r="J157" s="4">
        <v>7</v>
      </c>
      <c r="K157" s="4"/>
      <c r="L157" s="4" t="s">
        <v>75</v>
      </c>
      <c r="M157" s="4"/>
      <c r="N157" s="12" t="s">
        <v>86</v>
      </c>
    </row>
    <row r="158" spans="1:14" ht="13.5" thickBot="1">
      <c r="A158" s="18" t="s">
        <v>193</v>
      </c>
      <c r="B158" s="12" t="s">
        <v>194</v>
      </c>
      <c r="C158" s="4">
        <v>4</v>
      </c>
      <c r="D158" s="4">
        <v>2</v>
      </c>
      <c r="E158" s="4">
        <v>1</v>
      </c>
      <c r="F158" s="4">
        <v>0</v>
      </c>
      <c r="G158" s="4">
        <v>0</v>
      </c>
      <c r="H158" s="4">
        <v>5</v>
      </c>
      <c r="I158" s="4">
        <v>2</v>
      </c>
      <c r="J158" s="4">
        <v>7</v>
      </c>
      <c r="K158" s="4"/>
      <c r="L158" s="4" t="s">
        <v>75</v>
      </c>
      <c r="M158" s="4"/>
      <c r="N158" s="12" t="s">
        <v>86</v>
      </c>
    </row>
    <row r="159" spans="1:14" ht="13.5" thickBot="1">
      <c r="A159" s="18" t="s">
        <v>229</v>
      </c>
      <c r="B159" s="12" t="s">
        <v>230</v>
      </c>
      <c r="C159" s="4">
        <v>4</v>
      </c>
      <c r="D159" s="4">
        <v>2</v>
      </c>
      <c r="E159" s="4">
        <v>1</v>
      </c>
      <c r="F159" s="4">
        <v>0</v>
      </c>
      <c r="G159" s="4">
        <v>0</v>
      </c>
      <c r="H159" s="4">
        <v>5</v>
      </c>
      <c r="I159" s="4">
        <v>2</v>
      </c>
      <c r="J159" s="4">
        <v>7</v>
      </c>
      <c r="K159" s="4"/>
      <c r="L159" s="4" t="s">
        <v>75</v>
      </c>
      <c r="M159" s="4"/>
      <c r="N159" s="12" t="s">
        <v>86</v>
      </c>
    </row>
    <row r="160" spans="1:14" ht="26.25" thickBot="1">
      <c r="A160" s="18" t="s">
        <v>474</v>
      </c>
      <c r="B160" s="12" t="s">
        <v>337</v>
      </c>
      <c r="C160" s="4">
        <v>4</v>
      </c>
      <c r="D160" s="4">
        <v>2</v>
      </c>
      <c r="E160" s="4">
        <v>1</v>
      </c>
      <c r="F160" s="4">
        <v>0</v>
      </c>
      <c r="G160" s="4">
        <v>0</v>
      </c>
      <c r="H160" s="4">
        <v>5</v>
      </c>
      <c r="I160" s="4">
        <v>2</v>
      </c>
      <c r="J160" s="4">
        <v>7</v>
      </c>
      <c r="K160" s="4"/>
      <c r="L160" s="4" t="s">
        <v>75</v>
      </c>
      <c r="M160" s="4"/>
      <c r="N160" s="12" t="s">
        <v>86</v>
      </c>
    </row>
    <row r="161" spans="1:14" ht="13.5" thickBot="1">
      <c r="A161" s="18" t="s">
        <v>197</v>
      </c>
      <c r="B161" s="12" t="s">
        <v>189</v>
      </c>
      <c r="C161" s="4">
        <v>4</v>
      </c>
      <c r="D161" s="4">
        <v>2</v>
      </c>
      <c r="E161" s="4">
        <v>1</v>
      </c>
      <c r="F161" s="4">
        <v>0</v>
      </c>
      <c r="G161" s="4">
        <v>0</v>
      </c>
      <c r="H161" s="4">
        <v>5</v>
      </c>
      <c r="I161" s="4">
        <v>2</v>
      </c>
      <c r="J161" s="4">
        <v>7</v>
      </c>
      <c r="K161" s="4"/>
      <c r="L161" s="4" t="s">
        <v>75</v>
      </c>
      <c r="M161" s="4"/>
      <c r="N161" s="12" t="s">
        <v>86</v>
      </c>
    </row>
    <row r="162" spans="1:14" ht="13.5" thickBot="1">
      <c r="A162" s="114" t="s">
        <v>484</v>
      </c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6"/>
    </row>
    <row r="163" spans="1:14" ht="13.5" thickBot="1">
      <c r="A163" s="23"/>
      <c r="B163" s="117" t="s">
        <v>181</v>
      </c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9"/>
    </row>
    <row r="164" spans="1:14" ht="26.25" thickBot="1">
      <c r="A164" s="18" t="s">
        <v>199</v>
      </c>
      <c r="B164" s="12" t="s">
        <v>200</v>
      </c>
      <c r="C164" s="4">
        <v>4</v>
      </c>
      <c r="D164" s="4">
        <v>2</v>
      </c>
      <c r="E164" s="4">
        <v>1</v>
      </c>
      <c r="F164" s="4">
        <v>0</v>
      </c>
      <c r="G164" s="4">
        <v>0</v>
      </c>
      <c r="H164" s="4">
        <v>5</v>
      </c>
      <c r="I164" s="4">
        <v>2</v>
      </c>
      <c r="J164" s="4">
        <v>7</v>
      </c>
      <c r="K164" s="4"/>
      <c r="L164" s="4" t="s">
        <v>75</v>
      </c>
      <c r="M164" s="4"/>
      <c r="N164" s="12" t="s">
        <v>89</v>
      </c>
    </row>
    <row r="165" spans="1:14" ht="13.5" thickBot="1">
      <c r="A165" s="18" t="s">
        <v>128</v>
      </c>
      <c r="B165" s="12" t="s">
        <v>129</v>
      </c>
      <c r="C165" s="4">
        <v>4</v>
      </c>
      <c r="D165" s="4">
        <v>2</v>
      </c>
      <c r="E165" s="4">
        <v>1</v>
      </c>
      <c r="F165" s="4">
        <v>0</v>
      </c>
      <c r="G165" s="4">
        <v>0</v>
      </c>
      <c r="H165" s="4">
        <v>5</v>
      </c>
      <c r="I165" s="4">
        <v>2</v>
      </c>
      <c r="J165" s="4">
        <v>7</v>
      </c>
      <c r="K165" s="4"/>
      <c r="L165" s="4" t="s">
        <v>75</v>
      </c>
      <c r="M165" s="4"/>
      <c r="N165" s="12" t="s">
        <v>89</v>
      </c>
    </row>
    <row r="166" spans="1:14" ht="13.5" thickBot="1">
      <c r="A166" s="18" t="s">
        <v>148</v>
      </c>
      <c r="B166" s="12" t="s">
        <v>149</v>
      </c>
      <c r="C166" s="4">
        <v>4</v>
      </c>
      <c r="D166" s="4">
        <v>2</v>
      </c>
      <c r="E166" s="4">
        <v>1</v>
      </c>
      <c r="F166" s="4">
        <v>0</v>
      </c>
      <c r="G166" s="4">
        <v>0</v>
      </c>
      <c r="H166" s="4">
        <v>5</v>
      </c>
      <c r="I166" s="4">
        <v>2</v>
      </c>
      <c r="J166" s="4">
        <v>7</v>
      </c>
      <c r="K166" s="4"/>
      <c r="L166" s="4" t="s">
        <v>75</v>
      </c>
      <c r="M166" s="4"/>
      <c r="N166" s="12" t="s">
        <v>89</v>
      </c>
    </row>
    <row r="167" spans="1:14" ht="13.5" thickBot="1">
      <c r="A167" s="18" t="s">
        <v>142</v>
      </c>
      <c r="B167" s="12" t="s">
        <v>143</v>
      </c>
      <c r="C167" s="4">
        <v>4</v>
      </c>
      <c r="D167" s="4">
        <v>2</v>
      </c>
      <c r="E167" s="4">
        <v>1</v>
      </c>
      <c r="F167" s="4">
        <v>0</v>
      </c>
      <c r="G167" s="4">
        <v>0</v>
      </c>
      <c r="H167" s="4">
        <v>5</v>
      </c>
      <c r="I167" s="4">
        <v>2</v>
      </c>
      <c r="J167" s="4">
        <v>7</v>
      </c>
      <c r="K167" s="4"/>
      <c r="L167" s="4" t="s">
        <v>75</v>
      </c>
      <c r="M167" s="4"/>
      <c r="N167" s="12" t="s">
        <v>89</v>
      </c>
    </row>
    <row r="168" spans="1:14" ht="13.5" thickBot="1">
      <c r="A168" s="24"/>
      <c r="B168" s="117" t="s">
        <v>190</v>
      </c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9"/>
    </row>
    <row r="169" spans="1:14" ht="13.5" thickBot="1">
      <c r="A169" s="18" t="s">
        <v>413</v>
      </c>
      <c r="B169" s="12" t="s">
        <v>414</v>
      </c>
      <c r="C169" s="4">
        <v>4</v>
      </c>
      <c r="D169" s="4">
        <v>2</v>
      </c>
      <c r="E169" s="4">
        <v>1</v>
      </c>
      <c r="F169" s="4">
        <v>0</v>
      </c>
      <c r="G169" s="4">
        <v>0</v>
      </c>
      <c r="H169" s="4">
        <v>5</v>
      </c>
      <c r="I169" s="4">
        <v>2</v>
      </c>
      <c r="J169" s="4">
        <v>7</v>
      </c>
      <c r="K169" s="4"/>
      <c r="L169" s="4" t="s">
        <v>75</v>
      </c>
      <c r="M169" s="4"/>
      <c r="N169" s="12" t="s">
        <v>89</v>
      </c>
    </row>
    <row r="170" spans="1:14" ht="13.5" thickBot="1">
      <c r="A170" s="18" t="s">
        <v>294</v>
      </c>
      <c r="B170" s="12" t="s">
        <v>143</v>
      </c>
      <c r="C170" s="4">
        <v>4</v>
      </c>
      <c r="D170" s="4">
        <v>2</v>
      </c>
      <c r="E170" s="4">
        <v>1</v>
      </c>
      <c r="F170" s="4">
        <v>0</v>
      </c>
      <c r="G170" s="4">
        <v>0</v>
      </c>
      <c r="H170" s="4">
        <v>5</v>
      </c>
      <c r="I170" s="4">
        <v>2</v>
      </c>
      <c r="J170" s="4">
        <v>7</v>
      </c>
      <c r="K170" s="4"/>
      <c r="L170" s="4" t="s">
        <v>75</v>
      </c>
      <c r="M170" s="4"/>
      <c r="N170" s="12" t="s">
        <v>89</v>
      </c>
    </row>
    <row r="171" spans="1:14" ht="13.5" thickBot="1">
      <c r="A171" s="18" t="s">
        <v>211</v>
      </c>
      <c r="B171" s="12" t="s">
        <v>212</v>
      </c>
      <c r="C171" s="4">
        <v>4</v>
      </c>
      <c r="D171" s="4">
        <v>2</v>
      </c>
      <c r="E171" s="4">
        <v>1</v>
      </c>
      <c r="F171" s="4">
        <v>0</v>
      </c>
      <c r="G171" s="4">
        <v>0</v>
      </c>
      <c r="H171" s="4">
        <v>5</v>
      </c>
      <c r="I171" s="4">
        <v>2</v>
      </c>
      <c r="J171" s="4">
        <v>7</v>
      </c>
      <c r="K171" s="4"/>
      <c r="L171" s="4" t="s">
        <v>75</v>
      </c>
      <c r="M171" s="4"/>
      <c r="N171" s="12" t="s">
        <v>89</v>
      </c>
    </row>
    <row r="172" spans="1:14" ht="13.5" thickBot="1">
      <c r="A172" s="18" t="s">
        <v>205</v>
      </c>
      <c r="B172" s="12" t="s">
        <v>206</v>
      </c>
      <c r="C172" s="4">
        <v>4</v>
      </c>
      <c r="D172" s="4">
        <v>2</v>
      </c>
      <c r="E172" s="4">
        <v>1</v>
      </c>
      <c r="F172" s="4">
        <v>0</v>
      </c>
      <c r="G172" s="4">
        <v>0</v>
      </c>
      <c r="H172" s="4">
        <v>5</v>
      </c>
      <c r="I172" s="4">
        <v>2</v>
      </c>
      <c r="J172" s="4">
        <v>7</v>
      </c>
      <c r="K172" s="4"/>
      <c r="L172" s="4" t="s">
        <v>75</v>
      </c>
      <c r="M172" s="4"/>
      <c r="N172" s="12" t="s">
        <v>89</v>
      </c>
    </row>
    <row r="173" spans="1:14" ht="13.5" thickBot="1">
      <c r="A173" s="18" t="s">
        <v>297</v>
      </c>
      <c r="B173" s="12" t="s">
        <v>149</v>
      </c>
      <c r="C173" s="4">
        <v>4</v>
      </c>
      <c r="D173" s="4">
        <v>2</v>
      </c>
      <c r="E173" s="4">
        <v>1</v>
      </c>
      <c r="F173" s="4">
        <v>0</v>
      </c>
      <c r="G173" s="4">
        <v>0</v>
      </c>
      <c r="H173" s="4">
        <v>5</v>
      </c>
      <c r="I173" s="4">
        <v>2</v>
      </c>
      <c r="J173" s="4">
        <v>7</v>
      </c>
      <c r="K173" s="4"/>
      <c r="L173" s="4" t="s">
        <v>75</v>
      </c>
      <c r="M173" s="4"/>
      <c r="N173" s="12" t="s">
        <v>89</v>
      </c>
    </row>
    <row r="174" spans="1:14" ht="13.5" thickBot="1">
      <c r="A174" s="123" t="s">
        <v>530</v>
      </c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5"/>
    </row>
    <row r="175" spans="1:14" ht="13.5" thickBot="1">
      <c r="A175" s="23"/>
      <c r="B175" s="117" t="s">
        <v>181</v>
      </c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9"/>
    </row>
    <row r="176" spans="1:14" ht="26.25" thickBot="1">
      <c r="A176" s="18" t="s">
        <v>383</v>
      </c>
      <c r="B176" s="12" t="s">
        <v>384</v>
      </c>
      <c r="C176" s="4">
        <v>4</v>
      </c>
      <c r="D176" s="4">
        <v>2</v>
      </c>
      <c r="E176" s="4">
        <v>0</v>
      </c>
      <c r="F176" s="4">
        <v>1</v>
      </c>
      <c r="G176" s="4">
        <v>0</v>
      </c>
      <c r="H176" s="4">
        <v>5</v>
      </c>
      <c r="I176" s="4">
        <v>2</v>
      </c>
      <c r="J176" s="4">
        <v>7</v>
      </c>
      <c r="K176" s="4"/>
      <c r="L176" s="4" t="s">
        <v>75</v>
      </c>
      <c r="M176" s="4"/>
      <c r="N176" s="12" t="s">
        <v>89</v>
      </c>
    </row>
    <row r="177" spans="1:14" ht="13.5" thickBot="1">
      <c r="A177" s="18" t="s">
        <v>403</v>
      </c>
      <c r="B177" s="12" t="s">
        <v>404</v>
      </c>
      <c r="C177" s="4">
        <v>4</v>
      </c>
      <c r="D177" s="4">
        <v>2</v>
      </c>
      <c r="E177" s="4">
        <v>0</v>
      </c>
      <c r="F177" s="4">
        <v>1</v>
      </c>
      <c r="G177" s="4">
        <v>0</v>
      </c>
      <c r="H177" s="4">
        <v>5</v>
      </c>
      <c r="I177" s="4">
        <v>2</v>
      </c>
      <c r="J177" s="4">
        <v>7</v>
      </c>
      <c r="K177" s="4"/>
      <c r="L177" s="4" t="s">
        <v>75</v>
      </c>
      <c r="M177" s="4"/>
      <c r="N177" s="12" t="s">
        <v>89</v>
      </c>
    </row>
    <row r="178" spans="1:14" ht="13.5" thickBot="1">
      <c r="A178" s="18" t="s">
        <v>407</v>
      </c>
      <c r="B178" s="12" t="s">
        <v>408</v>
      </c>
      <c r="C178" s="4">
        <v>4</v>
      </c>
      <c r="D178" s="4">
        <v>2</v>
      </c>
      <c r="E178" s="4">
        <v>0</v>
      </c>
      <c r="F178" s="4">
        <v>1</v>
      </c>
      <c r="G178" s="4">
        <v>0</v>
      </c>
      <c r="H178" s="4">
        <v>5</v>
      </c>
      <c r="I178" s="4">
        <v>2</v>
      </c>
      <c r="J178" s="4">
        <v>7</v>
      </c>
      <c r="K178" s="4"/>
      <c r="L178" s="4" t="s">
        <v>75</v>
      </c>
      <c r="M178" s="4"/>
      <c r="N178" s="12" t="s">
        <v>89</v>
      </c>
    </row>
    <row r="179" spans="1:14" ht="26.25" thickBot="1">
      <c r="A179" s="18" t="s">
        <v>387</v>
      </c>
      <c r="B179" s="12" t="s">
        <v>388</v>
      </c>
      <c r="C179" s="4">
        <v>4</v>
      </c>
      <c r="D179" s="4">
        <v>2</v>
      </c>
      <c r="E179" s="4">
        <v>0</v>
      </c>
      <c r="F179" s="4">
        <v>1</v>
      </c>
      <c r="G179" s="4">
        <v>0</v>
      </c>
      <c r="H179" s="4">
        <v>5</v>
      </c>
      <c r="I179" s="4">
        <v>2</v>
      </c>
      <c r="J179" s="4">
        <v>7</v>
      </c>
      <c r="K179" s="4"/>
      <c r="L179" s="4" t="s">
        <v>75</v>
      </c>
      <c r="M179" s="4"/>
      <c r="N179" s="12" t="s">
        <v>89</v>
      </c>
    </row>
    <row r="180" spans="1:14" ht="13.5" thickBot="1">
      <c r="A180" s="24"/>
      <c r="B180" s="117" t="s">
        <v>190</v>
      </c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9"/>
    </row>
    <row r="181" spans="1:14" ht="25.5">
      <c r="A181" s="44" t="s">
        <v>389</v>
      </c>
      <c r="B181" s="45" t="s">
        <v>390</v>
      </c>
      <c r="C181" s="46">
        <v>4</v>
      </c>
      <c r="D181" s="46">
        <v>2</v>
      </c>
      <c r="E181" s="46">
        <v>0</v>
      </c>
      <c r="F181" s="46">
        <v>1</v>
      </c>
      <c r="G181" s="46">
        <v>0</v>
      </c>
      <c r="H181" s="46">
        <v>5</v>
      </c>
      <c r="I181" s="46">
        <v>2</v>
      </c>
      <c r="J181" s="46">
        <v>7</v>
      </c>
      <c r="K181" s="46"/>
      <c r="L181" s="46" t="s">
        <v>75</v>
      </c>
      <c r="M181" s="46"/>
      <c r="N181" s="45" t="s">
        <v>89</v>
      </c>
    </row>
    <row r="182" spans="1:14" ht="12.75">
      <c r="A182" s="47" t="s">
        <v>391</v>
      </c>
      <c r="B182" s="48" t="s">
        <v>392</v>
      </c>
      <c r="C182" s="49">
        <v>4</v>
      </c>
      <c r="D182" s="49">
        <v>2</v>
      </c>
      <c r="E182" s="49">
        <v>0</v>
      </c>
      <c r="F182" s="49">
        <v>1</v>
      </c>
      <c r="G182" s="49">
        <v>0</v>
      </c>
      <c r="H182" s="49">
        <v>5</v>
      </c>
      <c r="I182" s="49">
        <v>2</v>
      </c>
      <c r="J182" s="49">
        <v>7</v>
      </c>
      <c r="K182" s="49"/>
      <c r="L182" s="49" t="s">
        <v>75</v>
      </c>
      <c r="M182" s="49"/>
      <c r="N182" s="48" t="s">
        <v>89</v>
      </c>
    </row>
    <row r="183" spans="1:14" ht="13.5" thickBot="1">
      <c r="A183" s="85" t="s">
        <v>409</v>
      </c>
      <c r="B183" s="86" t="s">
        <v>410</v>
      </c>
      <c r="C183" s="87">
        <v>4</v>
      </c>
      <c r="D183" s="87">
        <v>2</v>
      </c>
      <c r="E183" s="87">
        <v>0</v>
      </c>
      <c r="F183" s="87">
        <v>1</v>
      </c>
      <c r="G183" s="87">
        <v>0</v>
      </c>
      <c r="H183" s="87">
        <v>5</v>
      </c>
      <c r="I183" s="87">
        <v>2</v>
      </c>
      <c r="J183" s="87">
        <v>7</v>
      </c>
      <c r="K183" s="87"/>
      <c r="L183" s="87" t="s">
        <v>75</v>
      </c>
      <c r="M183" s="87"/>
      <c r="N183" s="86" t="s">
        <v>89</v>
      </c>
    </row>
    <row r="184" spans="1:14" ht="12.75">
      <c r="A184" s="41"/>
      <c r="B184" s="42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2"/>
    </row>
    <row r="185" spans="1:14" ht="12.75">
      <c r="A185" s="41"/>
      <c r="B185" s="42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2"/>
    </row>
    <row r="186" spans="1:14" ht="12.75">
      <c r="A186" s="41"/>
      <c r="B186" s="42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2"/>
    </row>
    <row r="187" spans="1:14" ht="12.75">
      <c r="A187" s="41"/>
      <c r="B187" s="42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2"/>
    </row>
    <row r="188" spans="1:14" ht="13.5" thickBot="1">
      <c r="A188" s="41"/>
      <c r="B188" s="42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2"/>
    </row>
    <row r="189" spans="1:14" ht="13.5" thickBot="1">
      <c r="A189" s="21" t="s">
        <v>67</v>
      </c>
      <c r="B189" s="9" t="s">
        <v>68</v>
      </c>
      <c r="C189" s="9" t="s">
        <v>69</v>
      </c>
      <c r="D189" s="107" t="s">
        <v>70</v>
      </c>
      <c r="E189" s="108"/>
      <c r="F189" s="108"/>
      <c r="G189" s="109"/>
      <c r="H189" s="107" t="s">
        <v>71</v>
      </c>
      <c r="I189" s="108"/>
      <c r="J189" s="109"/>
      <c r="K189" s="107" t="s">
        <v>72</v>
      </c>
      <c r="L189" s="108"/>
      <c r="M189" s="109"/>
      <c r="N189" s="9" t="s">
        <v>73</v>
      </c>
    </row>
    <row r="190" spans="1:14" ht="13.5" thickBot="1">
      <c r="A190" s="22"/>
      <c r="B190" s="10"/>
      <c r="C190" s="10" t="s">
        <v>74</v>
      </c>
      <c r="D190" s="11" t="s">
        <v>75</v>
      </c>
      <c r="E190" s="11" t="s">
        <v>76</v>
      </c>
      <c r="F190" s="11" t="s">
        <v>77</v>
      </c>
      <c r="G190" s="11" t="s">
        <v>78</v>
      </c>
      <c r="H190" s="11" t="s">
        <v>79</v>
      </c>
      <c r="I190" s="11" t="s">
        <v>33</v>
      </c>
      <c r="J190" s="11" t="s">
        <v>80</v>
      </c>
      <c r="K190" s="11" t="s">
        <v>81</v>
      </c>
      <c r="L190" s="11" t="s">
        <v>75</v>
      </c>
      <c r="M190" s="11" t="s">
        <v>82</v>
      </c>
      <c r="N190" s="10" t="s">
        <v>83</v>
      </c>
    </row>
    <row r="191" spans="1:14" ht="26.25" thickBot="1">
      <c r="A191" s="18" t="s">
        <v>393</v>
      </c>
      <c r="B191" s="12" t="s">
        <v>384</v>
      </c>
      <c r="C191" s="4">
        <v>4</v>
      </c>
      <c r="D191" s="4">
        <v>2</v>
      </c>
      <c r="E191" s="4">
        <v>0</v>
      </c>
      <c r="F191" s="4">
        <v>1</v>
      </c>
      <c r="G191" s="4">
        <v>0</v>
      </c>
      <c r="H191" s="4">
        <v>5</v>
      </c>
      <c r="I191" s="4">
        <v>2</v>
      </c>
      <c r="J191" s="4">
        <v>7</v>
      </c>
      <c r="K191" s="4"/>
      <c r="L191" s="4" t="s">
        <v>75</v>
      </c>
      <c r="M191" s="4"/>
      <c r="N191" s="12" t="s">
        <v>89</v>
      </c>
    </row>
    <row r="192" spans="1:14" ht="13.5" thickBot="1">
      <c r="A192" s="18" t="s">
        <v>472</v>
      </c>
      <c r="B192" s="12" t="s">
        <v>333</v>
      </c>
      <c r="C192" s="4">
        <v>4</v>
      </c>
      <c r="D192" s="4">
        <v>2</v>
      </c>
      <c r="E192" s="4">
        <v>0</v>
      </c>
      <c r="F192" s="4">
        <v>1</v>
      </c>
      <c r="G192" s="4">
        <v>0</v>
      </c>
      <c r="H192" s="4">
        <v>5</v>
      </c>
      <c r="I192" s="4">
        <v>2</v>
      </c>
      <c r="J192" s="4">
        <v>7</v>
      </c>
      <c r="K192" s="4"/>
      <c r="L192" s="4" t="s">
        <v>75</v>
      </c>
      <c r="M192" s="4"/>
      <c r="N192" s="12" t="s">
        <v>89</v>
      </c>
    </row>
    <row r="193" spans="1:14" ht="13.5" thickBot="1">
      <c r="A193" s="114" t="s">
        <v>215</v>
      </c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6"/>
    </row>
    <row r="194" spans="1:14" ht="13.5" thickBot="1">
      <c r="A194" s="23"/>
      <c r="B194" s="117" t="s">
        <v>181</v>
      </c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9"/>
    </row>
    <row r="195" spans="1:14" ht="13.5" thickBot="1">
      <c r="A195" s="18" t="s">
        <v>236</v>
      </c>
      <c r="B195" s="12" t="s">
        <v>237</v>
      </c>
      <c r="C195" s="4">
        <v>3</v>
      </c>
      <c r="D195" s="4">
        <v>2</v>
      </c>
      <c r="E195" s="4">
        <v>0</v>
      </c>
      <c r="F195" s="4">
        <v>0</v>
      </c>
      <c r="G195" s="4">
        <v>0</v>
      </c>
      <c r="H195" s="4">
        <v>4</v>
      </c>
      <c r="I195" s="4">
        <v>1</v>
      </c>
      <c r="J195" s="4">
        <v>5</v>
      </c>
      <c r="K195" s="4"/>
      <c r="L195" s="4" t="s">
        <v>75</v>
      </c>
      <c r="M195" s="4"/>
      <c r="N195" s="12" t="s">
        <v>98</v>
      </c>
    </row>
    <row r="196" spans="1:14" ht="13.5" thickBot="1">
      <c r="A196" s="18" t="s">
        <v>238</v>
      </c>
      <c r="B196" s="12" t="s">
        <v>239</v>
      </c>
      <c r="C196" s="4">
        <v>3</v>
      </c>
      <c r="D196" s="4">
        <v>2</v>
      </c>
      <c r="E196" s="4">
        <v>0</v>
      </c>
      <c r="F196" s="4">
        <v>0</v>
      </c>
      <c r="G196" s="4">
        <v>0</v>
      </c>
      <c r="H196" s="4">
        <v>4</v>
      </c>
      <c r="I196" s="4">
        <v>1</v>
      </c>
      <c r="J196" s="4">
        <v>5</v>
      </c>
      <c r="K196" s="4"/>
      <c r="L196" s="4" t="s">
        <v>75</v>
      </c>
      <c r="M196" s="4"/>
      <c r="N196" s="12" t="s">
        <v>98</v>
      </c>
    </row>
    <row r="197" spans="1:14" ht="26.25" thickBot="1">
      <c r="A197" s="18" t="s">
        <v>240</v>
      </c>
      <c r="B197" s="12" t="s">
        <v>241</v>
      </c>
      <c r="C197" s="4">
        <v>3</v>
      </c>
      <c r="D197" s="4">
        <v>2</v>
      </c>
      <c r="E197" s="4">
        <v>0</v>
      </c>
      <c r="F197" s="4">
        <v>0</v>
      </c>
      <c r="G197" s="4">
        <v>0</v>
      </c>
      <c r="H197" s="4">
        <v>4</v>
      </c>
      <c r="I197" s="4">
        <v>1</v>
      </c>
      <c r="J197" s="4">
        <v>5</v>
      </c>
      <c r="K197" s="4"/>
      <c r="L197" s="4" t="s">
        <v>75</v>
      </c>
      <c r="M197" s="4"/>
      <c r="N197" s="12" t="s">
        <v>98</v>
      </c>
    </row>
    <row r="198" spans="1:14" ht="13.5" thickBot="1">
      <c r="A198" s="24"/>
      <c r="B198" s="117" t="s">
        <v>190</v>
      </c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9"/>
    </row>
    <row r="199" spans="1:14" ht="13.5" thickBot="1">
      <c r="A199" s="18" t="s">
        <v>242</v>
      </c>
      <c r="B199" s="12" t="s">
        <v>237</v>
      </c>
      <c r="C199" s="4">
        <v>3</v>
      </c>
      <c r="D199" s="4">
        <v>2</v>
      </c>
      <c r="E199" s="4">
        <v>0</v>
      </c>
      <c r="F199" s="4">
        <v>0</v>
      </c>
      <c r="G199" s="4">
        <v>0</v>
      </c>
      <c r="H199" s="4">
        <v>4</v>
      </c>
      <c r="I199" s="4">
        <v>1</v>
      </c>
      <c r="J199" s="4">
        <v>5</v>
      </c>
      <c r="K199" s="4"/>
      <c r="L199" s="4" t="s">
        <v>75</v>
      </c>
      <c r="M199" s="4"/>
      <c r="N199" s="12" t="s">
        <v>98</v>
      </c>
    </row>
    <row r="200" spans="1:14" ht="13.5" thickBot="1">
      <c r="A200" s="18" t="s">
        <v>243</v>
      </c>
      <c r="B200" s="12" t="s">
        <v>239</v>
      </c>
      <c r="C200" s="4">
        <v>3</v>
      </c>
      <c r="D200" s="4">
        <v>2</v>
      </c>
      <c r="E200" s="4">
        <v>0</v>
      </c>
      <c r="F200" s="4">
        <v>0</v>
      </c>
      <c r="G200" s="4">
        <v>0</v>
      </c>
      <c r="H200" s="4">
        <v>4</v>
      </c>
      <c r="I200" s="4">
        <v>1</v>
      </c>
      <c r="J200" s="4">
        <v>5</v>
      </c>
      <c r="K200" s="4"/>
      <c r="L200" s="4" t="s">
        <v>75</v>
      </c>
      <c r="M200" s="4"/>
      <c r="N200" s="12" t="s">
        <v>98</v>
      </c>
    </row>
    <row r="201" spans="1:14" ht="26.25" thickBot="1">
      <c r="A201" s="18" t="s">
        <v>244</v>
      </c>
      <c r="B201" s="12" t="s">
        <v>241</v>
      </c>
      <c r="C201" s="4">
        <v>3</v>
      </c>
      <c r="D201" s="4">
        <v>2</v>
      </c>
      <c r="E201" s="4">
        <v>0</v>
      </c>
      <c r="F201" s="4">
        <v>0</v>
      </c>
      <c r="G201" s="4">
        <v>0</v>
      </c>
      <c r="H201" s="4">
        <v>4</v>
      </c>
      <c r="I201" s="4">
        <v>1</v>
      </c>
      <c r="J201" s="4">
        <v>5</v>
      </c>
      <c r="K201" s="4"/>
      <c r="L201" s="4" t="s">
        <v>75</v>
      </c>
      <c r="M201" s="4"/>
      <c r="N201" s="12" t="s">
        <v>98</v>
      </c>
    </row>
    <row r="202" spans="1:14" s="53" customFormat="1" ht="13.5" thickBot="1">
      <c r="A202" s="50" t="s">
        <v>101</v>
      </c>
      <c r="B202" s="51"/>
      <c r="C202" s="52">
        <f aca="true" t="shared" si="0" ref="C202:J202">C195+C176+C165+C151</f>
        <v>15</v>
      </c>
      <c r="D202" s="52">
        <f t="shared" si="0"/>
        <v>8</v>
      </c>
      <c r="E202" s="52">
        <f t="shared" si="0"/>
        <v>2</v>
      </c>
      <c r="F202" s="52">
        <f t="shared" si="0"/>
        <v>1</v>
      </c>
      <c r="G202" s="52">
        <f t="shared" si="0"/>
        <v>0</v>
      </c>
      <c r="H202" s="52">
        <f t="shared" si="0"/>
        <v>19</v>
      </c>
      <c r="I202" s="52">
        <f t="shared" si="0"/>
        <v>7</v>
      </c>
      <c r="J202" s="52">
        <f t="shared" si="0"/>
        <v>26</v>
      </c>
      <c r="K202" s="52"/>
      <c r="L202" s="52"/>
      <c r="M202" s="52"/>
      <c r="N202" s="51"/>
    </row>
    <row r="203" ht="15.75">
      <c r="A203" s="14"/>
    </row>
    <row r="204" ht="15.75">
      <c r="D204" s="13" t="s">
        <v>245</v>
      </c>
    </row>
    <row r="205" ht="13.5" thickBot="1">
      <c r="A205" s="16"/>
    </row>
    <row r="206" spans="1:14" ht="13.5" thickBot="1">
      <c r="A206" s="21" t="s">
        <v>67</v>
      </c>
      <c r="B206" s="9" t="s">
        <v>68</v>
      </c>
      <c r="C206" s="9" t="s">
        <v>69</v>
      </c>
      <c r="D206" s="107" t="s">
        <v>70</v>
      </c>
      <c r="E206" s="108"/>
      <c r="F206" s="108"/>
      <c r="G206" s="109"/>
      <c r="H206" s="107" t="s">
        <v>71</v>
      </c>
      <c r="I206" s="108"/>
      <c r="J206" s="109"/>
      <c r="K206" s="107" t="s">
        <v>72</v>
      </c>
      <c r="L206" s="108"/>
      <c r="M206" s="109"/>
      <c r="N206" s="9" t="s">
        <v>73</v>
      </c>
    </row>
    <row r="207" spans="1:14" ht="13.5" thickBot="1">
      <c r="A207" s="22"/>
      <c r="B207" s="10"/>
      <c r="C207" s="10" t="s">
        <v>74</v>
      </c>
      <c r="D207" s="11" t="s">
        <v>75</v>
      </c>
      <c r="E207" s="11" t="s">
        <v>76</v>
      </c>
      <c r="F207" s="11" t="s">
        <v>77</v>
      </c>
      <c r="G207" s="11" t="s">
        <v>78</v>
      </c>
      <c r="H207" s="11" t="s">
        <v>79</v>
      </c>
      <c r="I207" s="11" t="s">
        <v>33</v>
      </c>
      <c r="J207" s="11" t="s">
        <v>80</v>
      </c>
      <c r="K207" s="11" t="s">
        <v>81</v>
      </c>
      <c r="L207" s="11" t="s">
        <v>75</v>
      </c>
      <c r="M207" s="11" t="s">
        <v>82</v>
      </c>
      <c r="N207" s="10" t="s">
        <v>83</v>
      </c>
    </row>
    <row r="208" spans="1:14" ht="13.5" thickBot="1">
      <c r="A208" s="114" t="s">
        <v>246</v>
      </c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6"/>
    </row>
    <row r="209" spans="1:14" ht="13.5" thickBot="1">
      <c r="A209" s="18" t="s">
        <v>300</v>
      </c>
      <c r="B209" s="12" t="s">
        <v>248</v>
      </c>
      <c r="C209" s="4">
        <v>4</v>
      </c>
      <c r="D209" s="4">
        <v>0</v>
      </c>
      <c r="E209" s="4">
        <v>0</v>
      </c>
      <c r="F209" s="4">
        <v>1</v>
      </c>
      <c r="G209" s="4">
        <v>0</v>
      </c>
      <c r="H209" s="4">
        <v>1</v>
      </c>
      <c r="I209" s="4">
        <v>6</v>
      </c>
      <c r="J209" s="4">
        <v>7</v>
      </c>
      <c r="K209" s="4"/>
      <c r="L209" s="4" t="s">
        <v>75</v>
      </c>
      <c r="M209" s="4"/>
      <c r="N209" s="12" t="s">
        <v>89</v>
      </c>
    </row>
    <row r="210" ht="15.75">
      <c r="A210" s="14"/>
    </row>
    <row r="211" ht="15.75">
      <c r="G211" s="13" t="s">
        <v>249</v>
      </c>
    </row>
    <row r="212" ht="13.5" thickBot="1">
      <c r="A212" s="16"/>
    </row>
    <row r="213" spans="1:14" ht="13.5" thickBot="1">
      <c r="A213" s="21" t="s">
        <v>67</v>
      </c>
      <c r="B213" s="9" t="s">
        <v>68</v>
      </c>
      <c r="C213" s="9" t="s">
        <v>69</v>
      </c>
      <c r="D213" s="107" t="s">
        <v>70</v>
      </c>
      <c r="E213" s="108"/>
      <c r="F213" s="108"/>
      <c r="G213" s="109"/>
      <c r="H213" s="107" t="s">
        <v>71</v>
      </c>
      <c r="I213" s="108"/>
      <c r="J213" s="109"/>
      <c r="K213" s="107" t="s">
        <v>72</v>
      </c>
      <c r="L213" s="108"/>
      <c r="M213" s="109"/>
      <c r="N213" s="9" t="s">
        <v>73</v>
      </c>
    </row>
    <row r="214" spans="1:14" ht="13.5" thickBot="1">
      <c r="A214" s="22"/>
      <c r="B214" s="10"/>
      <c r="C214" s="10" t="s">
        <v>74</v>
      </c>
      <c r="D214" s="11" t="s">
        <v>75</v>
      </c>
      <c r="E214" s="11" t="s">
        <v>76</v>
      </c>
      <c r="F214" s="11" t="s">
        <v>77</v>
      </c>
      <c r="G214" s="11" t="s">
        <v>78</v>
      </c>
      <c r="H214" s="11" t="s">
        <v>79</v>
      </c>
      <c r="I214" s="11" t="s">
        <v>33</v>
      </c>
      <c r="J214" s="11" t="s">
        <v>80</v>
      </c>
      <c r="K214" s="11" t="s">
        <v>81</v>
      </c>
      <c r="L214" s="11" t="s">
        <v>75</v>
      </c>
      <c r="M214" s="11" t="s">
        <v>82</v>
      </c>
      <c r="N214" s="10" t="s">
        <v>83</v>
      </c>
    </row>
    <row r="215" spans="1:14" ht="13.5" thickBot="1">
      <c r="A215" s="114" t="s">
        <v>250</v>
      </c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6"/>
    </row>
    <row r="216" spans="1:14" ht="13.5" thickBot="1">
      <c r="A216" s="18" t="s">
        <v>301</v>
      </c>
      <c r="B216" s="12" t="s">
        <v>252</v>
      </c>
      <c r="C216" s="4">
        <v>0</v>
      </c>
      <c r="D216" s="4">
        <v>2</v>
      </c>
      <c r="E216" s="4">
        <v>1</v>
      </c>
      <c r="F216" s="4">
        <v>0</v>
      </c>
      <c r="G216" s="4">
        <v>0</v>
      </c>
      <c r="H216" s="4">
        <v>5</v>
      </c>
      <c r="I216" s="4">
        <v>0</v>
      </c>
      <c r="J216" s="4">
        <v>5</v>
      </c>
      <c r="K216" s="4"/>
      <c r="L216" s="4" t="s">
        <v>75</v>
      </c>
      <c r="M216" s="4"/>
      <c r="N216" s="12" t="s">
        <v>86</v>
      </c>
    </row>
    <row r="217" spans="1:14" ht="26.25" thickBot="1">
      <c r="A217" s="18" t="s">
        <v>457</v>
      </c>
      <c r="B217" s="12" t="s">
        <v>458</v>
      </c>
      <c r="C217" s="4">
        <v>3</v>
      </c>
      <c r="D217" s="4">
        <v>2</v>
      </c>
      <c r="E217" s="4">
        <v>0</v>
      </c>
      <c r="F217" s="4">
        <v>0</v>
      </c>
      <c r="G217" s="4">
        <v>1</v>
      </c>
      <c r="H217" s="4">
        <v>4</v>
      </c>
      <c r="I217" s="4">
        <v>1</v>
      </c>
      <c r="J217" s="4">
        <v>5</v>
      </c>
      <c r="K217" s="4"/>
      <c r="L217" s="4" t="s">
        <v>75</v>
      </c>
      <c r="M217" s="4"/>
      <c r="N217" s="12" t="s">
        <v>98</v>
      </c>
    </row>
    <row r="218" spans="1:14" ht="26.25" thickBot="1">
      <c r="A218" s="18" t="s">
        <v>253</v>
      </c>
      <c r="B218" s="12" t="s">
        <v>254</v>
      </c>
      <c r="C218" s="4">
        <v>4</v>
      </c>
      <c r="D218" s="4">
        <v>2</v>
      </c>
      <c r="E218" s="4">
        <v>0</v>
      </c>
      <c r="F218" s="4">
        <v>2</v>
      </c>
      <c r="G218" s="4">
        <v>0</v>
      </c>
      <c r="H218" s="4">
        <v>6</v>
      </c>
      <c r="I218" s="4">
        <v>1</v>
      </c>
      <c r="J218" s="4">
        <v>7</v>
      </c>
      <c r="K218" s="4"/>
      <c r="L218" s="4" t="s">
        <v>75</v>
      </c>
      <c r="M218" s="4"/>
      <c r="N218" s="12" t="s">
        <v>86</v>
      </c>
    </row>
    <row r="219" spans="1:14" ht="13.5" thickBot="1">
      <c r="A219" s="114" t="s">
        <v>255</v>
      </c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6"/>
    </row>
    <row r="220" spans="1:14" ht="39" thickBot="1">
      <c r="A220" s="18" t="s">
        <v>256</v>
      </c>
      <c r="B220" s="12" t="s">
        <v>257</v>
      </c>
      <c r="C220" s="4">
        <v>3</v>
      </c>
      <c r="D220" s="4">
        <v>2</v>
      </c>
      <c r="E220" s="4">
        <v>0</v>
      </c>
      <c r="F220" s="4">
        <v>0</v>
      </c>
      <c r="G220" s="4">
        <v>0</v>
      </c>
      <c r="H220" s="4">
        <v>4</v>
      </c>
      <c r="I220" s="4">
        <v>1</v>
      </c>
      <c r="J220" s="4">
        <v>5</v>
      </c>
      <c r="K220" s="4"/>
      <c r="L220" s="4" t="s">
        <v>75</v>
      </c>
      <c r="M220" s="4"/>
      <c r="N220" s="12" t="s">
        <v>86</v>
      </c>
    </row>
    <row r="221" spans="1:14" ht="13.5" thickBot="1">
      <c r="A221" s="114" t="s">
        <v>141</v>
      </c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6"/>
    </row>
    <row r="222" spans="1:14" ht="26.25" thickBot="1">
      <c r="A222" s="18" t="s">
        <v>259</v>
      </c>
      <c r="B222" s="12" t="s">
        <v>260</v>
      </c>
      <c r="C222" s="4">
        <v>3</v>
      </c>
      <c r="D222" s="4">
        <v>1</v>
      </c>
      <c r="E222" s="4">
        <v>0</v>
      </c>
      <c r="F222" s="4">
        <v>1</v>
      </c>
      <c r="G222" s="4">
        <v>0</v>
      </c>
      <c r="H222" s="4">
        <v>3</v>
      </c>
      <c r="I222" s="4">
        <v>2</v>
      </c>
      <c r="J222" s="4">
        <v>5</v>
      </c>
      <c r="K222" s="4"/>
      <c r="L222" s="4" t="s">
        <v>75</v>
      </c>
      <c r="M222" s="4"/>
      <c r="N222" s="12" t="s">
        <v>98</v>
      </c>
    </row>
    <row r="223" spans="1:14" ht="12.75">
      <c r="A223" s="41"/>
      <c r="B223" s="42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2"/>
    </row>
    <row r="224" spans="1:14" ht="12.75">
      <c r="A224" s="41"/>
      <c r="B224" s="42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2"/>
    </row>
    <row r="225" spans="1:14" ht="12.75">
      <c r="A225" s="41"/>
      <c r="B225" s="42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2"/>
    </row>
    <row r="226" spans="1:14" ht="12.75">
      <c r="A226" s="41"/>
      <c r="B226" s="42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2"/>
    </row>
    <row r="227" spans="1:14" ht="12.75">
      <c r="A227" s="41"/>
      <c r="B227" s="42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2"/>
    </row>
    <row r="228" spans="1:14" ht="12.75">
      <c r="A228" s="41"/>
      <c r="B228" s="42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2"/>
    </row>
    <row r="229" ht="12.75">
      <c r="A229" s="16"/>
    </row>
    <row r="230" ht="12.75">
      <c r="A230" s="16"/>
    </row>
    <row r="231" ht="15.75">
      <c r="F231" s="13" t="s">
        <v>261</v>
      </c>
    </row>
    <row r="232" ht="15.75">
      <c r="F232" s="13" t="s">
        <v>262</v>
      </c>
    </row>
    <row r="233" ht="13.5" thickBot="1">
      <c r="A233" s="16"/>
    </row>
    <row r="234" spans="1:14" ht="13.5" thickBot="1">
      <c r="A234" s="21" t="s">
        <v>67</v>
      </c>
      <c r="B234" s="9" t="s">
        <v>68</v>
      </c>
      <c r="C234" s="9" t="s">
        <v>69</v>
      </c>
      <c r="D234" s="107" t="s">
        <v>70</v>
      </c>
      <c r="E234" s="108"/>
      <c r="F234" s="108"/>
      <c r="G234" s="109"/>
      <c r="H234" s="107" t="s">
        <v>71</v>
      </c>
      <c r="I234" s="108"/>
      <c r="J234" s="109"/>
      <c r="K234" s="107" t="s">
        <v>72</v>
      </c>
      <c r="L234" s="108"/>
      <c r="M234" s="109"/>
      <c r="N234" s="9" t="s">
        <v>73</v>
      </c>
    </row>
    <row r="235" spans="1:14" ht="13.5" thickBot="1">
      <c r="A235" s="22"/>
      <c r="B235" s="10"/>
      <c r="C235" s="10" t="s">
        <v>74</v>
      </c>
      <c r="D235" s="11" t="s">
        <v>75</v>
      </c>
      <c r="E235" s="11" t="s">
        <v>76</v>
      </c>
      <c r="F235" s="11" t="s">
        <v>77</v>
      </c>
      <c r="G235" s="11" t="s">
        <v>78</v>
      </c>
      <c r="H235" s="11" t="s">
        <v>79</v>
      </c>
      <c r="I235" s="11" t="s">
        <v>33</v>
      </c>
      <c r="J235" s="11" t="s">
        <v>80</v>
      </c>
      <c r="K235" s="11" t="s">
        <v>81</v>
      </c>
      <c r="L235" s="11" t="s">
        <v>75</v>
      </c>
      <c r="M235" s="11" t="s">
        <v>82</v>
      </c>
      <c r="N235" s="10" t="s">
        <v>83</v>
      </c>
    </row>
    <row r="236" spans="1:14" ht="13.5" thickBot="1">
      <c r="A236" s="18" t="s">
        <v>274</v>
      </c>
      <c r="B236" s="12" t="s">
        <v>85</v>
      </c>
      <c r="C236" s="4">
        <v>6</v>
      </c>
      <c r="D236" s="4">
        <v>2</v>
      </c>
      <c r="E236" s="4">
        <v>2</v>
      </c>
      <c r="F236" s="4">
        <v>0</v>
      </c>
      <c r="G236" s="4">
        <v>0</v>
      </c>
      <c r="H236" s="4">
        <v>6</v>
      </c>
      <c r="I236" s="4">
        <v>5</v>
      </c>
      <c r="J236" s="4">
        <v>11</v>
      </c>
      <c r="K236" s="4" t="s">
        <v>81</v>
      </c>
      <c r="L236" s="4"/>
      <c r="M236" s="4"/>
      <c r="N236" s="12" t="s">
        <v>263</v>
      </c>
    </row>
    <row r="237" spans="1:14" ht="26.25" thickBot="1">
      <c r="A237" s="18" t="s">
        <v>276</v>
      </c>
      <c r="B237" s="12" t="s">
        <v>91</v>
      </c>
      <c r="C237" s="4">
        <v>6</v>
      </c>
      <c r="D237" s="4">
        <v>2</v>
      </c>
      <c r="E237" s="4">
        <v>2</v>
      </c>
      <c r="F237" s="4">
        <v>0</v>
      </c>
      <c r="G237" s="4">
        <v>0</v>
      </c>
      <c r="H237" s="4">
        <v>6</v>
      </c>
      <c r="I237" s="4">
        <v>5</v>
      </c>
      <c r="J237" s="4">
        <v>11</v>
      </c>
      <c r="K237" s="4" t="s">
        <v>81</v>
      </c>
      <c r="L237" s="4"/>
      <c r="M237" s="4"/>
      <c r="N237" s="12" t="s">
        <v>263</v>
      </c>
    </row>
    <row r="238" spans="1:14" ht="13.5" thickBot="1">
      <c r="A238" s="18" t="s">
        <v>277</v>
      </c>
      <c r="B238" s="12" t="s">
        <v>93</v>
      </c>
      <c r="C238" s="4">
        <v>6</v>
      </c>
      <c r="D238" s="4">
        <v>2</v>
      </c>
      <c r="E238" s="4">
        <v>2</v>
      </c>
      <c r="F238" s="4">
        <v>0</v>
      </c>
      <c r="G238" s="4">
        <v>0</v>
      </c>
      <c r="H238" s="4">
        <v>6</v>
      </c>
      <c r="I238" s="4">
        <v>5</v>
      </c>
      <c r="J238" s="4">
        <v>11</v>
      </c>
      <c r="K238" s="4" t="s">
        <v>81</v>
      </c>
      <c r="L238" s="4"/>
      <c r="M238" s="4"/>
      <c r="N238" s="12" t="s">
        <v>263</v>
      </c>
    </row>
    <row r="239" spans="1:14" ht="13.5" thickBot="1">
      <c r="A239" s="18" t="s">
        <v>301</v>
      </c>
      <c r="B239" s="12" t="s">
        <v>252</v>
      </c>
      <c r="C239" s="4">
        <v>0</v>
      </c>
      <c r="D239" s="4">
        <v>2</v>
      </c>
      <c r="E239" s="4">
        <v>1</v>
      </c>
      <c r="F239" s="4">
        <v>0</v>
      </c>
      <c r="G239" s="4">
        <v>0</v>
      </c>
      <c r="H239" s="4">
        <v>5</v>
      </c>
      <c r="I239" s="4">
        <v>0</v>
      </c>
      <c r="J239" s="4">
        <v>5</v>
      </c>
      <c r="K239" s="4"/>
      <c r="L239" s="4" t="s">
        <v>75</v>
      </c>
      <c r="M239" s="4"/>
      <c r="N239" s="12" t="s">
        <v>264</v>
      </c>
    </row>
    <row r="240" spans="1:14" ht="26.25" thickBot="1">
      <c r="A240" s="18" t="s">
        <v>253</v>
      </c>
      <c r="B240" s="12" t="s">
        <v>254</v>
      </c>
      <c r="C240" s="4">
        <v>4</v>
      </c>
      <c r="D240" s="4">
        <v>2</v>
      </c>
      <c r="E240" s="4">
        <v>0</v>
      </c>
      <c r="F240" s="4">
        <v>2</v>
      </c>
      <c r="G240" s="4">
        <v>0</v>
      </c>
      <c r="H240" s="4">
        <v>6</v>
      </c>
      <c r="I240" s="4">
        <v>1</v>
      </c>
      <c r="J240" s="4">
        <v>7</v>
      </c>
      <c r="K240" s="4"/>
      <c r="L240" s="4" t="s">
        <v>75</v>
      </c>
      <c r="M240" s="4"/>
      <c r="N240" s="12" t="s">
        <v>264</v>
      </c>
    </row>
    <row r="241" spans="1:14" ht="26.25" thickBot="1">
      <c r="A241" s="18" t="s">
        <v>279</v>
      </c>
      <c r="B241" s="12" t="s">
        <v>104</v>
      </c>
      <c r="C241" s="4">
        <v>5</v>
      </c>
      <c r="D241" s="4">
        <v>2</v>
      </c>
      <c r="E241" s="4">
        <v>2</v>
      </c>
      <c r="F241" s="4">
        <v>0</v>
      </c>
      <c r="G241" s="4">
        <v>0</v>
      </c>
      <c r="H241" s="4">
        <v>6</v>
      </c>
      <c r="I241" s="4">
        <v>3</v>
      </c>
      <c r="J241" s="4">
        <v>9</v>
      </c>
      <c r="K241" s="4" t="s">
        <v>81</v>
      </c>
      <c r="L241" s="4"/>
      <c r="M241" s="4"/>
      <c r="N241" s="12" t="s">
        <v>263</v>
      </c>
    </row>
    <row r="242" spans="1:14" ht="26.25" thickBot="1">
      <c r="A242" s="18" t="s">
        <v>280</v>
      </c>
      <c r="B242" s="12" t="s">
        <v>106</v>
      </c>
      <c r="C242" s="4">
        <v>5</v>
      </c>
      <c r="D242" s="4">
        <v>2</v>
      </c>
      <c r="E242" s="4">
        <v>2</v>
      </c>
      <c r="F242" s="4">
        <v>0</v>
      </c>
      <c r="G242" s="4">
        <v>0</v>
      </c>
      <c r="H242" s="4">
        <v>6</v>
      </c>
      <c r="I242" s="4">
        <v>3</v>
      </c>
      <c r="J242" s="4">
        <v>9</v>
      </c>
      <c r="K242" s="4" t="s">
        <v>81</v>
      </c>
      <c r="L242" s="4"/>
      <c r="M242" s="4"/>
      <c r="N242" s="12" t="s">
        <v>263</v>
      </c>
    </row>
    <row r="243" spans="1:14" ht="13.5" thickBot="1">
      <c r="A243" s="18" t="s">
        <v>281</v>
      </c>
      <c r="B243" s="12" t="s">
        <v>108</v>
      </c>
      <c r="C243" s="4">
        <v>5</v>
      </c>
      <c r="D243" s="4">
        <v>2</v>
      </c>
      <c r="E243" s="4">
        <v>2</v>
      </c>
      <c r="F243" s="4">
        <v>0</v>
      </c>
      <c r="G243" s="4">
        <v>0</v>
      </c>
      <c r="H243" s="4">
        <v>6</v>
      </c>
      <c r="I243" s="4">
        <v>3</v>
      </c>
      <c r="J243" s="4">
        <v>9</v>
      </c>
      <c r="K243" s="4"/>
      <c r="L243" s="4" t="s">
        <v>75</v>
      </c>
      <c r="M243" s="4"/>
      <c r="N243" s="12" t="s">
        <v>263</v>
      </c>
    </row>
    <row r="244" spans="1:14" ht="13.5" thickBot="1">
      <c r="A244" s="18" t="s">
        <v>282</v>
      </c>
      <c r="B244" s="12" t="s">
        <v>110</v>
      </c>
      <c r="C244" s="4">
        <v>5</v>
      </c>
      <c r="D244" s="4">
        <v>2</v>
      </c>
      <c r="E244" s="4">
        <v>1</v>
      </c>
      <c r="F244" s="4">
        <v>1</v>
      </c>
      <c r="G244" s="4">
        <v>0</v>
      </c>
      <c r="H244" s="4">
        <v>6</v>
      </c>
      <c r="I244" s="4">
        <v>3</v>
      </c>
      <c r="J244" s="4">
        <v>9</v>
      </c>
      <c r="K244" s="4" t="s">
        <v>81</v>
      </c>
      <c r="L244" s="4"/>
      <c r="M244" s="4"/>
      <c r="N244" s="12" t="s">
        <v>263</v>
      </c>
    </row>
    <row r="245" spans="1:14" ht="13.5" thickBot="1">
      <c r="A245" s="18" t="s">
        <v>283</v>
      </c>
      <c r="B245" s="12" t="s">
        <v>112</v>
      </c>
      <c r="C245" s="4">
        <v>5</v>
      </c>
      <c r="D245" s="4">
        <v>2</v>
      </c>
      <c r="E245" s="4">
        <v>1</v>
      </c>
      <c r="F245" s="4">
        <v>1</v>
      </c>
      <c r="G245" s="4">
        <v>0</v>
      </c>
      <c r="H245" s="4">
        <v>6</v>
      </c>
      <c r="I245" s="4">
        <v>3</v>
      </c>
      <c r="J245" s="4">
        <v>9</v>
      </c>
      <c r="K245" s="4" t="s">
        <v>81</v>
      </c>
      <c r="L245" s="4"/>
      <c r="M245" s="4"/>
      <c r="N245" s="12" t="s">
        <v>263</v>
      </c>
    </row>
    <row r="246" spans="1:14" ht="39" thickBot="1">
      <c r="A246" s="18" t="s">
        <v>256</v>
      </c>
      <c r="B246" s="12" t="s">
        <v>257</v>
      </c>
      <c r="C246" s="4">
        <v>3</v>
      </c>
      <c r="D246" s="4">
        <v>2</v>
      </c>
      <c r="E246" s="4">
        <v>0</v>
      </c>
      <c r="F246" s="4">
        <v>0</v>
      </c>
      <c r="G246" s="4">
        <v>0</v>
      </c>
      <c r="H246" s="4">
        <v>4</v>
      </c>
      <c r="I246" s="4">
        <v>1</v>
      </c>
      <c r="J246" s="4">
        <v>5</v>
      </c>
      <c r="K246" s="4"/>
      <c r="L246" s="4" t="s">
        <v>75</v>
      </c>
      <c r="M246" s="4"/>
      <c r="N246" s="12" t="s">
        <v>264</v>
      </c>
    </row>
    <row r="247" spans="1:14" ht="13.5" thickBot="1">
      <c r="A247" s="18" t="s">
        <v>467</v>
      </c>
      <c r="B247" s="12" t="s">
        <v>323</v>
      </c>
      <c r="C247" s="4">
        <v>5</v>
      </c>
      <c r="D247" s="4">
        <v>2</v>
      </c>
      <c r="E247" s="4">
        <v>1</v>
      </c>
      <c r="F247" s="4">
        <v>2</v>
      </c>
      <c r="G247" s="4">
        <v>0</v>
      </c>
      <c r="H247" s="4">
        <v>7</v>
      </c>
      <c r="I247" s="4">
        <v>2</v>
      </c>
      <c r="J247" s="4">
        <v>9</v>
      </c>
      <c r="K247" s="4"/>
      <c r="L247" s="4" t="s">
        <v>75</v>
      </c>
      <c r="M247" s="4"/>
      <c r="N247" s="12" t="s">
        <v>263</v>
      </c>
    </row>
    <row r="248" spans="1:14" ht="26.25" thickBot="1">
      <c r="A248" s="18" t="s">
        <v>286</v>
      </c>
      <c r="B248" s="12" t="s">
        <v>123</v>
      </c>
      <c r="C248" s="4">
        <v>5</v>
      </c>
      <c r="D248" s="4">
        <v>2</v>
      </c>
      <c r="E248" s="4">
        <v>2</v>
      </c>
      <c r="F248" s="4">
        <v>0</v>
      </c>
      <c r="G248" s="4">
        <v>0</v>
      </c>
      <c r="H248" s="4">
        <v>6</v>
      </c>
      <c r="I248" s="4">
        <v>3</v>
      </c>
      <c r="J248" s="4">
        <v>9</v>
      </c>
      <c r="K248" s="4"/>
      <c r="L248" s="4" t="s">
        <v>75</v>
      </c>
      <c r="M248" s="4"/>
      <c r="N248" s="12" t="s">
        <v>263</v>
      </c>
    </row>
    <row r="249" spans="1:14" ht="26.25" thickBot="1">
      <c r="A249" s="18" t="s">
        <v>287</v>
      </c>
      <c r="B249" s="12" t="s">
        <v>125</v>
      </c>
      <c r="C249" s="4">
        <v>5</v>
      </c>
      <c r="D249" s="4">
        <v>2</v>
      </c>
      <c r="E249" s="4">
        <v>2</v>
      </c>
      <c r="F249" s="4">
        <v>0</v>
      </c>
      <c r="G249" s="4">
        <v>0</v>
      </c>
      <c r="H249" s="4">
        <v>6</v>
      </c>
      <c r="I249" s="4">
        <v>3</v>
      </c>
      <c r="J249" s="4">
        <v>9</v>
      </c>
      <c r="K249" s="4" t="s">
        <v>81</v>
      </c>
      <c r="L249" s="4"/>
      <c r="M249" s="4"/>
      <c r="N249" s="12" t="s">
        <v>263</v>
      </c>
    </row>
    <row r="250" spans="1:14" ht="13.5" thickBot="1">
      <c r="A250" s="18" t="s">
        <v>288</v>
      </c>
      <c r="B250" s="12" t="s">
        <v>127</v>
      </c>
      <c r="C250" s="4">
        <v>5</v>
      </c>
      <c r="D250" s="4">
        <v>2</v>
      </c>
      <c r="E250" s="4">
        <v>2</v>
      </c>
      <c r="F250" s="4">
        <v>0</v>
      </c>
      <c r="G250" s="4">
        <v>0</v>
      </c>
      <c r="H250" s="4">
        <v>6</v>
      </c>
      <c r="I250" s="4">
        <v>3</v>
      </c>
      <c r="J250" s="4">
        <v>9</v>
      </c>
      <c r="K250" s="4" t="s">
        <v>81</v>
      </c>
      <c r="L250" s="4"/>
      <c r="M250" s="4"/>
      <c r="N250" s="12" t="s">
        <v>263</v>
      </c>
    </row>
    <row r="251" spans="1:14" ht="13.5" thickBot="1">
      <c r="A251" s="18" t="s">
        <v>291</v>
      </c>
      <c r="B251" s="12" t="s">
        <v>134</v>
      </c>
      <c r="C251" s="4">
        <v>5</v>
      </c>
      <c r="D251" s="4">
        <v>2</v>
      </c>
      <c r="E251" s="4">
        <v>2</v>
      </c>
      <c r="F251" s="4">
        <v>0</v>
      </c>
      <c r="G251" s="4">
        <v>0</v>
      </c>
      <c r="H251" s="4">
        <v>6</v>
      </c>
      <c r="I251" s="4">
        <v>3</v>
      </c>
      <c r="J251" s="4">
        <v>9</v>
      </c>
      <c r="K251" s="4"/>
      <c r="L251" s="4" t="s">
        <v>75</v>
      </c>
      <c r="M251" s="4"/>
      <c r="N251" s="12" t="s">
        <v>263</v>
      </c>
    </row>
    <row r="252" spans="1:14" ht="13.5" thickBot="1">
      <c r="A252" s="18" t="s">
        <v>290</v>
      </c>
      <c r="B252" s="12" t="s">
        <v>132</v>
      </c>
      <c r="C252" s="4">
        <v>6</v>
      </c>
      <c r="D252" s="4">
        <v>2</v>
      </c>
      <c r="E252" s="4">
        <v>1</v>
      </c>
      <c r="F252" s="4">
        <v>2</v>
      </c>
      <c r="G252" s="4">
        <v>0</v>
      </c>
      <c r="H252" s="4">
        <v>7</v>
      </c>
      <c r="I252" s="4">
        <v>4</v>
      </c>
      <c r="J252" s="4">
        <v>11</v>
      </c>
      <c r="K252" s="4" t="s">
        <v>81</v>
      </c>
      <c r="L252" s="4"/>
      <c r="M252" s="4"/>
      <c r="N252" s="12" t="s">
        <v>263</v>
      </c>
    </row>
    <row r="253" spans="1:14" ht="13.5" thickBot="1">
      <c r="A253" s="18" t="s">
        <v>293</v>
      </c>
      <c r="B253" s="12" t="s">
        <v>138</v>
      </c>
      <c r="C253" s="4">
        <v>5</v>
      </c>
      <c r="D253" s="4">
        <v>2</v>
      </c>
      <c r="E253" s="4">
        <v>1</v>
      </c>
      <c r="F253" s="4">
        <v>1</v>
      </c>
      <c r="G253" s="4">
        <v>0</v>
      </c>
      <c r="H253" s="4">
        <v>6</v>
      </c>
      <c r="I253" s="4">
        <v>3</v>
      </c>
      <c r="J253" s="4">
        <v>9</v>
      </c>
      <c r="K253" s="4" t="s">
        <v>81</v>
      </c>
      <c r="L253" s="4"/>
      <c r="M253" s="4"/>
      <c r="N253" s="12" t="s">
        <v>263</v>
      </c>
    </row>
    <row r="254" spans="1:14" ht="13.5" thickBot="1">
      <c r="A254" s="18" t="s">
        <v>292</v>
      </c>
      <c r="B254" s="12" t="s">
        <v>136</v>
      </c>
      <c r="C254" s="4">
        <v>5</v>
      </c>
      <c r="D254" s="4">
        <v>2</v>
      </c>
      <c r="E254" s="4">
        <v>2</v>
      </c>
      <c r="F254" s="4">
        <v>0</v>
      </c>
      <c r="G254" s="4">
        <v>0</v>
      </c>
      <c r="H254" s="4">
        <v>6</v>
      </c>
      <c r="I254" s="4">
        <v>3</v>
      </c>
      <c r="J254" s="4">
        <v>9</v>
      </c>
      <c r="K254" s="4" t="s">
        <v>81</v>
      </c>
      <c r="L254" s="4"/>
      <c r="M254" s="4"/>
      <c r="N254" s="12" t="s">
        <v>263</v>
      </c>
    </row>
    <row r="255" spans="1:14" ht="13.5" thickBot="1">
      <c r="A255" s="18" t="s">
        <v>465</v>
      </c>
      <c r="B255" s="12" t="s">
        <v>318</v>
      </c>
      <c r="C255" s="4">
        <v>5</v>
      </c>
      <c r="D255" s="4">
        <v>2</v>
      </c>
      <c r="E255" s="4">
        <v>0</v>
      </c>
      <c r="F255" s="4">
        <v>2</v>
      </c>
      <c r="G255" s="4">
        <v>0</v>
      </c>
      <c r="H255" s="4">
        <v>6</v>
      </c>
      <c r="I255" s="4">
        <v>3</v>
      </c>
      <c r="J255" s="4">
        <v>9</v>
      </c>
      <c r="K255" s="4" t="s">
        <v>81</v>
      </c>
      <c r="L255" s="4"/>
      <c r="M255" s="4"/>
      <c r="N255" s="12" t="s">
        <v>263</v>
      </c>
    </row>
    <row r="256" spans="1:14" ht="13.5" thickBot="1">
      <c r="A256" s="18" t="s">
        <v>526</v>
      </c>
      <c r="B256" s="12" t="s">
        <v>140</v>
      </c>
      <c r="C256" s="4">
        <v>4</v>
      </c>
      <c r="D256" s="4">
        <v>2</v>
      </c>
      <c r="E256" s="4">
        <v>1</v>
      </c>
      <c r="F256" s="4">
        <v>0</v>
      </c>
      <c r="G256" s="4">
        <v>0</v>
      </c>
      <c r="H256" s="4">
        <v>5</v>
      </c>
      <c r="I256" s="4">
        <v>2</v>
      </c>
      <c r="J256" s="4">
        <v>7</v>
      </c>
      <c r="K256" s="4"/>
      <c r="L256" s="4" t="s">
        <v>75</v>
      </c>
      <c r="M256" s="4"/>
      <c r="N256" s="12" t="s">
        <v>265</v>
      </c>
    </row>
    <row r="257" spans="1:14" ht="13.5" thickBot="1">
      <c r="A257" s="18" t="s">
        <v>295</v>
      </c>
      <c r="B257" s="12" t="s">
        <v>145</v>
      </c>
      <c r="C257" s="4">
        <v>6</v>
      </c>
      <c r="D257" s="4">
        <v>2</v>
      </c>
      <c r="E257" s="4">
        <v>2</v>
      </c>
      <c r="F257" s="4">
        <v>1</v>
      </c>
      <c r="G257" s="4">
        <v>0</v>
      </c>
      <c r="H257" s="4">
        <v>7</v>
      </c>
      <c r="I257" s="4">
        <v>4</v>
      </c>
      <c r="J257" s="4">
        <v>11</v>
      </c>
      <c r="K257" s="4" t="s">
        <v>81</v>
      </c>
      <c r="L257" s="4"/>
      <c r="M257" s="4"/>
      <c r="N257" s="12" t="s">
        <v>263</v>
      </c>
    </row>
    <row r="258" spans="1:14" ht="26.25" thickBot="1">
      <c r="A258" s="18" t="s">
        <v>479</v>
      </c>
      <c r="B258" s="12" t="s">
        <v>348</v>
      </c>
      <c r="C258" s="4">
        <v>6</v>
      </c>
      <c r="D258" s="4">
        <v>2</v>
      </c>
      <c r="E258" s="4">
        <v>1</v>
      </c>
      <c r="F258" s="4">
        <v>1</v>
      </c>
      <c r="G258" s="4">
        <v>0</v>
      </c>
      <c r="H258" s="4">
        <v>6</v>
      </c>
      <c r="I258" s="4">
        <v>5</v>
      </c>
      <c r="J258" s="4">
        <v>11</v>
      </c>
      <c r="K258" s="4" t="s">
        <v>81</v>
      </c>
      <c r="L258" s="4"/>
      <c r="M258" s="4"/>
      <c r="N258" s="12" t="s">
        <v>263</v>
      </c>
    </row>
    <row r="259" spans="1:14" ht="13.5" thickBot="1">
      <c r="A259" s="18" t="s">
        <v>285</v>
      </c>
      <c r="B259" s="12" t="s">
        <v>121</v>
      </c>
      <c r="C259" s="4">
        <v>5</v>
      </c>
      <c r="D259" s="4">
        <v>2</v>
      </c>
      <c r="E259" s="4">
        <v>2</v>
      </c>
      <c r="F259" s="4">
        <v>0</v>
      </c>
      <c r="G259" s="4">
        <v>0</v>
      </c>
      <c r="H259" s="4">
        <v>6</v>
      </c>
      <c r="I259" s="4">
        <v>3</v>
      </c>
      <c r="J259" s="4">
        <v>9</v>
      </c>
      <c r="K259" s="4" t="s">
        <v>81</v>
      </c>
      <c r="L259" s="4"/>
      <c r="M259" s="4"/>
      <c r="N259" s="12" t="s">
        <v>263</v>
      </c>
    </row>
    <row r="260" spans="1:14" ht="13.5" thickBot="1">
      <c r="A260" s="112" t="s">
        <v>548</v>
      </c>
      <c r="B260" s="109"/>
      <c r="C260" s="10">
        <v>117</v>
      </c>
      <c r="D260" s="10">
        <v>48</v>
      </c>
      <c r="E260" s="10">
        <v>34</v>
      </c>
      <c r="F260" s="10">
        <v>13</v>
      </c>
      <c r="G260" s="10">
        <v>0</v>
      </c>
      <c r="H260" s="10">
        <v>143</v>
      </c>
      <c r="I260" s="10">
        <v>73</v>
      </c>
      <c r="J260" s="10">
        <v>216</v>
      </c>
      <c r="K260" s="10">
        <v>16</v>
      </c>
      <c r="L260" s="10">
        <v>8</v>
      </c>
      <c r="M260" s="10">
        <v>0</v>
      </c>
      <c r="N260" s="10"/>
    </row>
    <row r="261" spans="1:14" ht="13.5" customHeight="1" thickBot="1">
      <c r="A261" s="107" t="s">
        <v>549</v>
      </c>
      <c r="B261" s="109"/>
      <c r="C261" s="54">
        <f>SUM(D261:G261)</f>
        <v>1330</v>
      </c>
      <c r="D261" s="10">
        <f aca="true" t="shared" si="1" ref="D261:J261">D260*14</f>
        <v>672</v>
      </c>
      <c r="E261" s="10">
        <f t="shared" si="1"/>
        <v>476</v>
      </c>
      <c r="F261" s="10">
        <f t="shared" si="1"/>
        <v>182</v>
      </c>
      <c r="G261" s="10">
        <f t="shared" si="1"/>
        <v>0</v>
      </c>
      <c r="H261" s="10">
        <f t="shared" si="1"/>
        <v>2002</v>
      </c>
      <c r="I261" s="10">
        <f t="shared" si="1"/>
        <v>1022</v>
      </c>
      <c r="J261" s="10">
        <f t="shared" si="1"/>
        <v>3024</v>
      </c>
      <c r="K261" s="10"/>
      <c r="L261" s="10"/>
      <c r="M261" s="10"/>
      <c r="N261" s="10"/>
    </row>
    <row r="262" spans="1:14" ht="13.5" customHeight="1" thickBot="1">
      <c r="A262" s="107" t="s">
        <v>550</v>
      </c>
      <c r="B262" s="109"/>
      <c r="C262" s="10">
        <v>56.25</v>
      </c>
      <c r="D262" s="10">
        <v>70.59</v>
      </c>
      <c r="E262" s="10">
        <v>62.96</v>
      </c>
      <c r="F262" s="10">
        <v>59.09</v>
      </c>
      <c r="G262" s="10">
        <v>0</v>
      </c>
      <c r="H262" s="10">
        <v>50.53</v>
      </c>
      <c r="I262" s="10">
        <v>47.71</v>
      </c>
      <c r="J262" s="10">
        <v>49.54</v>
      </c>
      <c r="K262" s="10" t="s">
        <v>266</v>
      </c>
      <c r="L262" s="10" t="s">
        <v>266</v>
      </c>
      <c r="M262" s="10" t="s">
        <v>266</v>
      </c>
      <c r="N262" s="10"/>
    </row>
    <row r="263" spans="1:14" ht="13.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</row>
    <row r="264" spans="1:14" ht="13.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</row>
    <row r="265" spans="1:14" ht="13.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</row>
    <row r="266" spans="1:14" ht="13.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</row>
    <row r="267" spans="1:14" ht="13.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</row>
    <row r="268" spans="1:14" ht="13.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</row>
    <row r="269" spans="1:14" ht="13.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</row>
    <row r="270" ht="12.75">
      <c r="A270" s="16"/>
    </row>
    <row r="271" ht="12.75">
      <c r="A271" s="16"/>
    </row>
    <row r="272" ht="12.75">
      <c r="A272" s="16"/>
    </row>
    <row r="273" ht="15.75">
      <c r="C273" s="13" t="s">
        <v>267</v>
      </c>
    </row>
    <row r="274" ht="13.5" thickBot="1">
      <c r="A274" s="16"/>
    </row>
    <row r="275" spans="1:14" ht="13.5" thickBot="1">
      <c r="A275" s="21" t="s">
        <v>67</v>
      </c>
      <c r="B275" s="9" t="s">
        <v>68</v>
      </c>
      <c r="C275" s="9" t="s">
        <v>69</v>
      </c>
      <c r="D275" s="107" t="s">
        <v>70</v>
      </c>
      <c r="E275" s="108"/>
      <c r="F275" s="108"/>
      <c r="G275" s="109"/>
      <c r="H275" s="107" t="s">
        <v>71</v>
      </c>
      <c r="I275" s="108"/>
      <c r="J275" s="109"/>
      <c r="K275" s="107" t="s">
        <v>72</v>
      </c>
      <c r="L275" s="108"/>
      <c r="M275" s="109"/>
      <c r="N275" s="9" t="s">
        <v>73</v>
      </c>
    </row>
    <row r="276" spans="1:14" ht="13.5" thickBot="1">
      <c r="A276" s="22"/>
      <c r="B276" s="10"/>
      <c r="C276" s="10" t="s">
        <v>74</v>
      </c>
      <c r="D276" s="11" t="s">
        <v>75</v>
      </c>
      <c r="E276" s="11" t="s">
        <v>76</v>
      </c>
      <c r="F276" s="11" t="s">
        <v>77</v>
      </c>
      <c r="G276" s="11" t="s">
        <v>78</v>
      </c>
      <c r="H276" s="11" t="s">
        <v>79</v>
      </c>
      <c r="I276" s="11" t="s">
        <v>33</v>
      </c>
      <c r="J276" s="11" t="s">
        <v>80</v>
      </c>
      <c r="K276" s="11" t="s">
        <v>81</v>
      </c>
      <c r="L276" s="11" t="s">
        <v>75</v>
      </c>
      <c r="M276" s="11" t="s">
        <v>82</v>
      </c>
      <c r="N276" s="10" t="s">
        <v>83</v>
      </c>
    </row>
    <row r="277" spans="1:14" ht="13.5" thickBot="1">
      <c r="A277" s="18" t="s">
        <v>284</v>
      </c>
      <c r="B277" s="12" t="s">
        <v>114</v>
      </c>
      <c r="C277" s="4">
        <v>5</v>
      </c>
      <c r="D277" s="4">
        <v>2</v>
      </c>
      <c r="E277" s="4">
        <v>1</v>
      </c>
      <c r="F277" s="4">
        <v>0</v>
      </c>
      <c r="G277" s="4">
        <v>0</v>
      </c>
      <c r="H277" s="4">
        <v>5</v>
      </c>
      <c r="I277" s="4">
        <v>4</v>
      </c>
      <c r="J277" s="4">
        <v>9</v>
      </c>
      <c r="K277" s="4"/>
      <c r="L277" s="4" t="s">
        <v>75</v>
      </c>
      <c r="M277" s="4"/>
      <c r="N277" s="12" t="s">
        <v>263</v>
      </c>
    </row>
    <row r="278" spans="1:14" ht="13.5" thickBot="1">
      <c r="A278" s="18" t="s">
        <v>469</v>
      </c>
      <c r="B278" s="12" t="s">
        <v>327</v>
      </c>
      <c r="C278" s="4">
        <v>5</v>
      </c>
      <c r="D278" s="4">
        <v>2</v>
      </c>
      <c r="E278" s="4">
        <v>1</v>
      </c>
      <c r="F278" s="4">
        <v>1</v>
      </c>
      <c r="G278" s="4">
        <v>0</v>
      </c>
      <c r="H278" s="4">
        <v>6</v>
      </c>
      <c r="I278" s="4">
        <v>3</v>
      </c>
      <c r="J278" s="4">
        <v>9</v>
      </c>
      <c r="K278" s="4" t="s">
        <v>81</v>
      </c>
      <c r="L278" s="4"/>
      <c r="M278" s="4"/>
      <c r="N278" s="12" t="s">
        <v>263</v>
      </c>
    </row>
    <row r="279" spans="1:14" ht="13.5" thickBot="1">
      <c r="A279" s="18" t="s">
        <v>463</v>
      </c>
      <c r="B279" s="12" t="s">
        <v>314</v>
      </c>
      <c r="C279" s="4">
        <v>5</v>
      </c>
      <c r="D279" s="4">
        <v>2</v>
      </c>
      <c r="E279" s="4">
        <v>1</v>
      </c>
      <c r="F279" s="4">
        <v>1</v>
      </c>
      <c r="G279" s="4">
        <v>0</v>
      </c>
      <c r="H279" s="4">
        <v>6</v>
      </c>
      <c r="I279" s="4">
        <v>3</v>
      </c>
      <c r="J279" s="4">
        <v>9</v>
      </c>
      <c r="K279" s="4" t="s">
        <v>81</v>
      </c>
      <c r="L279" s="4"/>
      <c r="M279" s="4"/>
      <c r="N279" s="12" t="s">
        <v>263</v>
      </c>
    </row>
    <row r="280" spans="1:14" ht="13.5" thickBot="1">
      <c r="A280" s="18" t="s">
        <v>300</v>
      </c>
      <c r="B280" s="12" t="s">
        <v>248</v>
      </c>
      <c r="C280" s="4">
        <v>4</v>
      </c>
      <c r="D280" s="4">
        <v>0</v>
      </c>
      <c r="E280" s="4">
        <v>0</v>
      </c>
      <c r="F280" s="4">
        <v>1</v>
      </c>
      <c r="G280" s="4">
        <v>0</v>
      </c>
      <c r="H280" s="4">
        <v>1</v>
      </c>
      <c r="I280" s="4">
        <v>6</v>
      </c>
      <c r="J280" s="4">
        <v>7</v>
      </c>
      <c r="K280" s="4"/>
      <c r="L280" s="4" t="s">
        <v>75</v>
      </c>
      <c r="M280" s="4"/>
      <c r="N280" s="12" t="s">
        <v>269</v>
      </c>
    </row>
    <row r="281" spans="1:14" ht="13.5" thickBot="1">
      <c r="A281" s="18" t="s">
        <v>296</v>
      </c>
      <c r="B281" s="12" t="s">
        <v>147</v>
      </c>
      <c r="C281" s="4">
        <v>5</v>
      </c>
      <c r="D281" s="4">
        <v>2</v>
      </c>
      <c r="E281" s="4">
        <v>2</v>
      </c>
      <c r="F281" s="4">
        <v>0</v>
      </c>
      <c r="G281" s="4">
        <v>0</v>
      </c>
      <c r="H281" s="4">
        <v>6</v>
      </c>
      <c r="I281" s="4">
        <v>3</v>
      </c>
      <c r="J281" s="4">
        <v>9</v>
      </c>
      <c r="K281" s="4" t="s">
        <v>81</v>
      </c>
      <c r="L281" s="4"/>
      <c r="M281" s="4"/>
      <c r="N281" s="12" t="s">
        <v>263</v>
      </c>
    </row>
    <row r="282" spans="1:14" ht="13.5" thickBot="1">
      <c r="A282" s="18" t="s">
        <v>527</v>
      </c>
      <c r="B282" s="12" t="s">
        <v>151</v>
      </c>
      <c r="C282" s="4">
        <v>4</v>
      </c>
      <c r="D282" s="4">
        <v>2</v>
      </c>
      <c r="E282" s="4">
        <v>1</v>
      </c>
      <c r="F282" s="4">
        <v>0</v>
      </c>
      <c r="G282" s="4">
        <v>0</v>
      </c>
      <c r="H282" s="4">
        <v>5</v>
      </c>
      <c r="I282" s="4">
        <v>2</v>
      </c>
      <c r="J282" s="4">
        <v>7</v>
      </c>
      <c r="K282" s="4"/>
      <c r="L282" s="4" t="s">
        <v>75</v>
      </c>
      <c r="M282" s="4"/>
      <c r="N282" s="12" t="s">
        <v>265</v>
      </c>
    </row>
    <row r="283" spans="1:14" ht="13.5" thickBot="1">
      <c r="A283" s="18" t="s">
        <v>528</v>
      </c>
      <c r="B283" s="12" t="s">
        <v>158</v>
      </c>
      <c r="C283" s="4">
        <v>4</v>
      </c>
      <c r="D283" s="4">
        <v>2</v>
      </c>
      <c r="E283" s="4">
        <v>0</v>
      </c>
      <c r="F283" s="4">
        <v>1</v>
      </c>
      <c r="G283" s="4">
        <v>0</v>
      </c>
      <c r="H283" s="4">
        <v>5</v>
      </c>
      <c r="I283" s="4">
        <v>2</v>
      </c>
      <c r="J283" s="4">
        <v>7</v>
      </c>
      <c r="K283" s="4"/>
      <c r="L283" s="4" t="s">
        <v>75</v>
      </c>
      <c r="M283" s="4"/>
      <c r="N283" s="12" t="s">
        <v>265</v>
      </c>
    </row>
    <row r="284" spans="1:14" ht="13.5" thickBot="1">
      <c r="A284" s="18" t="s">
        <v>298</v>
      </c>
      <c r="B284" s="12" t="s">
        <v>154</v>
      </c>
      <c r="C284" s="4">
        <v>6</v>
      </c>
      <c r="D284" s="4">
        <v>2</v>
      </c>
      <c r="E284" s="4">
        <v>1</v>
      </c>
      <c r="F284" s="4">
        <v>0</v>
      </c>
      <c r="G284" s="4">
        <v>1</v>
      </c>
      <c r="H284" s="4">
        <v>5</v>
      </c>
      <c r="I284" s="4">
        <v>6</v>
      </c>
      <c r="J284" s="4">
        <v>11</v>
      </c>
      <c r="K284" s="4" t="s">
        <v>81</v>
      </c>
      <c r="L284" s="4"/>
      <c r="M284" s="4"/>
      <c r="N284" s="12" t="s">
        <v>263</v>
      </c>
    </row>
    <row r="285" spans="1:14" ht="13.5" thickBot="1">
      <c r="A285" s="18" t="s">
        <v>473</v>
      </c>
      <c r="B285" s="12" t="s">
        <v>335</v>
      </c>
      <c r="C285" s="4">
        <v>6</v>
      </c>
      <c r="D285" s="4">
        <v>2</v>
      </c>
      <c r="E285" s="4">
        <v>1</v>
      </c>
      <c r="F285" s="4">
        <v>1</v>
      </c>
      <c r="G285" s="4">
        <v>0</v>
      </c>
      <c r="H285" s="4">
        <v>6</v>
      </c>
      <c r="I285" s="4">
        <v>5</v>
      </c>
      <c r="J285" s="4">
        <v>11</v>
      </c>
      <c r="K285" s="4" t="s">
        <v>81</v>
      </c>
      <c r="L285" s="4"/>
      <c r="M285" s="4"/>
      <c r="N285" s="12" t="s">
        <v>263</v>
      </c>
    </row>
    <row r="286" spans="1:14" ht="13.5" thickBot="1">
      <c r="A286" s="18" t="s">
        <v>475</v>
      </c>
      <c r="B286" s="12" t="s">
        <v>339</v>
      </c>
      <c r="C286" s="4">
        <v>6</v>
      </c>
      <c r="D286" s="4">
        <v>2</v>
      </c>
      <c r="E286" s="4">
        <v>1</v>
      </c>
      <c r="F286" s="4">
        <v>1</v>
      </c>
      <c r="G286" s="4">
        <v>0</v>
      </c>
      <c r="H286" s="4">
        <v>6</v>
      </c>
      <c r="I286" s="4">
        <v>5</v>
      </c>
      <c r="J286" s="4">
        <v>11</v>
      </c>
      <c r="K286" s="4" t="s">
        <v>81</v>
      </c>
      <c r="L286" s="4"/>
      <c r="M286" s="4"/>
      <c r="N286" s="12" t="s">
        <v>263</v>
      </c>
    </row>
    <row r="287" spans="1:14" ht="13.5" thickBot="1">
      <c r="A287" s="18" t="s">
        <v>476</v>
      </c>
      <c r="B287" s="12" t="s">
        <v>341</v>
      </c>
      <c r="C287" s="4">
        <v>6</v>
      </c>
      <c r="D287" s="4">
        <v>2</v>
      </c>
      <c r="E287" s="4">
        <v>0</v>
      </c>
      <c r="F287" s="4">
        <v>2</v>
      </c>
      <c r="G287" s="4">
        <v>0</v>
      </c>
      <c r="H287" s="4">
        <v>6</v>
      </c>
      <c r="I287" s="4">
        <v>5</v>
      </c>
      <c r="J287" s="4">
        <v>11</v>
      </c>
      <c r="K287" s="4"/>
      <c r="L287" s="4" t="s">
        <v>75</v>
      </c>
      <c r="M287" s="4"/>
      <c r="N287" s="12" t="s">
        <v>263</v>
      </c>
    </row>
    <row r="288" spans="1:14" ht="13.5" thickBot="1">
      <c r="A288" s="18" t="s">
        <v>480</v>
      </c>
      <c r="B288" s="12" t="s">
        <v>350</v>
      </c>
      <c r="C288" s="4">
        <v>3</v>
      </c>
      <c r="D288" s="4">
        <v>0</v>
      </c>
      <c r="E288" s="4">
        <v>0</v>
      </c>
      <c r="F288" s="4">
        <v>2</v>
      </c>
      <c r="G288" s="4">
        <v>0</v>
      </c>
      <c r="H288" s="4">
        <v>2</v>
      </c>
      <c r="I288" s="4">
        <v>3</v>
      </c>
      <c r="J288" s="4">
        <v>5</v>
      </c>
      <c r="K288" s="4"/>
      <c r="L288" s="4" t="s">
        <v>75</v>
      </c>
      <c r="M288" s="4"/>
      <c r="N288" s="12" t="s">
        <v>263</v>
      </c>
    </row>
    <row r="289" spans="1:14" ht="13.5" thickBot="1">
      <c r="A289" s="18" t="s">
        <v>299</v>
      </c>
      <c r="B289" s="12" t="s">
        <v>156</v>
      </c>
      <c r="C289" s="4">
        <v>5</v>
      </c>
      <c r="D289" s="4">
        <v>0</v>
      </c>
      <c r="E289" s="4">
        <v>0</v>
      </c>
      <c r="F289" s="4">
        <v>0</v>
      </c>
      <c r="G289" s="4">
        <v>2</v>
      </c>
      <c r="H289" s="4">
        <v>0</v>
      </c>
      <c r="I289" s="4">
        <v>9</v>
      </c>
      <c r="J289" s="4">
        <v>9</v>
      </c>
      <c r="K289" s="4"/>
      <c r="L289" s="4" t="s">
        <v>75</v>
      </c>
      <c r="M289" s="4"/>
      <c r="N289" s="12" t="s">
        <v>263</v>
      </c>
    </row>
    <row r="290" spans="1:14" ht="13.5" thickBot="1">
      <c r="A290" s="112" t="s">
        <v>548</v>
      </c>
      <c r="B290" s="109"/>
      <c r="C290" s="10">
        <v>64</v>
      </c>
      <c r="D290" s="10">
        <v>20</v>
      </c>
      <c r="E290" s="10">
        <v>9</v>
      </c>
      <c r="F290" s="10">
        <v>10</v>
      </c>
      <c r="G290" s="10">
        <v>3</v>
      </c>
      <c r="H290" s="10">
        <v>59</v>
      </c>
      <c r="I290" s="10">
        <v>56</v>
      </c>
      <c r="J290" s="10">
        <v>115</v>
      </c>
      <c r="K290" s="10">
        <v>6</v>
      </c>
      <c r="L290" s="10">
        <v>7</v>
      </c>
      <c r="M290" s="10">
        <v>0</v>
      </c>
      <c r="N290" s="10"/>
    </row>
    <row r="291" spans="1:14" ht="13.5" customHeight="1" thickBot="1">
      <c r="A291" s="107" t="s">
        <v>549</v>
      </c>
      <c r="B291" s="109"/>
      <c r="C291" s="54">
        <f>SUM(D291:G291)</f>
        <v>588</v>
      </c>
      <c r="D291" s="10">
        <f aca="true" t="shared" si="2" ref="D291:J291">D290*14</f>
        <v>280</v>
      </c>
      <c r="E291" s="10">
        <f t="shared" si="2"/>
        <v>126</v>
      </c>
      <c r="F291" s="10">
        <f t="shared" si="2"/>
        <v>140</v>
      </c>
      <c r="G291" s="10">
        <f t="shared" si="2"/>
        <v>42</v>
      </c>
      <c r="H291" s="10">
        <f t="shared" si="2"/>
        <v>826</v>
      </c>
      <c r="I291" s="10">
        <f t="shared" si="2"/>
        <v>784</v>
      </c>
      <c r="J291" s="10">
        <f t="shared" si="2"/>
        <v>1610</v>
      </c>
      <c r="K291" s="10"/>
      <c r="L291" s="10"/>
      <c r="M291" s="10"/>
      <c r="N291" s="10"/>
    </row>
    <row r="292" spans="1:14" ht="13.5" customHeight="1" thickBot="1">
      <c r="A292" s="107" t="s">
        <v>550</v>
      </c>
      <c r="B292" s="109"/>
      <c r="C292" s="10">
        <v>30.77</v>
      </c>
      <c r="D292" s="10">
        <v>29.41</v>
      </c>
      <c r="E292" s="10">
        <v>16.67</v>
      </c>
      <c r="F292" s="10">
        <v>45.45</v>
      </c>
      <c r="G292" s="10">
        <v>100</v>
      </c>
      <c r="H292" s="10">
        <v>20.85</v>
      </c>
      <c r="I292" s="10">
        <v>36.6</v>
      </c>
      <c r="J292" s="10">
        <v>26.38</v>
      </c>
      <c r="K292" s="10" t="s">
        <v>266</v>
      </c>
      <c r="L292" s="10" t="s">
        <v>266</v>
      </c>
      <c r="M292" s="10" t="s">
        <v>266</v>
      </c>
      <c r="N292" s="10"/>
    </row>
    <row r="293" ht="12.75">
      <c r="A293" s="16"/>
    </row>
    <row r="294" ht="15.75">
      <c r="F294" s="13" t="s">
        <v>268</v>
      </c>
    </row>
    <row r="295" ht="13.5" thickBot="1">
      <c r="A295" s="16"/>
    </row>
    <row r="296" spans="1:14" ht="13.5" thickBot="1">
      <c r="A296" s="21" t="s">
        <v>67</v>
      </c>
      <c r="B296" s="9" t="s">
        <v>68</v>
      </c>
      <c r="C296" s="9" t="s">
        <v>69</v>
      </c>
      <c r="D296" s="107" t="s">
        <v>70</v>
      </c>
      <c r="E296" s="108"/>
      <c r="F296" s="108"/>
      <c r="G296" s="109"/>
      <c r="H296" s="107" t="s">
        <v>71</v>
      </c>
      <c r="I296" s="108"/>
      <c r="J296" s="109"/>
      <c r="K296" s="107" t="s">
        <v>72</v>
      </c>
      <c r="L296" s="108"/>
      <c r="M296" s="109"/>
      <c r="N296" s="9" t="s">
        <v>73</v>
      </c>
    </row>
    <row r="297" spans="1:14" ht="13.5" thickBot="1">
      <c r="A297" s="22"/>
      <c r="B297" s="10"/>
      <c r="C297" s="10" t="s">
        <v>74</v>
      </c>
      <c r="D297" s="11" t="s">
        <v>75</v>
      </c>
      <c r="E297" s="11" t="s">
        <v>76</v>
      </c>
      <c r="F297" s="11" t="s">
        <v>77</v>
      </c>
      <c r="G297" s="11" t="s">
        <v>78</v>
      </c>
      <c r="H297" s="11" t="s">
        <v>79</v>
      </c>
      <c r="I297" s="11" t="s">
        <v>33</v>
      </c>
      <c r="J297" s="11" t="s">
        <v>80</v>
      </c>
      <c r="K297" s="11" t="s">
        <v>81</v>
      </c>
      <c r="L297" s="11" t="s">
        <v>75</v>
      </c>
      <c r="M297" s="11" t="s">
        <v>82</v>
      </c>
      <c r="N297" s="10" t="s">
        <v>83</v>
      </c>
    </row>
    <row r="298" spans="1:14" ht="13.5" thickBot="1">
      <c r="A298" s="18" t="s">
        <v>275</v>
      </c>
      <c r="B298" s="12" t="s">
        <v>88</v>
      </c>
      <c r="C298" s="4">
        <v>6</v>
      </c>
      <c r="D298" s="4">
        <v>2</v>
      </c>
      <c r="E298" s="4">
        <v>2</v>
      </c>
      <c r="F298" s="4">
        <v>0</v>
      </c>
      <c r="G298" s="4">
        <v>0</v>
      </c>
      <c r="H298" s="4">
        <v>6</v>
      </c>
      <c r="I298" s="4">
        <v>5</v>
      </c>
      <c r="J298" s="4">
        <v>11</v>
      </c>
      <c r="K298" s="4"/>
      <c r="L298" s="4" t="s">
        <v>75</v>
      </c>
      <c r="M298" s="4"/>
      <c r="N298" s="12" t="s">
        <v>263</v>
      </c>
    </row>
    <row r="299" spans="1:14" ht="13.5" thickBot="1">
      <c r="A299" s="18" t="s">
        <v>278</v>
      </c>
      <c r="B299" s="12" t="s">
        <v>95</v>
      </c>
      <c r="C299" s="4">
        <v>6</v>
      </c>
      <c r="D299" s="4">
        <v>2</v>
      </c>
      <c r="E299" s="4">
        <v>2</v>
      </c>
      <c r="F299" s="4">
        <v>2</v>
      </c>
      <c r="G299" s="4">
        <v>0</v>
      </c>
      <c r="H299" s="4">
        <v>8</v>
      </c>
      <c r="I299" s="4">
        <v>3</v>
      </c>
      <c r="J299" s="4">
        <v>11</v>
      </c>
      <c r="K299" s="4"/>
      <c r="L299" s="4" t="s">
        <v>75</v>
      </c>
      <c r="M299" s="4"/>
      <c r="N299" s="12" t="s">
        <v>263</v>
      </c>
    </row>
    <row r="300" spans="1:14" ht="13.5" thickBot="1">
      <c r="A300" s="18" t="s">
        <v>96</v>
      </c>
      <c r="B300" s="12" t="s">
        <v>97</v>
      </c>
      <c r="C300" s="4">
        <v>0</v>
      </c>
      <c r="D300" s="4">
        <v>0</v>
      </c>
      <c r="E300" s="4">
        <v>2</v>
      </c>
      <c r="F300" s="4">
        <v>0</v>
      </c>
      <c r="G300" s="4">
        <v>0</v>
      </c>
      <c r="H300" s="4">
        <v>2</v>
      </c>
      <c r="I300" s="4">
        <v>0</v>
      </c>
      <c r="J300" s="4">
        <v>2</v>
      </c>
      <c r="K300" s="4"/>
      <c r="L300" s="4" t="s">
        <v>75</v>
      </c>
      <c r="M300" s="4"/>
      <c r="N300" s="12" t="s">
        <v>263</v>
      </c>
    </row>
    <row r="301" spans="1:14" ht="13.5" thickBot="1">
      <c r="A301" s="18" t="s">
        <v>99</v>
      </c>
      <c r="B301" s="12" t="s">
        <v>100</v>
      </c>
      <c r="C301" s="4">
        <v>3</v>
      </c>
      <c r="D301" s="4">
        <v>0</v>
      </c>
      <c r="E301" s="4">
        <v>2</v>
      </c>
      <c r="F301" s="4">
        <v>0</v>
      </c>
      <c r="G301" s="4">
        <v>0</v>
      </c>
      <c r="H301" s="4">
        <v>2</v>
      </c>
      <c r="I301" s="4">
        <v>3</v>
      </c>
      <c r="J301" s="4">
        <v>5</v>
      </c>
      <c r="K301" s="4"/>
      <c r="L301" s="4" t="s">
        <v>75</v>
      </c>
      <c r="M301" s="4"/>
      <c r="N301" s="12" t="s">
        <v>265</v>
      </c>
    </row>
    <row r="302" spans="1:14" ht="26.25" thickBot="1">
      <c r="A302" s="18" t="s">
        <v>457</v>
      </c>
      <c r="B302" s="12" t="s">
        <v>458</v>
      </c>
      <c r="C302" s="4">
        <v>3</v>
      </c>
      <c r="D302" s="4">
        <v>2</v>
      </c>
      <c r="E302" s="4">
        <v>0</v>
      </c>
      <c r="F302" s="4">
        <v>0</v>
      </c>
      <c r="G302" s="4">
        <v>1</v>
      </c>
      <c r="H302" s="4">
        <v>4</v>
      </c>
      <c r="I302" s="4">
        <v>1</v>
      </c>
      <c r="J302" s="4">
        <v>5</v>
      </c>
      <c r="K302" s="4"/>
      <c r="L302" s="4" t="s">
        <v>75</v>
      </c>
      <c r="M302" s="4"/>
      <c r="N302" s="12" t="s">
        <v>264</v>
      </c>
    </row>
    <row r="303" spans="1:14" ht="13.5" thickBot="1">
      <c r="A303" s="18" t="s">
        <v>115</v>
      </c>
      <c r="B303" s="12" t="s">
        <v>116</v>
      </c>
      <c r="C303" s="4">
        <v>0</v>
      </c>
      <c r="D303" s="4">
        <v>0</v>
      </c>
      <c r="E303" s="4">
        <v>2</v>
      </c>
      <c r="F303" s="4">
        <v>0</v>
      </c>
      <c r="G303" s="4">
        <v>0</v>
      </c>
      <c r="H303" s="4">
        <v>2</v>
      </c>
      <c r="I303" s="4">
        <v>0</v>
      </c>
      <c r="J303" s="4">
        <v>2</v>
      </c>
      <c r="K303" s="4"/>
      <c r="L303" s="4" t="s">
        <v>75</v>
      </c>
      <c r="M303" s="4"/>
      <c r="N303" s="12" t="s">
        <v>263</v>
      </c>
    </row>
    <row r="304" spans="1:14" ht="13.5" thickBot="1">
      <c r="A304" s="18" t="s">
        <v>117</v>
      </c>
      <c r="B304" s="12" t="s">
        <v>118</v>
      </c>
      <c r="C304" s="4">
        <v>3</v>
      </c>
      <c r="D304" s="4">
        <v>0</v>
      </c>
      <c r="E304" s="4">
        <v>2</v>
      </c>
      <c r="F304" s="4">
        <v>0</v>
      </c>
      <c r="G304" s="4">
        <v>0</v>
      </c>
      <c r="H304" s="4">
        <v>2</v>
      </c>
      <c r="I304" s="4">
        <v>3</v>
      </c>
      <c r="J304" s="4">
        <v>5</v>
      </c>
      <c r="K304" s="4"/>
      <c r="L304" s="4" t="s">
        <v>75</v>
      </c>
      <c r="M304" s="4"/>
      <c r="N304" s="12" t="s">
        <v>265</v>
      </c>
    </row>
    <row r="305" spans="1:14" ht="26.25" thickBot="1">
      <c r="A305" s="18" t="s">
        <v>259</v>
      </c>
      <c r="B305" s="12" t="s">
        <v>260</v>
      </c>
      <c r="C305" s="4">
        <v>3</v>
      </c>
      <c r="D305" s="4">
        <v>1</v>
      </c>
      <c r="E305" s="4">
        <v>0</v>
      </c>
      <c r="F305" s="4">
        <v>1</v>
      </c>
      <c r="G305" s="4">
        <v>0</v>
      </c>
      <c r="H305" s="4">
        <v>3</v>
      </c>
      <c r="I305" s="4">
        <v>2</v>
      </c>
      <c r="J305" s="4">
        <v>5</v>
      </c>
      <c r="K305" s="4"/>
      <c r="L305" s="4" t="s">
        <v>75</v>
      </c>
      <c r="M305" s="4"/>
      <c r="N305" s="12" t="s">
        <v>264</v>
      </c>
    </row>
    <row r="306" spans="1:14" ht="13.5" thickBot="1">
      <c r="A306" s="18" t="s">
        <v>529</v>
      </c>
      <c r="B306" s="12" t="s">
        <v>160</v>
      </c>
      <c r="C306" s="4">
        <v>3</v>
      </c>
      <c r="D306" s="4">
        <v>2</v>
      </c>
      <c r="E306" s="4">
        <v>0</v>
      </c>
      <c r="F306" s="4">
        <v>0</v>
      </c>
      <c r="G306" s="4">
        <v>0</v>
      </c>
      <c r="H306" s="4">
        <v>4</v>
      </c>
      <c r="I306" s="4">
        <v>1</v>
      </c>
      <c r="J306" s="4">
        <v>5</v>
      </c>
      <c r="K306" s="4"/>
      <c r="L306" s="4" t="s">
        <v>75</v>
      </c>
      <c r="M306" s="4"/>
      <c r="N306" s="12" t="s">
        <v>265</v>
      </c>
    </row>
    <row r="307" spans="1:14" ht="13.5" thickBot="1">
      <c r="A307" s="112" t="s">
        <v>548</v>
      </c>
      <c r="B307" s="109"/>
      <c r="C307" s="10">
        <v>27</v>
      </c>
      <c r="D307" s="10">
        <v>9</v>
      </c>
      <c r="E307" s="10">
        <v>12</v>
      </c>
      <c r="F307" s="10">
        <v>3</v>
      </c>
      <c r="G307" s="10">
        <v>1</v>
      </c>
      <c r="H307" s="10">
        <v>33</v>
      </c>
      <c r="I307" s="10">
        <v>18</v>
      </c>
      <c r="J307" s="10">
        <v>51</v>
      </c>
      <c r="K307" s="10">
        <v>0</v>
      </c>
      <c r="L307" s="10">
        <v>9</v>
      </c>
      <c r="M307" s="10">
        <v>0</v>
      </c>
      <c r="N307" s="10"/>
    </row>
    <row r="308" spans="1:14" ht="13.5" customHeight="1" thickBot="1">
      <c r="A308" s="107" t="s">
        <v>549</v>
      </c>
      <c r="B308" s="109"/>
      <c r="C308" s="54">
        <f>SUM(D308:G308)</f>
        <v>350</v>
      </c>
      <c r="D308" s="10">
        <f aca="true" t="shared" si="3" ref="D308:J308">D307*14</f>
        <v>126</v>
      </c>
      <c r="E308" s="10">
        <f t="shared" si="3"/>
        <v>168</v>
      </c>
      <c r="F308" s="10">
        <f t="shared" si="3"/>
        <v>42</v>
      </c>
      <c r="G308" s="10">
        <f t="shared" si="3"/>
        <v>14</v>
      </c>
      <c r="H308" s="10">
        <f t="shared" si="3"/>
        <v>462</v>
      </c>
      <c r="I308" s="10">
        <f t="shared" si="3"/>
        <v>252</v>
      </c>
      <c r="J308" s="10">
        <f t="shared" si="3"/>
        <v>714</v>
      </c>
      <c r="K308" s="10"/>
      <c r="L308" s="10"/>
      <c r="M308" s="10"/>
      <c r="N308" s="10"/>
    </row>
    <row r="309" spans="1:14" ht="13.5" customHeight="1" thickBot="1">
      <c r="A309" s="107" t="s">
        <v>550</v>
      </c>
      <c r="B309" s="109"/>
      <c r="C309" s="10">
        <v>12.98</v>
      </c>
      <c r="D309" s="10">
        <v>13.24</v>
      </c>
      <c r="E309" s="10">
        <v>22.22</v>
      </c>
      <c r="F309" s="10">
        <v>13.64</v>
      </c>
      <c r="G309" s="10">
        <v>33.33</v>
      </c>
      <c r="H309" s="10">
        <v>11.66</v>
      </c>
      <c r="I309" s="10">
        <v>11.76</v>
      </c>
      <c r="J309" s="10">
        <v>11.7</v>
      </c>
      <c r="K309" s="10" t="s">
        <v>266</v>
      </c>
      <c r="L309" s="10" t="s">
        <v>266</v>
      </c>
      <c r="M309" s="10" t="s">
        <v>266</v>
      </c>
      <c r="N309" s="10"/>
    </row>
    <row r="310" spans="1:14" ht="13.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</row>
    <row r="311" spans="1:6" ht="16.5" thickBot="1">
      <c r="A311" s="16"/>
      <c r="D311" s="13" t="s">
        <v>270</v>
      </c>
      <c r="F311" s="25"/>
    </row>
    <row r="312" spans="1:10" ht="13.5" thickBot="1">
      <c r="A312" s="21" t="s">
        <v>533</v>
      </c>
      <c r="B312" s="9" t="s">
        <v>534</v>
      </c>
      <c r="C312" s="9" t="s">
        <v>535</v>
      </c>
      <c r="D312" s="107" t="s">
        <v>71</v>
      </c>
      <c r="E312" s="108"/>
      <c r="F312" s="109"/>
      <c r="G312" s="8" t="s">
        <v>537</v>
      </c>
      <c r="H312" s="107" t="s">
        <v>538</v>
      </c>
      <c r="I312" s="108"/>
      <c r="J312" s="109"/>
    </row>
    <row r="313" spans="1:10" ht="13.5" thickBot="1">
      <c r="A313" s="26"/>
      <c r="B313" s="27"/>
      <c r="C313" s="27" t="s">
        <v>536</v>
      </c>
      <c r="D313" s="9" t="s">
        <v>79</v>
      </c>
      <c r="E313" s="9" t="s">
        <v>33</v>
      </c>
      <c r="F313" s="9" t="s">
        <v>80</v>
      </c>
      <c r="G313" s="28"/>
      <c r="H313" s="9" t="s">
        <v>539</v>
      </c>
      <c r="I313" s="9" t="s">
        <v>540</v>
      </c>
      <c r="J313" s="9" t="s">
        <v>541</v>
      </c>
    </row>
    <row r="314" spans="1:14" ht="12.75">
      <c r="A314" s="30">
        <v>1</v>
      </c>
      <c r="B314" s="31" t="s">
        <v>542</v>
      </c>
      <c r="C314" s="31">
        <f>14*(SUMIF($N236:$N306,"Obligatorie",D236:D306)+SUMIF($N236:$N306,"Obligatorie",E236:E306)+SUMIF($N236:$N306,"Obligatorie",F236:F306))</f>
        <v>1806</v>
      </c>
      <c r="D314" s="31">
        <f>14*SUMIF($N236:$N306,"Obligatorie",H236:H306)</f>
        <v>2646</v>
      </c>
      <c r="E314" s="31">
        <f>14*SUMIF($N236:$N306,"Obligatorie",I236:I306)</f>
        <v>1722</v>
      </c>
      <c r="F314" s="31">
        <f>14*SUMIF($N236:$N306,"Obligatorie",J236:J306)</f>
        <v>4368</v>
      </c>
      <c r="G314" s="36">
        <f>C314/C316</f>
        <v>0.8958333333333334</v>
      </c>
      <c r="H314" s="31">
        <f>H316-H315</f>
        <v>60</v>
      </c>
      <c r="I314" s="31">
        <f>I316-I315</f>
        <v>56</v>
      </c>
      <c r="J314" s="31">
        <f>J316-J315</f>
        <v>49</v>
      </c>
      <c r="K314" s="25"/>
      <c r="L314" s="25"/>
      <c r="M314" s="25"/>
      <c r="N314" s="25"/>
    </row>
    <row r="315" spans="1:14" ht="12.75">
      <c r="A315" s="32">
        <v>2</v>
      </c>
      <c r="B315" s="29" t="s">
        <v>543</v>
      </c>
      <c r="C315" s="29">
        <f>14*(SUMIF($N236:$N306,"Optionala",D236:D306)+SUMIF($N236:$N306,"Optionala",E236:E306)+SUMIF($N236:$N306,"Optionala",F236:F306))</f>
        <v>210</v>
      </c>
      <c r="D315" s="29">
        <f>14*SUMIF($N236:$N306,"Optionala",H236:H306)</f>
        <v>322</v>
      </c>
      <c r="E315" s="29">
        <f>14*SUMIF($N236:$N306,"Optionala",I236:I306)</f>
        <v>182</v>
      </c>
      <c r="F315" s="29">
        <f>14*SUMIF($N236:$N306,"Optionala",J236:J306)</f>
        <v>504</v>
      </c>
      <c r="G315" s="37">
        <f>C315/C316</f>
        <v>0.10416666666666667</v>
      </c>
      <c r="H315" s="29">
        <v>0</v>
      </c>
      <c r="I315" s="29">
        <v>4</v>
      </c>
      <c r="J315" s="33">
        <f>4+4+3</f>
        <v>11</v>
      </c>
      <c r="K315" s="25"/>
      <c r="L315" s="25"/>
      <c r="M315" s="25"/>
      <c r="N315" s="25"/>
    </row>
    <row r="316" spans="1:14" ht="13.5" thickBot="1">
      <c r="A316" s="110" t="s">
        <v>101</v>
      </c>
      <c r="B316" s="111"/>
      <c r="C316" s="34">
        <f>SUM(C314:C315)</f>
        <v>2016</v>
      </c>
      <c r="D316" s="34">
        <f>SUM(D314:D315)</f>
        <v>2968</v>
      </c>
      <c r="E316" s="34">
        <f>SUM(E314:E315)</f>
        <v>1904</v>
      </c>
      <c r="F316" s="34">
        <f>SUM(F314:F315)</f>
        <v>4872</v>
      </c>
      <c r="G316" s="38">
        <f>SUM(G314:G315)</f>
        <v>1</v>
      </c>
      <c r="H316" s="34">
        <v>60</v>
      </c>
      <c r="I316" s="34">
        <v>60</v>
      </c>
      <c r="J316" s="35">
        <v>60</v>
      </c>
      <c r="K316" s="25"/>
      <c r="L316" s="25"/>
      <c r="M316" s="25"/>
      <c r="N316" s="25"/>
    </row>
    <row r="317" spans="1:14" ht="12.7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</row>
    <row r="318" ht="12.75">
      <c r="A318" s="16"/>
    </row>
    <row r="319" ht="15.75">
      <c r="A319" s="13"/>
    </row>
    <row r="320" ht="12.75">
      <c r="A320" s="17"/>
    </row>
    <row r="321" ht="12.75">
      <c r="B321" s="1"/>
    </row>
    <row r="322" ht="12.75">
      <c r="C322" s="1"/>
    </row>
    <row r="323" ht="12.75">
      <c r="C323" s="1"/>
    </row>
    <row r="324" ht="12.75">
      <c r="C324" s="1"/>
    </row>
    <row r="325" ht="12.75">
      <c r="B325" s="1"/>
    </row>
    <row r="326" ht="12.75">
      <c r="C326" s="1"/>
    </row>
    <row r="327" ht="12.75">
      <c r="C327" s="1"/>
    </row>
    <row r="328" ht="12.75">
      <c r="C328" s="1"/>
    </row>
    <row r="329" ht="12.75">
      <c r="A329" s="17"/>
    </row>
    <row r="330" ht="12.75">
      <c r="B330" s="1"/>
    </row>
    <row r="331" ht="12.75">
      <c r="B331" s="1"/>
    </row>
    <row r="332" ht="15.75">
      <c r="A332" s="14"/>
    </row>
  </sheetData>
  <sheetProtection/>
  <mergeCells count="75">
    <mergeCell ref="K296:M296"/>
    <mergeCell ref="A291:B291"/>
    <mergeCell ref="D275:G275"/>
    <mergeCell ref="D312:F312"/>
    <mergeCell ref="H312:J312"/>
    <mergeCell ref="D296:G296"/>
    <mergeCell ref="H296:J296"/>
    <mergeCell ref="A261:B261"/>
    <mergeCell ref="A316:B316"/>
    <mergeCell ref="A308:B308"/>
    <mergeCell ref="A292:B292"/>
    <mergeCell ref="A307:B307"/>
    <mergeCell ref="A309:B309"/>
    <mergeCell ref="A290:B290"/>
    <mergeCell ref="B194:N194"/>
    <mergeCell ref="B198:N198"/>
    <mergeCell ref="D206:G206"/>
    <mergeCell ref="H206:J206"/>
    <mergeCell ref="K206:M206"/>
    <mergeCell ref="K275:M275"/>
    <mergeCell ref="A215:N215"/>
    <mergeCell ref="A219:N219"/>
    <mergeCell ref="A221:N221"/>
    <mergeCell ref="D234:G234"/>
    <mergeCell ref="H234:J234"/>
    <mergeCell ref="A260:B260"/>
    <mergeCell ref="K234:M234"/>
    <mergeCell ref="A262:B262"/>
    <mergeCell ref="H275:J275"/>
    <mergeCell ref="B180:N180"/>
    <mergeCell ref="A193:N193"/>
    <mergeCell ref="D189:G189"/>
    <mergeCell ref="H189:J189"/>
    <mergeCell ref="K189:M189"/>
    <mergeCell ref="A208:N208"/>
    <mergeCell ref="D213:G213"/>
    <mergeCell ref="H213:J213"/>
    <mergeCell ref="K213:M213"/>
    <mergeCell ref="A148:N148"/>
    <mergeCell ref="B149:N149"/>
    <mergeCell ref="B154:N154"/>
    <mergeCell ref="A162:N162"/>
    <mergeCell ref="A174:N174"/>
    <mergeCell ref="B175:N175"/>
    <mergeCell ref="B163:N163"/>
    <mergeCell ref="B168:N168"/>
    <mergeCell ref="K120:M120"/>
    <mergeCell ref="D131:G131"/>
    <mergeCell ref="H131:J131"/>
    <mergeCell ref="K131:M131"/>
    <mergeCell ref="A133:N133"/>
    <mergeCell ref="A137:N137"/>
    <mergeCell ref="D98:G98"/>
    <mergeCell ref="H98:J98"/>
    <mergeCell ref="K98:M98"/>
    <mergeCell ref="D109:G109"/>
    <mergeCell ref="H109:J109"/>
    <mergeCell ref="K109:M109"/>
    <mergeCell ref="D120:G120"/>
    <mergeCell ref="H120:J120"/>
    <mergeCell ref="D67:G67"/>
    <mergeCell ref="H67:J67"/>
    <mergeCell ref="K67:M67"/>
    <mergeCell ref="D80:G80"/>
    <mergeCell ref="H80:J80"/>
    <mergeCell ref="K80:M80"/>
    <mergeCell ref="D55:G55"/>
    <mergeCell ref="H55:J55"/>
    <mergeCell ref="K55:M55"/>
    <mergeCell ref="A35:A36"/>
    <mergeCell ref="B35:C35"/>
    <mergeCell ref="B36:C36"/>
    <mergeCell ref="D35:F35"/>
    <mergeCell ref="D36:F36"/>
    <mergeCell ref="I35:K36"/>
  </mergeCells>
  <printOptions/>
  <pageMargins left="0.75" right="0.17" top="0.17" bottom="0.2" header="0.2" footer="0.37"/>
  <pageSetup horizontalDpi="600" verticalDpi="600" orientation="landscape" paperSize="9" scale="85" r:id="rId1"/>
  <headerFooter alignWithMargins="0">
    <oddFooter>&amp;L           RECTOR,
Acad.prof.univ.dr. Ioan Aurel POP&amp;RDECAN,                   .
Prof.univ.dr. Adrian Olimpiu PETRUSEL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Darius Bufnea</cp:lastModifiedBy>
  <cp:lastPrinted>2013-12-04T08:34:34Z</cp:lastPrinted>
  <dcterms:created xsi:type="dcterms:W3CDTF">2012-05-22T09:41:34Z</dcterms:created>
  <dcterms:modified xsi:type="dcterms:W3CDTF">2013-12-04T22:56:09Z</dcterms:modified>
  <cp:category/>
  <cp:version/>
  <cp:contentType/>
  <cp:contentStatus/>
</cp:coreProperties>
</file>