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055" activeTab="0"/>
  </bookViews>
  <sheets>
    <sheet name="Mate" sheetId="1" r:id="rId1"/>
    <sheet name="MateApl" sheetId="2" r:id="rId2"/>
    <sheet name="MateEng" sheetId="3" r:id="rId3"/>
    <sheet name="MateAplEng" sheetId="4" r:id="rId4"/>
    <sheet name="MateDid" sheetId="5" r:id="rId5"/>
    <sheet name="MateComp" sheetId="6" r:id="rId6"/>
    <sheet name="MateDidMag" sheetId="7" r:id="rId7"/>
    <sheet name="PBC" sheetId="8" state="hidden" r:id="rId8"/>
    <sheet name="SI" sheetId="9" state="hidden" r:id="rId9"/>
    <sheet name="BD" sheetId="10" state="hidden" r:id="rId10"/>
    <sheet name="SDI" sheetId="11" state="hidden" r:id="rId11"/>
    <sheet name="MS" sheetId="12" state="hidden" r:id="rId12"/>
    <sheet name="OMI" sheetId="13" r:id="rId13"/>
    <sheet name="IS" sheetId="14" state="hidden" r:id="rId14"/>
  </sheets>
  <definedNames/>
  <calcPr fullCalcOnLoad="1"/>
</workbook>
</file>

<file path=xl/sharedStrings.xml><?xml version="1.0" encoding="utf-8"?>
<sst xmlns="http://schemas.openxmlformats.org/spreadsheetml/2006/main" count="6381" uniqueCount="596">
  <si>
    <t>Universitatea Babeş-Bolyai Cluj-Napoca</t>
  </si>
  <si>
    <t>Facultatea de Matematică şi Informatică</t>
  </si>
  <si>
    <r>
      <t xml:space="preserve">Domeniul: </t>
    </r>
    <r>
      <rPr>
        <b/>
        <i/>
        <sz val="12"/>
        <rFont val="Times New Roman"/>
        <family val="1"/>
      </rPr>
      <t>Matematica</t>
    </r>
  </si>
  <si>
    <r>
      <t xml:space="preserve">Specializarea/program de studiu: </t>
    </r>
    <r>
      <rPr>
        <b/>
        <sz val="12"/>
        <rFont val="Times New Roman"/>
        <family val="1"/>
      </rPr>
      <t>Matematica</t>
    </r>
  </si>
  <si>
    <r>
      <t xml:space="preserve">Titlul absolventului: </t>
    </r>
    <r>
      <rPr>
        <b/>
        <sz val="12"/>
        <rFont val="Times New Roman"/>
        <family val="1"/>
      </rPr>
      <t>Magister/Master</t>
    </r>
  </si>
  <si>
    <r>
      <t xml:space="preserve">Durata studiilor: </t>
    </r>
    <r>
      <rPr>
        <b/>
        <sz val="12"/>
        <rFont val="Times New Roman"/>
        <family val="1"/>
      </rPr>
      <t>4 semestre</t>
    </r>
  </si>
  <si>
    <r>
      <t xml:space="preserve">Forma de învătământ: </t>
    </r>
    <r>
      <rPr>
        <b/>
        <sz val="12"/>
        <rFont val="Times New Roman"/>
        <family val="1"/>
      </rPr>
      <t>cu frecvenţă</t>
    </r>
  </si>
  <si>
    <t>I. CERINTE PENTRU OBŢINEREA DIPLOMEI DE MASTER:</t>
  </si>
  <si>
    <t>120 credite, din care:</t>
  </si>
  <si>
    <t>90 credite la disciplinele obligatorii</t>
  </si>
  <si>
    <t>30 credite la disciplinele optionale</t>
  </si>
  <si>
    <r>
      <t xml:space="preserve">Si </t>
    </r>
    <r>
      <rPr>
        <sz val="10"/>
        <rFont val="Times New Roman"/>
        <family val="1"/>
      </rPr>
      <t>:</t>
    </r>
  </si>
  <si>
    <t>10 credite pentru lucrarea de disertatie</t>
  </si>
  <si>
    <t>Pentru a exercita profesia didactică în învăţământul liceal, postliceal şi universitar, absolventul trebuie să posede Certificatul de absolvire a programului de studii  psihopedagogice, Nivel II.</t>
  </si>
  <si>
    <t>II. DESFĂSURAREA STUDIILOR (în număr de săptămâni):</t>
  </si>
  <si>
    <t xml:space="preserve"> </t>
  </si>
  <si>
    <t>Activităti</t>
  </si>
  <si>
    <t>didactice</t>
  </si>
  <si>
    <t>Sesiune de</t>
  </si>
  <si>
    <t>examene</t>
  </si>
  <si>
    <t>L.P.</t>
  </si>
  <si>
    <t>comasate</t>
  </si>
  <si>
    <t>Stagii de</t>
  </si>
  <si>
    <t>practică</t>
  </si>
  <si>
    <t>Vacantă</t>
  </si>
  <si>
    <t>Sem. I</t>
  </si>
  <si>
    <t>Sem. II</t>
  </si>
  <si>
    <t>I</t>
  </si>
  <si>
    <t>V</t>
  </si>
  <si>
    <t>R</t>
  </si>
  <si>
    <t>iarna</t>
  </si>
  <si>
    <t>prim</t>
  </si>
  <si>
    <t>vară</t>
  </si>
  <si>
    <t>Anul 1</t>
  </si>
  <si>
    <t>Anul 2</t>
  </si>
  <si>
    <t>III. NUMĂRUL ORELOR PE SĂPTĂMÂNĂ:</t>
  </si>
  <si>
    <r>
      <t xml:space="preserve">IV. LUCRAREA DE DISERTATIE - </t>
    </r>
    <r>
      <rPr>
        <sz val="10"/>
        <rFont val="Times New Roman"/>
        <family val="1"/>
      </rPr>
      <t>în perioada: 25 iunie - 10 iulie</t>
    </r>
  </si>
  <si>
    <t>Proba  1: Prezentarea şi susţinerea lucrării de disertaţie - 10 credite</t>
  </si>
  <si>
    <t>V. MODUL DE ALEGERE A DISCIPLINELOR OPTIONALE:</t>
  </si>
  <si>
    <t xml:space="preserve">Sem.3: Discipline oferite pentru cursul opţional 1 </t>
  </si>
  <si>
    <t xml:space="preserve">Sem.3: Discipline oferite pentru cursul opţional 2 </t>
  </si>
  <si>
    <t xml:space="preserve">Sem.4: Discipline oferite pentru cursul opţional 3 </t>
  </si>
  <si>
    <t>MMR3067, MMR3068</t>
  </si>
  <si>
    <t xml:space="preserve">Sem.4: Discipline oferite pentru cursul opţional 4 </t>
  </si>
  <si>
    <t>VI. UNIVERSITĂŢI EUROPENE DE REFERINŢĂ</t>
  </si>
  <si>
    <t>Planul de învăţământ urmează în proporţie de 60% planurile de învăţământ ale Univ. "Tor Vergata" Roma si Univ. Heidelberg.</t>
  </si>
  <si>
    <t>VII. TABELUL DISCIPLINELOR</t>
  </si>
  <si>
    <t>Semestrul 1</t>
  </si>
  <si>
    <t>COD</t>
  </si>
  <si>
    <t>DENUMIREA DISCIPLINELOR</t>
  </si>
  <si>
    <t>Credite</t>
  </si>
  <si>
    <t>Ore fizice săptămânale</t>
  </si>
  <si>
    <t>Ore conventionale</t>
  </si>
  <si>
    <t>Forma de evaluare</t>
  </si>
  <si>
    <t>Felul</t>
  </si>
  <si>
    <t>ECTS</t>
  </si>
  <si>
    <t>C</t>
  </si>
  <si>
    <t>S</t>
  </si>
  <si>
    <t>L</t>
  </si>
  <si>
    <t>P</t>
  </si>
  <si>
    <t>F</t>
  </si>
  <si>
    <t>T</t>
  </si>
  <si>
    <t>E</t>
  </si>
  <si>
    <t>VP/P</t>
  </si>
  <si>
    <t>disciplinei</t>
  </si>
  <si>
    <t>MMR3044</t>
  </si>
  <si>
    <t>Teoria grupurilor şi aplicaţii</t>
  </si>
  <si>
    <t>Complementara</t>
  </si>
  <si>
    <t>Capitole speciale de analiză complexă</t>
  </si>
  <si>
    <t>MMR3039</t>
  </si>
  <si>
    <t>Varietăţi diferenţiabile</t>
  </si>
  <si>
    <t>MMR3002</t>
  </si>
  <si>
    <t>Capitole speciale de analiză reală</t>
  </si>
  <si>
    <t>Fundamentala</t>
  </si>
  <si>
    <t>TOTAL</t>
  </si>
  <si>
    <t>Semestrul 2</t>
  </si>
  <si>
    <t>MMR3045</t>
  </si>
  <si>
    <t>Teoria modulelor</t>
  </si>
  <si>
    <t>MMR3003</t>
  </si>
  <si>
    <t>Analiză convexă</t>
  </si>
  <si>
    <t>MMR3031</t>
  </si>
  <si>
    <t>Analiză pe varietăţi</t>
  </si>
  <si>
    <t>MMR3001</t>
  </si>
  <si>
    <t>Capitole speciale de analiză funcţională</t>
  </si>
  <si>
    <t>Semestrul 3</t>
  </si>
  <si>
    <t>MMR3024</t>
  </si>
  <si>
    <t>Analiză neliniară aplicată</t>
  </si>
  <si>
    <t>MMR3041</t>
  </si>
  <si>
    <t>Metodologia cercetării ştiinţifice de matematică</t>
  </si>
  <si>
    <t>MMX4101</t>
  </si>
  <si>
    <t>Curs opţional 1</t>
  </si>
  <si>
    <t>Specialitate</t>
  </si>
  <si>
    <t>MMX4102</t>
  </si>
  <si>
    <t>Curs opţional 2</t>
  </si>
  <si>
    <t>Semestrul 4</t>
  </si>
  <si>
    <t>MMR3032</t>
  </si>
  <si>
    <t>Teorie Morse</t>
  </si>
  <si>
    <t>MMR3042</t>
  </si>
  <si>
    <t>Proiect de cercetare</t>
  </si>
  <si>
    <t>MMR3401</t>
  </si>
  <si>
    <t>Finalizarea lucrării de disertaţie</t>
  </si>
  <si>
    <t>MMX4103</t>
  </si>
  <si>
    <t>Curs opţional 3</t>
  </si>
  <si>
    <t>Curs opţional 4</t>
  </si>
  <si>
    <t>DISCIPLINE OPTIONALE</t>
  </si>
  <si>
    <t>Semestrul 3. Discipline oferite pentru cursul opţional 1</t>
  </si>
  <si>
    <t>Pachetul de Algebră</t>
  </si>
  <si>
    <t>MMR3070</t>
  </si>
  <si>
    <t>Categorii şi algebră omologică</t>
  </si>
  <si>
    <t>MMR3072</t>
  </si>
  <si>
    <t>Capitole speciale de algebră modernă</t>
  </si>
  <si>
    <t>Inele comutative şi teoria numerelor</t>
  </si>
  <si>
    <t>Semestrul 3. Discipline oferite pentru cursul opţional 2</t>
  </si>
  <si>
    <t>Pachetul Analiză Matematică</t>
  </si>
  <si>
    <t>Analiză funţională aplicată</t>
  </si>
  <si>
    <t>MMR3059</t>
  </si>
  <si>
    <t>Metode numerice în optimizare</t>
  </si>
  <si>
    <t>Semestrul 4. Discipline oferite pentru cursul opţional 3</t>
  </si>
  <si>
    <t>Pachetul de Geometrie</t>
  </si>
  <si>
    <t>MMR3068</t>
  </si>
  <si>
    <t>Topologie algebrică şi diferenţială</t>
  </si>
  <si>
    <t>MMR3067</t>
  </si>
  <si>
    <t>Geometrie riemanniană</t>
  </si>
  <si>
    <t>Semestrul 4. Discipline oferite pentru cursul opţional 4</t>
  </si>
  <si>
    <t>Pachetul de Teoria Funcţiilor</t>
  </si>
  <si>
    <t>Funcţii univalente şi subordonări diferenţiale</t>
  </si>
  <si>
    <t>MMR3060</t>
  </si>
  <si>
    <t>Funcţii complexe de mai multe variabile</t>
  </si>
  <si>
    <t>MMR3061</t>
  </si>
  <si>
    <t>Aspecte moderne în topologie şi teoria măsurii</t>
  </si>
  <si>
    <t>ALTE DISCIPLINE OBLIGATORII DIN PROGRAMUL COMUN AL UNIVERSITĂTII</t>
  </si>
  <si>
    <t>DISCIPLINE FACULTATIVE</t>
  </si>
  <si>
    <t>ANEXA LA PLANUL DE INVĂŢĂMÂNT</t>
  </si>
  <si>
    <t>DISCIPLINE DE PREGATIRE FUNDAMENTALA</t>
  </si>
  <si>
    <t>Obligatorie</t>
  </si>
  <si>
    <t>-</t>
  </si>
  <si>
    <t>DISCIPLINE DE PREGATIRE ÎN DOMENIUL LICENTEI (DE SPECIALITATE)</t>
  </si>
  <si>
    <t>Optionala</t>
  </si>
  <si>
    <t>DISCIPLINE COMPLEMENTARE</t>
  </si>
  <si>
    <t>BILANT GENERAL</t>
  </si>
  <si>
    <r>
      <t xml:space="preserve">Specializarea/program de studiu: </t>
    </r>
    <r>
      <rPr>
        <b/>
        <sz val="12"/>
        <rFont val="Times New Roman"/>
        <family val="1"/>
      </rPr>
      <t>Matematică Aplicată</t>
    </r>
  </si>
  <si>
    <t>91 credite la disciplinele obligatorii</t>
  </si>
  <si>
    <t>29 credite la disciplinele optionale</t>
  </si>
  <si>
    <t xml:space="preserve">Sem.2: Discipline oferite pentru cursul opţional 1. </t>
  </si>
  <si>
    <t xml:space="preserve">Sem.4: Discipline oferite pentru cursul opţional  2 </t>
  </si>
  <si>
    <t>MMR3023</t>
  </si>
  <si>
    <t>Spaţii Sobolev şi ecuaţii cu derivate parţiale</t>
  </si>
  <si>
    <t>MMR3014</t>
  </si>
  <si>
    <t>Metode numerice pentru ecuaţii operatoriale</t>
  </si>
  <si>
    <t>MMR3054</t>
  </si>
  <si>
    <t>Capitole speciale de mecanica fluidelor</t>
  </si>
  <si>
    <t>MMR3016</t>
  </si>
  <si>
    <t>MMR3015</t>
  </si>
  <si>
    <t>Capitole speciale de analiză numerică</t>
  </si>
  <si>
    <t>MMR3026</t>
  </si>
  <si>
    <t>Metode topologice pentru ecuaţii cu derivate parţiale neliniare</t>
  </si>
  <si>
    <t>MMX4201</t>
  </si>
  <si>
    <t>Curs optional 1</t>
  </si>
  <si>
    <t>MMR3017</t>
  </si>
  <si>
    <t>Procese liniare de aproximare</t>
  </si>
  <si>
    <t>MMR3043</t>
  </si>
  <si>
    <t>Proiect de cercetare în matematica aplicată</t>
  </si>
  <si>
    <t>MMX4202</t>
  </si>
  <si>
    <t>Curs optional 2</t>
  </si>
  <si>
    <t>MMX4203</t>
  </si>
  <si>
    <t>Curs optional 3</t>
  </si>
  <si>
    <t>MMX4204</t>
  </si>
  <si>
    <t>Curs optional 4</t>
  </si>
  <si>
    <t>Semestrul 2. Discipline oferite pentru cursul opţional 1.</t>
  </si>
  <si>
    <t>MMR3027</t>
  </si>
  <si>
    <t>Modelarea proceselor economice</t>
  </si>
  <si>
    <t>MMR3076</t>
  </si>
  <si>
    <t>Relativitate şi cosmologie</t>
  </si>
  <si>
    <t>Semestrul 4. Discipline oferite pentru cursul opţional  2</t>
  </si>
  <si>
    <t>MMR3081</t>
  </si>
  <si>
    <t>Biomatematică</t>
  </si>
  <si>
    <t>MMR3065</t>
  </si>
  <si>
    <t>Econometrie</t>
  </si>
  <si>
    <t>MMR3074</t>
  </si>
  <si>
    <t>Astronomie observaţională</t>
  </si>
  <si>
    <t>MMR3075</t>
  </si>
  <si>
    <t>Medii poroase şi fenomene de transfer</t>
  </si>
  <si>
    <t>MMR3073</t>
  </si>
  <si>
    <t>Mecanica mediilor continue</t>
  </si>
  <si>
    <r>
      <t xml:space="preserve">Specializarea/program de studiu: </t>
    </r>
    <r>
      <rPr>
        <b/>
        <sz val="12"/>
        <rFont val="Times New Roman"/>
        <family val="1"/>
      </rPr>
      <t>Matematica - în limba engleză</t>
    </r>
  </si>
  <si>
    <t>MME3070, MME3071, MME3072</t>
  </si>
  <si>
    <t>MME3005, MME3059</t>
  </si>
  <si>
    <t>MME3067, MME3068</t>
  </si>
  <si>
    <t>MME3060, MME3061, MME3080</t>
  </si>
  <si>
    <t>MME3044</t>
  </si>
  <si>
    <t>MME3004</t>
  </si>
  <si>
    <t>MME3039</t>
  </si>
  <si>
    <t>MME3002</t>
  </si>
  <si>
    <t>MME3045</t>
  </si>
  <si>
    <t>MME3003</t>
  </si>
  <si>
    <t>MME3031</t>
  </si>
  <si>
    <t>MME3001</t>
  </si>
  <si>
    <t>MME3024</t>
  </si>
  <si>
    <t>MME3041</t>
  </si>
  <si>
    <t>MMX4105</t>
  </si>
  <si>
    <t>MMX4106</t>
  </si>
  <si>
    <t>MME3032</t>
  </si>
  <si>
    <t>MME3042</t>
  </si>
  <si>
    <t>MME3401</t>
  </si>
  <si>
    <t>MMX4107</t>
  </si>
  <si>
    <t>MMX4108</t>
  </si>
  <si>
    <t>MME3070</t>
  </si>
  <si>
    <t>MME3072</t>
  </si>
  <si>
    <t>MME3071</t>
  </si>
  <si>
    <t>MME3005</t>
  </si>
  <si>
    <t>MME3059</t>
  </si>
  <si>
    <t>MME3068</t>
  </si>
  <si>
    <t>MME3067</t>
  </si>
  <si>
    <t>MME3080</t>
  </si>
  <si>
    <t>MME3060</t>
  </si>
  <si>
    <t>MME3061</t>
  </si>
  <si>
    <r>
      <t xml:space="preserve">Specializarea/program de studiu: </t>
    </r>
    <r>
      <rPr>
        <b/>
        <sz val="12"/>
        <rFont val="Times New Roman"/>
        <family val="1"/>
      </rPr>
      <t>Matematică Aplicată - în limba engleză</t>
    </r>
  </si>
  <si>
    <t>MME3027, MME3076</t>
  </si>
  <si>
    <t>MME3066, MME3081</t>
  </si>
  <si>
    <t>MME3064, MME3065</t>
  </si>
  <si>
    <t>MME3073, MME3074, MME3075</t>
  </si>
  <si>
    <t>MME3027</t>
  </si>
  <si>
    <r>
      <t xml:space="preserve">Specializarea/program de studiu: </t>
    </r>
    <r>
      <rPr>
        <b/>
        <sz val="12"/>
        <rFont val="Times New Roman"/>
        <family val="1"/>
      </rPr>
      <t>Matematică Didactică</t>
    </r>
  </si>
  <si>
    <t>120 credite la disciplinele obligatorii</t>
  </si>
  <si>
    <t>0 credite la disciplinele optionale</t>
  </si>
  <si>
    <t>MMR3046</t>
  </si>
  <si>
    <t>Teme de algebră I (pentru perfecţionarea profesorilor)</t>
  </si>
  <si>
    <t>MMR3034</t>
  </si>
  <si>
    <t>Teme de geometrie I (pentru perfecţionarea profesorilor)</t>
  </si>
  <si>
    <t>MMR3008</t>
  </si>
  <si>
    <t>Teme de analiză matematică I (pentru perfecţionarea profesorilor)</t>
  </si>
  <si>
    <t>MMR3057</t>
  </si>
  <si>
    <t>Instruire asistată de calculator</t>
  </si>
  <si>
    <t>MMR3047</t>
  </si>
  <si>
    <t>Teme de algebră II (pentru perfecţionarea profesorilor)</t>
  </si>
  <si>
    <t>MMR3009</t>
  </si>
  <si>
    <t>Teme de analiză matematică II (pentru perfecţionarea profesorilor)</t>
  </si>
  <si>
    <t>MMR3022</t>
  </si>
  <si>
    <t>Teme de calcul numeric şi aproximare (pentru perfecţionarea profesorilor)</t>
  </si>
  <si>
    <t>MMR3029</t>
  </si>
  <si>
    <t>Teme de matematică aplicată (pentru perfecţionarea profesorilor)</t>
  </si>
  <si>
    <t>MMR3035</t>
  </si>
  <si>
    <t>Teme de geometrie II (pentru perfecţionarea profesorilor)</t>
  </si>
  <si>
    <t>MMR3055</t>
  </si>
  <si>
    <t>Teme de mecanică şi astronomie (pentru perfecţionarea profesorilor)</t>
  </si>
  <si>
    <t>MMR3048</t>
  </si>
  <si>
    <t>Teme de algebră III (pentru perfecţionarea profesorilor)</t>
  </si>
  <si>
    <t>MMR3036</t>
  </si>
  <si>
    <t>Teme de geometrie III (pentru perfecţionarea profesorilor)</t>
  </si>
  <si>
    <t>MMR3010</t>
  </si>
  <si>
    <t>Teme de analiză matematică III (pentru perfecţionarea profesorilor)</t>
  </si>
  <si>
    <t>MMR3056</t>
  </si>
  <si>
    <t>Proiect ştiinţific</t>
  </si>
  <si>
    <r>
      <t xml:space="preserve">Specializarea/program de studiu: </t>
    </r>
    <r>
      <rPr>
        <b/>
        <sz val="12"/>
        <rFont val="Times New Roman"/>
        <family val="1"/>
      </rPr>
      <t>Matematică Computaţională - în limba maghiară</t>
    </r>
  </si>
  <si>
    <t>24 credite la disciplinele optionale</t>
  </si>
  <si>
    <t xml:space="preserve">Sem.1: Discipline oferite pentru cursul opţional 1. </t>
  </si>
  <si>
    <t>MMM3037, MMM3087</t>
  </si>
  <si>
    <t>MMM3085</t>
  </si>
  <si>
    <t>Analiza fenomenelor stocastice</t>
  </si>
  <si>
    <t>MMM3086</t>
  </si>
  <si>
    <t>Geometrie algoritmică</t>
  </si>
  <si>
    <t>MMM3062</t>
  </si>
  <si>
    <t>Teoria jocurilor</t>
  </si>
  <si>
    <t>MMX4401</t>
  </si>
  <si>
    <t>MMM3082</t>
  </si>
  <si>
    <t>Mecanică computaţională</t>
  </si>
  <si>
    <t>MMM3084</t>
  </si>
  <si>
    <t>Grupuri şi simetrii</t>
  </si>
  <si>
    <t>MMM3040</t>
  </si>
  <si>
    <t>Metodologia cercetării ştiinţifice</t>
  </si>
  <si>
    <t>MMM8033</t>
  </si>
  <si>
    <t>Modelarea stocastică a datelor</t>
  </si>
  <si>
    <t>MMM3049</t>
  </si>
  <si>
    <t>Criptografie</t>
  </si>
  <si>
    <t>MMM3005</t>
  </si>
  <si>
    <t>Analiză funcţională aplicată</t>
  </si>
  <si>
    <t>MMM3028</t>
  </si>
  <si>
    <t>Ecuaţii diferenţiale şi aplicaţii</t>
  </si>
  <si>
    <t>MMM3033</t>
  </si>
  <si>
    <t>Construcţii geometrice</t>
  </si>
  <si>
    <t>MMM3038</t>
  </si>
  <si>
    <t>Teorie Morse şi aplicaţii</t>
  </si>
  <si>
    <t>MMM8034</t>
  </si>
  <si>
    <t>Tehnici bazate pe componente aplicate în optimizare</t>
  </si>
  <si>
    <t>MMM3401</t>
  </si>
  <si>
    <t>MMM9008</t>
  </si>
  <si>
    <t>Proiect de cercetare în matematica computaţională</t>
  </si>
  <si>
    <t>Semestrul 1. Discipline oferite pentru cursul opţional 1.</t>
  </si>
  <si>
    <t>MMM3037</t>
  </si>
  <si>
    <t>Teoreme clasice în geometria elementară</t>
  </si>
  <si>
    <t>MMM3087</t>
  </si>
  <si>
    <t>Mecanică cerească</t>
  </si>
  <si>
    <r>
      <t xml:space="preserve">Specializarea/program de studiu: </t>
    </r>
    <r>
      <rPr>
        <b/>
        <sz val="12"/>
        <rFont val="Times New Roman"/>
        <family val="1"/>
      </rPr>
      <t>Matematică Didactică - în limba maghiară</t>
    </r>
  </si>
  <si>
    <t>108 credite la disciplinele obligatorii</t>
  </si>
  <si>
    <t>12 credite la disciplinele optionale</t>
  </si>
  <si>
    <t>MMM3063, MMM3082</t>
  </si>
  <si>
    <t xml:space="preserve">Sem.4: Discipline oferite pentru cursul opţional 2. </t>
  </si>
  <si>
    <t>MMM3013, MMM3063</t>
  </si>
  <si>
    <t>MMM3088</t>
  </si>
  <si>
    <t>Capitole speciale de didactică modernă I</t>
  </si>
  <si>
    <t>MMM3012</t>
  </si>
  <si>
    <t>Aspecte metodice în analiza elementară I</t>
  </si>
  <si>
    <t>MMM3089</t>
  </si>
  <si>
    <t>Numere complexe şi aplicaţii în geometrie</t>
  </si>
  <si>
    <t>MMX4601</t>
  </si>
  <si>
    <t>MMM3057</t>
  </si>
  <si>
    <t>MMM3058</t>
  </si>
  <si>
    <t>Capitole speciale de didactică matematică II</t>
  </si>
  <si>
    <t>MMM3069</t>
  </si>
  <si>
    <t>Matematică aplicată în liceu</t>
  </si>
  <si>
    <t>MMX4602</t>
  </si>
  <si>
    <t>MMM3063</t>
  </si>
  <si>
    <t>Metode alternative în predarea matematicii</t>
  </si>
  <si>
    <t>Semestrul 4. Discipline oferite pentru cursul opţional 2.</t>
  </si>
  <si>
    <t>MMM3013</t>
  </si>
  <si>
    <t>Rolul contraexemplelor în predarea analizei matematice</t>
  </si>
  <si>
    <r>
      <t xml:space="preserve">Domeniul: </t>
    </r>
    <r>
      <rPr>
        <b/>
        <i/>
        <sz val="12"/>
        <rFont val="Times New Roman"/>
        <family val="1"/>
      </rPr>
      <t>Informatica</t>
    </r>
  </si>
  <si>
    <r>
      <t xml:space="preserve">Specializarea/program de studiu: </t>
    </r>
    <r>
      <rPr>
        <b/>
        <sz val="12"/>
        <rFont val="Times New Roman"/>
        <family val="1"/>
      </rPr>
      <t>Programare bazată pe componente - în limba engleză</t>
    </r>
  </si>
  <si>
    <t>104 credite la disciplinele obligatorii</t>
  </si>
  <si>
    <t>16 credite la disciplinele optionale</t>
  </si>
  <si>
    <t xml:space="preserve">Sem.3: Discipline oferite pentru cursul opţional 1. </t>
  </si>
  <si>
    <t>MME8025, MME8050, MME8056</t>
  </si>
  <si>
    <t>MME8021, MME8051, MME8052</t>
  </si>
  <si>
    <t>Planul reflectă recomandările Association of Computing Machinery şi IEEE Computer Society.</t>
  </si>
  <si>
    <t>MME8028</t>
  </si>
  <si>
    <t>Paradigme de programare</t>
  </si>
  <si>
    <t>MME8005</t>
  </si>
  <si>
    <t>Metode formale în programare</t>
  </si>
  <si>
    <t>MME8006</t>
  </si>
  <si>
    <t>Modelarea comportamentului sistemelor soft</t>
  </si>
  <si>
    <t>MME3006</t>
  </si>
  <si>
    <t>Fundamentele matematice ale procesului decizional</t>
  </si>
  <si>
    <t>MME8023</t>
  </si>
  <si>
    <t>Calitatea sistemelor software</t>
  </si>
  <si>
    <t>MME8031</t>
  </si>
  <si>
    <t>Modele în programarea paralelă</t>
  </si>
  <si>
    <t>MME8007</t>
  </si>
  <si>
    <t>Servicii Web şi tehnologii middleware</t>
  </si>
  <si>
    <t>MME3007</t>
  </si>
  <si>
    <t>Modele de optimizare</t>
  </si>
  <si>
    <t>MME8008</t>
  </si>
  <si>
    <t>Programare bazată pe reguli</t>
  </si>
  <si>
    <t>MME8009</t>
  </si>
  <si>
    <t>Sisteme pentru fundamentarea deciziilor</t>
  </si>
  <si>
    <t>MME9001</t>
  </si>
  <si>
    <t>Metodologia cercetării ştiinţifice de informatică</t>
  </si>
  <si>
    <t>MMX9101</t>
  </si>
  <si>
    <t>MME8010</t>
  </si>
  <si>
    <t>Arhitectura sistemelor soft</t>
  </si>
  <si>
    <t>MME8011</t>
  </si>
  <si>
    <t>Reţele Petri în modelarea şi verificarea softului</t>
  </si>
  <si>
    <t>MME9002</t>
  </si>
  <si>
    <t>Proiect de cercetare în programarea bazată pe componente</t>
  </si>
  <si>
    <t>MMX9102</t>
  </si>
  <si>
    <t>Semestrul 3. Discipline oferite pentru cursul opţional 1.</t>
  </si>
  <si>
    <t>MME8050</t>
  </si>
  <si>
    <t>Sisteme workflow</t>
  </si>
  <si>
    <t>MME8056</t>
  </si>
  <si>
    <t>Data mining</t>
  </si>
  <si>
    <t>MME8025</t>
  </si>
  <si>
    <t>Ingineria cerinţelor</t>
  </si>
  <si>
    <t>MME8051</t>
  </si>
  <si>
    <t>Proiectarea cadrelor de aplicaţie</t>
  </si>
  <si>
    <t>MME8021</t>
  </si>
  <si>
    <t>Vizualizare şi validare în simulare</t>
  </si>
  <si>
    <t>MME8052</t>
  </si>
  <si>
    <t>Modelarea softului</t>
  </si>
  <si>
    <r>
      <t xml:space="preserve">Specializarea/program de studiu: </t>
    </r>
    <r>
      <rPr>
        <b/>
        <sz val="12"/>
        <rFont val="Times New Roman"/>
        <family val="1"/>
      </rPr>
      <t>Sisteme Inteligente - în limba engleză</t>
    </r>
  </si>
  <si>
    <t>MME3020, MME8009, MMR8012</t>
  </si>
  <si>
    <t>MME8007, MME8021, MME8055</t>
  </si>
  <si>
    <t>MME8043</t>
  </si>
  <si>
    <t>Algoritmi evolutivi</t>
  </si>
  <si>
    <t>MME8042</t>
  </si>
  <si>
    <t>Instruire automată</t>
  </si>
  <si>
    <t>MME8048</t>
  </si>
  <si>
    <t>Metode avansate de analiza datelor</t>
  </si>
  <si>
    <t>MME3052</t>
  </si>
  <si>
    <t>Descoperirea cunoştinţelor în reţele de mare întindere</t>
  </si>
  <si>
    <t>MME8045</t>
  </si>
  <si>
    <t>Calcul evolutiv pentru rezolvarea problemelor complexe</t>
  </si>
  <si>
    <t>MME8044</t>
  </si>
  <si>
    <t>Sisteme bazate pe cunoştinţe şi tehnologia limbajului</t>
  </si>
  <si>
    <t>MME8046</t>
  </si>
  <si>
    <t>Calcul neconventional în rezolvarea problemelor din lumea reală</t>
  </si>
  <si>
    <t>MME3053</t>
  </si>
  <si>
    <t>Descoperirea cunoştinţelor şi semantici Web</t>
  </si>
  <si>
    <t>MME8041</t>
  </si>
  <si>
    <t>Agenţi inteligenţi cooperativi</t>
  </si>
  <si>
    <t>MME8049</t>
  </si>
  <si>
    <t>Programare genetică şi aplicaţii</t>
  </si>
  <si>
    <t>MMX9201</t>
  </si>
  <si>
    <t>MME8047</t>
  </si>
  <si>
    <t>Abordari computaţionale pentru sisteme complexe şi semantica limbajului natural</t>
  </si>
  <si>
    <t>MME9003</t>
  </si>
  <si>
    <t>Proiect de cercetare în sisteme inteligente</t>
  </si>
  <si>
    <t>MMX9202</t>
  </si>
  <si>
    <t>MME3020</t>
  </si>
  <si>
    <t>Simulare discretă</t>
  </si>
  <si>
    <t>MMR8012</t>
  </si>
  <si>
    <t>Tehnologii şi platforme Java pentru aplicaţii distribuite</t>
  </si>
  <si>
    <t>MME8055</t>
  </si>
  <si>
    <t>E-learning</t>
  </si>
  <si>
    <r>
      <t xml:space="preserve">Specializarea/program de studiu: </t>
    </r>
    <r>
      <rPr>
        <b/>
        <sz val="12"/>
        <rFont val="Times New Roman"/>
        <family val="1"/>
      </rPr>
      <t>Baze de date</t>
    </r>
  </si>
  <si>
    <t>MME8050, MME8056, MMR8029</t>
  </si>
  <si>
    <t>MME8055, MMR8016, MMR8058</t>
  </si>
  <si>
    <t>MMR8036</t>
  </si>
  <si>
    <t>Baze de date în Internet</t>
  </si>
  <si>
    <t>MME8013</t>
  </si>
  <si>
    <t>Gestiunea proiectelor soft</t>
  </si>
  <si>
    <t>MMR3051</t>
  </si>
  <si>
    <t>Aritmetică modulară şi criptografie</t>
  </si>
  <si>
    <t>MMR8035</t>
  </si>
  <si>
    <t>Servere de date</t>
  </si>
  <si>
    <t>MME8037</t>
  </si>
  <si>
    <t>Implementarea sistemelor de gestiune a bazelor de date</t>
  </si>
  <si>
    <t>MMR8004</t>
  </si>
  <si>
    <t>Grid, Cluster şi Cloud Computing</t>
  </si>
  <si>
    <t>MMR8001</t>
  </si>
  <si>
    <t>Protocoale de securitate în comunicaţii</t>
  </si>
  <si>
    <t>MMR8002</t>
  </si>
  <si>
    <t>Modele formale de concurenţă şi comunicaţii</t>
  </si>
  <si>
    <t>MMR8030</t>
  </si>
  <si>
    <t>Computer Vision şi procesare avansată de imagini în medii virtuale distribuite</t>
  </si>
  <si>
    <t>MMR9001</t>
  </si>
  <si>
    <t>MMX9301</t>
  </si>
  <si>
    <t>MMR8040</t>
  </si>
  <si>
    <t>Baze de date deductive</t>
  </si>
  <si>
    <t>MMR8057</t>
  </si>
  <si>
    <t>Capitole avansate de baze de date</t>
  </si>
  <si>
    <t>MMR9004</t>
  </si>
  <si>
    <t>Proiect de cercetare în baze de date</t>
  </si>
  <si>
    <t>MMX9302</t>
  </si>
  <si>
    <t>MMR8029</t>
  </si>
  <si>
    <t>Paradigme de programare nesecvenţială cu aplicaţii în realitatea virtuală</t>
  </si>
  <si>
    <t>MMR8058</t>
  </si>
  <si>
    <t>Comerţ electronic</t>
  </si>
  <si>
    <t>MMR8016</t>
  </si>
  <si>
    <t>Algoritmi distribuiţi şi tehnici avansate în sisteme distribuite</t>
  </si>
  <si>
    <r>
      <t xml:space="preserve">Specializarea/program de studiu: </t>
    </r>
    <r>
      <rPr>
        <b/>
        <sz val="12"/>
        <rFont val="Times New Roman"/>
        <family val="1"/>
      </rPr>
      <t>Sisteme distribuite în Internet</t>
    </r>
  </si>
  <si>
    <t>MME8008, MME8056, MMR8041</t>
  </si>
  <si>
    <t>MME8055, MMR8057, MMR8058</t>
  </si>
  <si>
    <t>MMR8007</t>
  </si>
  <si>
    <t>MMX9401</t>
  </si>
  <si>
    <t>MMR8014</t>
  </si>
  <si>
    <t>Multimedia streaming</t>
  </si>
  <si>
    <t>MMR8015</t>
  </si>
  <si>
    <t>Reţele dinamice şi sisteme de operare specializate</t>
  </si>
  <si>
    <t>MMR9005</t>
  </si>
  <si>
    <t>Proiect de cercetare în sisteme distribuite</t>
  </si>
  <si>
    <t>MMX9402</t>
  </si>
  <si>
    <t>MMR8041</t>
  </si>
  <si>
    <r>
      <t xml:space="preserve">Specializarea/program de studiu: </t>
    </r>
    <r>
      <rPr>
        <b/>
        <sz val="12"/>
        <rFont val="Times New Roman"/>
        <family val="1"/>
      </rPr>
      <t>Modelare si simulare - în limba engleză</t>
    </r>
  </si>
  <si>
    <t>MME8008, MME8009, MME8050</t>
  </si>
  <si>
    <t>MME8051, MME8052, MME8055</t>
  </si>
  <si>
    <t>MME3018</t>
  </si>
  <si>
    <t>Modele statistice computaţionale</t>
  </si>
  <si>
    <t>MME3021</t>
  </si>
  <si>
    <t>Calcul paralel şi concurent</t>
  </si>
  <si>
    <t>MME8020</t>
  </si>
  <si>
    <t>Metode de simulare</t>
  </si>
  <si>
    <t>MME3030</t>
  </si>
  <si>
    <t>Modelare matematică</t>
  </si>
  <si>
    <t>MMX9501</t>
  </si>
  <si>
    <t>MME8017</t>
  </si>
  <si>
    <t>Limbaje de simulare</t>
  </si>
  <si>
    <t>MME9006</t>
  </si>
  <si>
    <t>Proiect de cercetare în modelare şi simulare</t>
  </si>
  <si>
    <t>MMX9502</t>
  </si>
  <si>
    <r>
      <t xml:space="preserve">Specializarea/program de studiu: </t>
    </r>
    <r>
      <rPr>
        <b/>
        <sz val="12"/>
        <rFont val="Times New Roman"/>
        <family val="1"/>
      </rPr>
      <t>Optimizarea modelelor informatice - în limba maghiară</t>
    </r>
  </si>
  <si>
    <t>105 credite la disciplinele obligatorii</t>
  </si>
  <si>
    <t>15 credite la disciplinele optionale</t>
  </si>
  <si>
    <t>MMM3062, MMM3079, MMM8053</t>
  </si>
  <si>
    <t>MME8051, MMM3027, MMM8038</t>
  </si>
  <si>
    <t>MMM3050</t>
  </si>
  <si>
    <t>Teoria codurilor</t>
  </si>
  <si>
    <t>MMM3019</t>
  </si>
  <si>
    <t>Metode stocastice de căutare</t>
  </si>
  <si>
    <t>MMM8019</t>
  </si>
  <si>
    <t>Sabloane de proiectare în Java</t>
  </si>
  <si>
    <t>MMM8003</t>
  </si>
  <si>
    <t>Paradigme de programare paralelă</t>
  </si>
  <si>
    <t>MMM8018</t>
  </si>
  <si>
    <t>Securitatea sistemelor de calcul</t>
  </si>
  <si>
    <t>MMM8039</t>
  </si>
  <si>
    <t>Optimizarea interogării bazelor de date</t>
  </si>
  <si>
    <t>MMX9601</t>
  </si>
  <si>
    <t>MMM8032</t>
  </si>
  <si>
    <t>Regăsirea informaţiei</t>
  </si>
  <si>
    <t>MMM9007</t>
  </si>
  <si>
    <t>Proiect de cercetare în optimizarea modelelor informatice</t>
  </si>
  <si>
    <t>MMX9602</t>
  </si>
  <si>
    <t>MMM3079</t>
  </si>
  <si>
    <t>Metodologia rezolvării problemelor de informatică</t>
  </si>
  <si>
    <t>MMM8053</t>
  </si>
  <si>
    <t>Dezvoltarea sistemelor soft bazată pe Java</t>
  </si>
  <si>
    <t>MMM3027</t>
  </si>
  <si>
    <r>
      <t xml:space="preserve">Specializarea/program de studiu: </t>
    </r>
    <r>
      <rPr>
        <b/>
        <sz val="12"/>
        <rFont val="Times New Roman"/>
        <family val="1"/>
      </rPr>
      <t>Inginerie software - în limba engleză</t>
    </r>
  </si>
  <si>
    <t>MME8008, MME8009, MME8041, MME8050</t>
  </si>
  <si>
    <t>MME8037, MME8051, MME8052, MME8054</t>
  </si>
  <si>
    <t>MME8024</t>
  </si>
  <si>
    <t>Proiectarea sistemelor software interactive</t>
  </si>
  <si>
    <t>MME8022</t>
  </si>
  <si>
    <t>Metodologii pentru procese soft</t>
  </si>
  <si>
    <t>MMX9701</t>
  </si>
  <si>
    <t>MME8026</t>
  </si>
  <si>
    <t>Modele de calcul pentru sisteme embedded</t>
  </si>
  <si>
    <t>MME8027</t>
  </si>
  <si>
    <t>Arhitecturi orientate pe servicii</t>
  </si>
  <si>
    <t>MME9009</t>
  </si>
  <si>
    <t>Proiect de cercetare în inginerie software</t>
  </si>
  <si>
    <t>MMX9702</t>
  </si>
  <si>
    <t>MME8054</t>
  </si>
  <si>
    <t>Sisteme informatice integrate</t>
  </si>
  <si>
    <t>TOTAL ORE FIZICE/CONVENTIONALE/</t>
  </si>
  <si>
    <t>NR</t>
  </si>
  <si>
    <t>DISCIPLINE</t>
  </si>
  <si>
    <t>Ore</t>
  </si>
  <si>
    <t>%</t>
  </si>
  <si>
    <t>NR CREDITE</t>
  </si>
  <si>
    <t>Fizice</t>
  </si>
  <si>
    <t>AN I</t>
  </si>
  <si>
    <t>AN II</t>
  </si>
  <si>
    <t>OBLIGATORII</t>
  </si>
  <si>
    <t>OPTIONALE</t>
  </si>
  <si>
    <t>Geometrie algoritmica</t>
  </si>
  <si>
    <t>Aspecte metodice în analiza elementară II</t>
  </si>
  <si>
    <t>Metodologia rezolvarii problemelor de matematica</t>
  </si>
  <si>
    <t>Metodologia rezolvarii problemelor de informatica</t>
  </si>
  <si>
    <t>MMM3090</t>
  </si>
  <si>
    <t>MMM3091</t>
  </si>
  <si>
    <t>Pentru a exercita profesia didactică în învăţământul liceal, postliceal şi universitar, absolventul</t>
  </si>
  <si>
    <t xml:space="preserve"> trebuie să posede Certificatul de absolvire a programului de studii  psihopedagogice, Nivel II.</t>
  </si>
  <si>
    <t>Planul de învăţământ urmează în proporţie de 60% planurile de învăţământ ale</t>
  </si>
  <si>
    <t xml:space="preserve"> Univ. "Tor Vergata" Roma si Univ. Heidelberg.</t>
  </si>
  <si>
    <t>Pentru a exercita profesia didactică în învăţământul liceal, postliceal şi universitar,</t>
  </si>
  <si>
    <t xml:space="preserve"> absolventul trebuie să posede Certificatul de absolvire a programului de studii  psihopedagogice, Nivel II.</t>
  </si>
  <si>
    <t>Planul de învăţământ urmează în proporţie de 60% planurile de învăţământ</t>
  </si>
  <si>
    <t xml:space="preserve"> ale Univ. "Tor Vergata" Roma si Univ. Heidelberg.</t>
  </si>
  <si>
    <t xml:space="preserve">Pentru a exercita profesia didactică în învăţământul liceal, postliceal şi universitar, </t>
  </si>
  <si>
    <t>absolventul trebuie să posede Certificatul de absolvire a programului de studii  psihopedagogice, Nivel II.</t>
  </si>
  <si>
    <t xml:space="preserve">Planul de învăţământ urmează în proporţie de 60% planurile de învăţământ </t>
  </si>
  <si>
    <t>ale Univ. "Tor Vergata" Roma si Univ. Heidelberg.</t>
  </si>
  <si>
    <t xml:space="preserve"> ale Univ. Heriot-Watt University, Edinburg; Wurzburg University; Brunel University</t>
  </si>
  <si>
    <t xml:space="preserve"> London</t>
  </si>
  <si>
    <t>Planul de învăţământ urmează în proporţie de 60% planurile de învăţământ .</t>
  </si>
  <si>
    <t>ale Univ. Antwerpen si Univ. Copenhagen</t>
  </si>
  <si>
    <t xml:space="preserve">Planul de învăţământ urmează în proporţie de 60% planurile de învăţământ  </t>
  </si>
  <si>
    <t>ale Univ. of Mannheim, Univ. Politecnica Madrid, INRIA Franta.</t>
  </si>
  <si>
    <t xml:space="preserve">Planul reflectă recomandările Association of Computing Machinery şi IEEE </t>
  </si>
  <si>
    <t>Computer Society.</t>
  </si>
  <si>
    <t xml:space="preserve"> Univ. of Lugano, Univ. van Amsterdam, Katolic. Univ. Leuven. </t>
  </si>
  <si>
    <t>Planul de învăţământ urmează în proporţie de 60% planurile de învăţământ ale Hallam Univ. Sheffield, .</t>
  </si>
  <si>
    <t>Computing Machinery şi IEEE Computer Society</t>
  </si>
  <si>
    <t xml:space="preserve">Univ. of Liverpool, Univ. Bolzano. Planul reflectă recomandările Association of </t>
  </si>
  <si>
    <t>Planul de învăţământ urmează în proporţie de 60% planurile de învăţământ ale VU</t>
  </si>
  <si>
    <t xml:space="preserve"> Univ. Amsterdam, Tech. Univ. Dresden, Lancaster Univ. Planul reflectă</t>
  </si>
  <si>
    <t xml:space="preserve"> recomandările Association of Computing Machinery şi IEEE Computer Society.</t>
  </si>
  <si>
    <t xml:space="preserve"> Univ. of Lugano, Univ, of Freiburg, Aachen Univ. Planul reflectă recomandările</t>
  </si>
  <si>
    <t xml:space="preserve"> ale Association of Computing Machinery şi IEEE Computer Society.</t>
  </si>
  <si>
    <t xml:space="preserve"> University of Birmingham; University of Mancester. Planul reflectă recomandările</t>
  </si>
  <si>
    <t xml:space="preserve"> Association of Computing Machinery şi IEEE Computer Society.</t>
  </si>
  <si>
    <t>Planul de învăţământ urmează în proporţie de 60% planurile de învăţământ ale ETH Zurich,</t>
  </si>
  <si>
    <t xml:space="preserve"> University of Szeged, Univ. Paul Sabatier Toulouse III, Johannes Keppler Univ.Linz. </t>
  </si>
  <si>
    <t>TOTAL CREDITE/ORE/SAPTAMANA/EVALUARI</t>
  </si>
  <si>
    <t>PROCENTE</t>
  </si>
  <si>
    <t>Capitole speciale de analiză reală si complexa</t>
  </si>
  <si>
    <t>Modele stohastice</t>
  </si>
  <si>
    <t>MMR3070, MMR3072</t>
  </si>
  <si>
    <t>MMR3061, MMR3059</t>
  </si>
  <si>
    <t>MMR3073, MMR3075</t>
  </si>
  <si>
    <t>MMR3027, MMR3081</t>
  </si>
  <si>
    <t>MMR3074, MMR3076</t>
  </si>
  <si>
    <t>PLAN DE INVĂŢĂMÂNT valabil incepand din 2013/2014</t>
  </si>
  <si>
    <t>Promotia 2013-2015</t>
  </si>
  <si>
    <t>Calculul variational</t>
  </si>
  <si>
    <t>Aplicaţii ale statisticii matematice</t>
  </si>
  <si>
    <t>MMR3016, MMR3065</t>
  </si>
  <si>
    <t>Aspecte metodice privind predarea matematicii cu softuri educationale (GeoGebra, Microsoft Mathematics, Graph)</t>
  </si>
  <si>
    <t>Metode aproximative in matematica aplicata</t>
  </si>
  <si>
    <t>Matematica discreta</t>
  </si>
  <si>
    <t>Capitole speciale in modelarea geometrica</t>
  </si>
  <si>
    <t>Calcul variational</t>
  </si>
  <si>
    <t>MMM8067</t>
  </si>
  <si>
    <t>MMM3093</t>
  </si>
  <si>
    <t>MMR3095</t>
  </si>
  <si>
    <t>MMR3094</t>
  </si>
  <si>
    <t>MMR3096</t>
  </si>
  <si>
    <t>MMM3097</t>
  </si>
  <si>
    <r>
      <t xml:space="preserve">Titlul absolventului: </t>
    </r>
    <r>
      <rPr>
        <b/>
        <sz val="12"/>
        <rFont val="Times New Roman"/>
        <family val="1"/>
      </rPr>
      <t>Master's Degree</t>
    </r>
  </si>
  <si>
    <r>
      <t xml:space="preserve">Titlul absolventului: </t>
    </r>
    <r>
      <rPr>
        <b/>
        <sz val="12"/>
        <rFont val="Times New Roman"/>
        <family val="1"/>
      </rPr>
      <t>Master's Degree</t>
    </r>
  </si>
  <si>
    <t>97 credite la disciplinele obligatorii</t>
  </si>
  <si>
    <t>23 credite la disciplinele optionale</t>
  </si>
  <si>
    <t>FUNDAMENTALE</t>
  </si>
  <si>
    <t>SPECIALITATE</t>
  </si>
  <si>
    <t>COMPLEMENTARE</t>
  </si>
  <si>
    <t>113 credite la disciplinele obligatorii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</si>
</sst>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T\O\F\ \=\ 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0" fontId="5" fillId="0" borderId="2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0" fontId="5" fillId="0" borderId="23" xfId="0" applyNumberFormat="1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 vertical="top" wrapText="1"/>
    </xf>
    <xf numFmtId="168" fontId="5" fillId="0" borderId="12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5" fillId="0" borderId="2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10" fontId="5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0" fontId="5" fillId="0" borderId="16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0" fontId="5" fillId="0" borderId="26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tabSelected="1" zoomScalePageLayoutView="0" workbookViewId="0" topLeftCell="A1">
      <selection activeCell="A171" sqref="A171:I178"/>
    </sheetView>
  </sheetViews>
  <sheetFormatPr defaultColWidth="9.140625" defaultRowHeight="12.75"/>
  <cols>
    <col min="2" max="2" width="28.00390625" style="0" bestFit="1" customWidth="1"/>
    <col min="3" max="3" width="11.421875" style="0" bestFit="1" customWidth="1"/>
    <col min="14" max="14" width="13.57421875" style="0" customWidth="1"/>
  </cols>
  <sheetData>
    <row r="1" spans="1:7" ht="16.5" thickBot="1">
      <c r="A1" s="14" t="s">
        <v>572</v>
      </c>
      <c r="G1" s="18" t="s">
        <v>35</v>
      </c>
    </row>
    <row r="2" spans="1:9" ht="16.5" thickBot="1">
      <c r="A2" s="15" t="s">
        <v>573</v>
      </c>
      <c r="G2" s="21" t="s">
        <v>15</v>
      </c>
      <c r="H2" s="4" t="s">
        <v>25</v>
      </c>
      <c r="I2" s="4" t="s">
        <v>26</v>
      </c>
    </row>
    <row r="3" spans="1:9" ht="16.5" thickBot="1">
      <c r="A3" s="16" t="s">
        <v>0</v>
      </c>
      <c r="G3" s="20" t="s">
        <v>33</v>
      </c>
      <c r="H3" s="3">
        <f>SUM(D49:G49)</f>
        <v>16</v>
      </c>
      <c r="I3" s="3">
        <f>SUM(D58:G58)</f>
        <v>16</v>
      </c>
    </row>
    <row r="4" spans="1:9" ht="16.5" thickBot="1">
      <c r="A4" s="16" t="s">
        <v>1</v>
      </c>
      <c r="G4" s="20" t="s">
        <v>34</v>
      </c>
      <c r="H4" s="3">
        <f>SUM(D67:G67)</f>
        <v>15</v>
      </c>
      <c r="I4" s="3">
        <f>SUM(D84:G84)</f>
        <v>19</v>
      </c>
    </row>
    <row r="5" ht="15.75">
      <c r="A5" s="15" t="s">
        <v>2</v>
      </c>
    </row>
    <row r="6" spans="1:7" ht="15.75">
      <c r="A6" s="15" t="s">
        <v>3</v>
      </c>
      <c r="G6" s="18" t="s">
        <v>36</v>
      </c>
    </row>
    <row r="7" spans="1:7" ht="15.75">
      <c r="A7" s="15" t="s">
        <v>588</v>
      </c>
      <c r="G7" s="17" t="s">
        <v>37</v>
      </c>
    </row>
    <row r="8" spans="1:7" ht="15.75">
      <c r="A8" s="15" t="s">
        <v>5</v>
      </c>
      <c r="G8" s="17"/>
    </row>
    <row r="9" spans="1:7" ht="15.75">
      <c r="A9" s="15" t="s">
        <v>6</v>
      </c>
      <c r="G9" s="18" t="s">
        <v>38</v>
      </c>
    </row>
    <row r="10" spans="1:7" ht="12.75">
      <c r="A10" s="17"/>
      <c r="G10" s="5" t="s">
        <v>39</v>
      </c>
    </row>
    <row r="11" spans="1:7" ht="12.75">
      <c r="A11" s="18" t="s">
        <v>7</v>
      </c>
      <c r="G11" s="6" t="s">
        <v>567</v>
      </c>
    </row>
    <row r="12" spans="1:7" ht="12.75">
      <c r="A12" s="18" t="s">
        <v>8</v>
      </c>
      <c r="G12" s="5" t="s">
        <v>40</v>
      </c>
    </row>
    <row r="13" spans="1:7" ht="12.75">
      <c r="A13" s="17" t="s">
        <v>590</v>
      </c>
      <c r="G13" s="6" t="s">
        <v>568</v>
      </c>
    </row>
    <row r="14" spans="1:7" ht="12.75">
      <c r="A14" s="17" t="s">
        <v>591</v>
      </c>
      <c r="G14" s="5" t="s">
        <v>41</v>
      </c>
    </row>
    <row r="15" spans="1:7" ht="12.75">
      <c r="A15" s="18" t="s">
        <v>11</v>
      </c>
      <c r="G15" s="6" t="s">
        <v>42</v>
      </c>
    </row>
    <row r="16" spans="1:7" ht="12.75">
      <c r="A16" s="17" t="s">
        <v>12</v>
      </c>
      <c r="G16" s="5"/>
    </row>
    <row r="17" spans="1:7" ht="12.75">
      <c r="A17" s="17"/>
      <c r="G17" s="6"/>
    </row>
    <row r="18" spans="1:5" ht="12.75">
      <c r="A18" s="17"/>
      <c r="E18" s="17"/>
    </row>
    <row r="19" spans="1:5" ht="12.75">
      <c r="A19" s="17"/>
      <c r="E19" s="17"/>
    </row>
    <row r="20" spans="1:5" ht="12.75">
      <c r="A20" s="17"/>
      <c r="E20" s="17"/>
    </row>
    <row r="21" spans="1:5" ht="12.75">
      <c r="A21" s="17"/>
      <c r="E21" s="18" t="s">
        <v>44</v>
      </c>
    </row>
    <row r="22" spans="1:5" ht="12.75">
      <c r="A22" s="17"/>
      <c r="E22" s="17" t="s">
        <v>45</v>
      </c>
    </row>
    <row r="23" ht="12.75">
      <c r="A23" s="17"/>
    </row>
    <row r="24" ht="12.75">
      <c r="A24" s="17"/>
    </row>
    <row r="25" ht="12.75">
      <c r="A25" s="17"/>
    </row>
    <row r="26" ht="12.75">
      <c r="A26" s="17"/>
    </row>
    <row r="27" ht="12.75">
      <c r="A27" s="17" t="s">
        <v>13</v>
      </c>
    </row>
    <row r="28" ht="12.75">
      <c r="A28" s="17"/>
    </row>
    <row r="29" ht="12.75">
      <c r="A29" s="19"/>
    </row>
    <row r="30" ht="13.5" thickBot="1">
      <c r="A30" s="18" t="s">
        <v>14</v>
      </c>
    </row>
    <row r="31" spans="1:11" ht="12.75">
      <c r="A31" s="65" t="s">
        <v>15</v>
      </c>
      <c r="B31" s="67" t="s">
        <v>16</v>
      </c>
      <c r="C31" s="68"/>
      <c r="D31" s="67" t="s">
        <v>18</v>
      </c>
      <c r="E31" s="71"/>
      <c r="F31" s="68"/>
      <c r="G31" s="2" t="s">
        <v>20</v>
      </c>
      <c r="H31" s="2" t="s">
        <v>22</v>
      </c>
      <c r="I31" s="67" t="s">
        <v>24</v>
      </c>
      <c r="J31" s="71"/>
      <c r="K31" s="68"/>
    </row>
    <row r="32" spans="1:11" ht="13.5" thickBot="1">
      <c r="A32" s="66"/>
      <c r="B32" s="69" t="s">
        <v>17</v>
      </c>
      <c r="C32" s="70"/>
      <c r="D32" s="69" t="s">
        <v>19</v>
      </c>
      <c r="E32" s="72"/>
      <c r="F32" s="70"/>
      <c r="G32" s="3" t="s">
        <v>21</v>
      </c>
      <c r="H32" s="3" t="s">
        <v>23</v>
      </c>
      <c r="I32" s="69"/>
      <c r="J32" s="72"/>
      <c r="K32" s="70"/>
    </row>
    <row r="33" spans="1:11" ht="13.5" thickBot="1">
      <c r="A33" s="20" t="s">
        <v>15</v>
      </c>
      <c r="B33" s="3" t="s">
        <v>25</v>
      </c>
      <c r="C33" s="3" t="s">
        <v>26</v>
      </c>
      <c r="D33" s="3" t="s">
        <v>27</v>
      </c>
      <c r="E33" s="3" t="s">
        <v>28</v>
      </c>
      <c r="F33" s="3" t="s">
        <v>29</v>
      </c>
      <c r="G33" s="3"/>
      <c r="H33" s="3"/>
      <c r="I33" s="3" t="s">
        <v>30</v>
      </c>
      <c r="J33" s="3" t="s">
        <v>31</v>
      </c>
      <c r="K33" s="3" t="s">
        <v>32</v>
      </c>
    </row>
    <row r="34" spans="1:11" ht="13.5" thickBot="1">
      <c r="A34" s="20" t="s">
        <v>33</v>
      </c>
      <c r="B34" s="3">
        <v>14</v>
      </c>
      <c r="C34" s="3">
        <v>14</v>
      </c>
      <c r="D34" s="3">
        <v>3</v>
      </c>
      <c r="E34" s="3">
        <v>3</v>
      </c>
      <c r="F34" s="3">
        <v>2</v>
      </c>
      <c r="G34" s="3"/>
      <c r="H34" s="3">
        <v>0</v>
      </c>
      <c r="I34" s="3">
        <v>2</v>
      </c>
      <c r="J34" s="3">
        <v>1</v>
      </c>
      <c r="K34" s="3">
        <v>1</v>
      </c>
    </row>
    <row r="35" spans="1:11" ht="13.5" thickBot="1">
      <c r="A35" s="20" t="s">
        <v>34</v>
      </c>
      <c r="B35" s="3">
        <v>14</v>
      </c>
      <c r="C35" s="3">
        <v>14</v>
      </c>
      <c r="D35" s="3">
        <v>3</v>
      </c>
      <c r="E35" s="3">
        <v>3</v>
      </c>
      <c r="F35" s="3">
        <v>2</v>
      </c>
      <c r="G35" s="3"/>
      <c r="H35" s="3">
        <v>0</v>
      </c>
      <c r="I35" s="3">
        <v>2</v>
      </c>
      <c r="J35" s="3">
        <v>1</v>
      </c>
      <c r="K35" s="3">
        <v>1</v>
      </c>
    </row>
    <row r="36" ht="12.75">
      <c r="A36" s="17"/>
    </row>
    <row r="37" ht="12.75">
      <c r="A37" s="19"/>
    </row>
    <row r="38" ht="12.75">
      <c r="A38" s="17"/>
    </row>
    <row r="39" ht="12.75">
      <c r="A39" s="19"/>
    </row>
    <row r="40" ht="15.75">
      <c r="F40" s="14" t="s">
        <v>46</v>
      </c>
    </row>
    <row r="41" ht="12.75">
      <c r="A41" s="17"/>
    </row>
    <row r="42" ht="16.5" thickBot="1">
      <c r="G42" s="14" t="s">
        <v>47</v>
      </c>
    </row>
    <row r="43" spans="1:14" ht="13.5" thickBot="1">
      <c r="A43" s="22" t="s">
        <v>48</v>
      </c>
      <c r="B43" s="8" t="s">
        <v>49</v>
      </c>
      <c r="C43" s="8" t="s">
        <v>50</v>
      </c>
      <c r="D43" s="73" t="s">
        <v>51</v>
      </c>
      <c r="E43" s="74"/>
      <c r="F43" s="74"/>
      <c r="G43" s="75"/>
      <c r="H43" s="73" t="s">
        <v>52</v>
      </c>
      <c r="I43" s="74"/>
      <c r="J43" s="75"/>
      <c r="K43" s="73" t="s">
        <v>53</v>
      </c>
      <c r="L43" s="74"/>
      <c r="M43" s="75"/>
      <c r="N43" s="8" t="s">
        <v>54</v>
      </c>
    </row>
    <row r="44" spans="1:14" ht="13.5" thickBot="1">
      <c r="A44" s="23"/>
      <c r="B44" s="9"/>
      <c r="C44" s="9" t="s">
        <v>55</v>
      </c>
      <c r="D44" s="10" t="s">
        <v>56</v>
      </c>
      <c r="E44" s="10" t="s">
        <v>57</v>
      </c>
      <c r="F44" s="10" t="s">
        <v>58</v>
      </c>
      <c r="G44" s="10" t="s">
        <v>59</v>
      </c>
      <c r="H44" s="10" t="s">
        <v>60</v>
      </c>
      <c r="I44" s="10" t="s">
        <v>27</v>
      </c>
      <c r="J44" s="10" t="s">
        <v>61</v>
      </c>
      <c r="K44" s="10" t="s">
        <v>62</v>
      </c>
      <c r="L44" s="10" t="s">
        <v>56</v>
      </c>
      <c r="M44" s="10" t="s">
        <v>63</v>
      </c>
      <c r="N44" s="9" t="s">
        <v>64</v>
      </c>
    </row>
    <row r="45" spans="1:14" ht="13.5" thickBot="1">
      <c r="A45" s="20" t="s">
        <v>65</v>
      </c>
      <c r="B45" s="11" t="s">
        <v>66</v>
      </c>
      <c r="C45" s="3">
        <v>7</v>
      </c>
      <c r="D45" s="3">
        <v>2</v>
      </c>
      <c r="E45" s="3">
        <v>1</v>
      </c>
      <c r="F45" s="3">
        <v>0</v>
      </c>
      <c r="G45" s="3">
        <v>1</v>
      </c>
      <c r="H45" s="3">
        <f>2.5*D45+1.5*E45+1.5*F45+1.5*G45</f>
        <v>8</v>
      </c>
      <c r="I45" s="3">
        <v>4</v>
      </c>
      <c r="J45" s="3">
        <v>12</v>
      </c>
      <c r="K45" s="3" t="s">
        <v>62</v>
      </c>
      <c r="L45" s="3"/>
      <c r="M45" s="3"/>
      <c r="N45" s="11" t="s">
        <v>67</v>
      </c>
    </row>
    <row r="46" spans="1:14" ht="26.25" thickBot="1">
      <c r="A46" s="20" t="s">
        <v>147</v>
      </c>
      <c r="B46" s="11" t="s">
        <v>148</v>
      </c>
      <c r="C46" s="3">
        <v>8</v>
      </c>
      <c r="D46" s="3">
        <v>2</v>
      </c>
      <c r="E46" s="3">
        <v>1</v>
      </c>
      <c r="F46" s="3">
        <v>0</v>
      </c>
      <c r="G46" s="3">
        <v>1</v>
      </c>
      <c r="H46" s="3">
        <f>2.5*D46+1.5*E46+1.5*F46+1.5*G46</f>
        <v>8</v>
      </c>
      <c r="I46" s="3">
        <v>6</v>
      </c>
      <c r="J46" s="3">
        <v>14</v>
      </c>
      <c r="K46" s="3" t="s">
        <v>62</v>
      </c>
      <c r="L46" s="3"/>
      <c r="M46" s="3"/>
      <c r="N46" s="11" t="s">
        <v>67</v>
      </c>
    </row>
    <row r="47" spans="1:14" ht="13.5" thickBot="1">
      <c r="A47" s="20" t="s">
        <v>69</v>
      </c>
      <c r="B47" s="11" t="s">
        <v>70</v>
      </c>
      <c r="C47" s="3">
        <v>7</v>
      </c>
      <c r="D47" s="3">
        <v>2</v>
      </c>
      <c r="E47" s="3">
        <v>1</v>
      </c>
      <c r="F47" s="3">
        <v>0</v>
      </c>
      <c r="G47" s="3">
        <v>1</v>
      </c>
      <c r="H47" s="3">
        <f>2.5*D47+1.5*E47+1.5*F47+1.5*G47</f>
        <v>8</v>
      </c>
      <c r="I47" s="3">
        <v>4</v>
      </c>
      <c r="J47" s="3">
        <v>12</v>
      </c>
      <c r="K47" s="3" t="s">
        <v>62</v>
      </c>
      <c r="L47" s="3"/>
      <c r="M47" s="3"/>
      <c r="N47" s="11" t="s">
        <v>67</v>
      </c>
    </row>
    <row r="48" spans="1:14" ht="26.25" thickBot="1">
      <c r="A48" s="20" t="s">
        <v>71</v>
      </c>
      <c r="B48" s="11" t="s">
        <v>565</v>
      </c>
      <c r="C48" s="3">
        <v>8</v>
      </c>
      <c r="D48" s="3">
        <v>2</v>
      </c>
      <c r="E48" s="3">
        <v>1</v>
      </c>
      <c r="F48" s="3">
        <v>0</v>
      </c>
      <c r="G48" s="3">
        <v>1</v>
      </c>
      <c r="H48" s="3">
        <f>2.5*D48+1.5*E48+1.5*F48+1.5*G48</f>
        <v>8</v>
      </c>
      <c r="I48" s="3">
        <v>6</v>
      </c>
      <c r="J48" s="3">
        <v>14</v>
      </c>
      <c r="K48" s="3" t="s">
        <v>62</v>
      </c>
      <c r="L48" s="3"/>
      <c r="M48" s="3"/>
      <c r="N48" s="11" t="s">
        <v>73</v>
      </c>
    </row>
    <row r="49" spans="1:14" ht="13.5" thickBot="1">
      <c r="A49" s="23" t="s">
        <v>74</v>
      </c>
      <c r="B49" s="9"/>
      <c r="C49" s="9">
        <f>SUM(C45:C48)</f>
        <v>30</v>
      </c>
      <c r="D49" s="9">
        <f aca="true" t="shared" si="0" ref="D49:J49">SUM(D45:D48)</f>
        <v>8</v>
      </c>
      <c r="E49" s="9">
        <f t="shared" si="0"/>
        <v>4</v>
      </c>
      <c r="F49" s="9">
        <f t="shared" si="0"/>
        <v>0</v>
      </c>
      <c r="G49" s="9">
        <f t="shared" si="0"/>
        <v>4</v>
      </c>
      <c r="H49" s="9">
        <f t="shared" si="0"/>
        <v>32</v>
      </c>
      <c r="I49" s="9">
        <f t="shared" si="0"/>
        <v>20</v>
      </c>
      <c r="J49" s="9">
        <f t="shared" si="0"/>
        <v>52</v>
      </c>
      <c r="K49" s="9"/>
      <c r="L49" s="9"/>
      <c r="M49" s="9"/>
      <c r="N49" s="9"/>
    </row>
    <row r="50" ht="12.75">
      <c r="A50" s="17"/>
    </row>
    <row r="51" ht="16.5" thickBot="1">
      <c r="G51" s="14" t="s">
        <v>75</v>
      </c>
    </row>
    <row r="52" spans="1:14" ht="13.5" thickBot="1">
      <c r="A52" s="22" t="s">
        <v>48</v>
      </c>
      <c r="B52" s="8" t="s">
        <v>49</v>
      </c>
      <c r="C52" s="8" t="s">
        <v>50</v>
      </c>
      <c r="D52" s="73" t="s">
        <v>51</v>
      </c>
      <c r="E52" s="74"/>
      <c r="F52" s="74"/>
      <c r="G52" s="75"/>
      <c r="H52" s="73" t="s">
        <v>52</v>
      </c>
      <c r="I52" s="74"/>
      <c r="J52" s="75"/>
      <c r="K52" s="73" t="s">
        <v>53</v>
      </c>
      <c r="L52" s="74"/>
      <c r="M52" s="75"/>
      <c r="N52" s="8" t="s">
        <v>54</v>
      </c>
    </row>
    <row r="53" spans="1:14" ht="13.5" thickBot="1">
      <c r="A53" s="23"/>
      <c r="B53" s="9"/>
      <c r="C53" s="9" t="s">
        <v>55</v>
      </c>
      <c r="D53" s="10" t="s">
        <v>56</v>
      </c>
      <c r="E53" s="10" t="s">
        <v>57</v>
      </c>
      <c r="F53" s="10" t="s">
        <v>58</v>
      </c>
      <c r="G53" s="10" t="s">
        <v>59</v>
      </c>
      <c r="H53" s="10" t="s">
        <v>60</v>
      </c>
      <c r="I53" s="10" t="s">
        <v>27</v>
      </c>
      <c r="J53" s="10" t="s">
        <v>61</v>
      </c>
      <c r="K53" s="10" t="s">
        <v>62</v>
      </c>
      <c r="L53" s="10" t="s">
        <v>56</v>
      </c>
      <c r="M53" s="10" t="s">
        <v>63</v>
      </c>
      <c r="N53" s="9" t="s">
        <v>64</v>
      </c>
    </row>
    <row r="54" spans="1:14" ht="13.5" thickBot="1">
      <c r="A54" s="20" t="s">
        <v>76</v>
      </c>
      <c r="B54" s="11" t="s">
        <v>77</v>
      </c>
      <c r="C54" s="3">
        <v>7</v>
      </c>
      <c r="D54" s="3">
        <v>2</v>
      </c>
      <c r="E54" s="3">
        <v>1</v>
      </c>
      <c r="F54" s="3">
        <v>0</v>
      </c>
      <c r="G54" s="3">
        <v>1</v>
      </c>
      <c r="H54" s="3">
        <f>2.5*D54+1.5*E54+1.5*F54+1.5*G54</f>
        <v>8</v>
      </c>
      <c r="I54" s="3">
        <v>4</v>
      </c>
      <c r="J54" s="3">
        <v>12</v>
      </c>
      <c r="K54" s="3" t="s">
        <v>62</v>
      </c>
      <c r="L54" s="3"/>
      <c r="M54" s="3"/>
      <c r="N54" s="11" t="s">
        <v>73</v>
      </c>
    </row>
    <row r="55" spans="1:14" ht="13.5" thickBot="1">
      <c r="A55" s="20" t="s">
        <v>78</v>
      </c>
      <c r="B55" s="11" t="s">
        <v>79</v>
      </c>
      <c r="C55" s="3">
        <v>7</v>
      </c>
      <c r="D55" s="3">
        <v>2</v>
      </c>
      <c r="E55" s="3">
        <v>1</v>
      </c>
      <c r="F55" s="3">
        <v>0</v>
      </c>
      <c r="G55" s="3">
        <v>1</v>
      </c>
      <c r="H55" s="3">
        <f>2.5*D55+1.5*E55+1.5*F55+1.5*G55</f>
        <v>8</v>
      </c>
      <c r="I55" s="3">
        <v>4</v>
      </c>
      <c r="J55" s="3">
        <v>12</v>
      </c>
      <c r="K55" s="3" t="s">
        <v>62</v>
      </c>
      <c r="L55" s="3"/>
      <c r="M55" s="3"/>
      <c r="N55" s="11" t="s">
        <v>73</v>
      </c>
    </row>
    <row r="56" spans="1:14" ht="13.5" thickBot="1">
      <c r="A56" s="20" t="s">
        <v>80</v>
      </c>
      <c r="B56" s="11" t="s">
        <v>81</v>
      </c>
      <c r="C56" s="3">
        <v>8</v>
      </c>
      <c r="D56" s="3">
        <v>2</v>
      </c>
      <c r="E56" s="3">
        <v>1</v>
      </c>
      <c r="F56" s="3">
        <v>0</v>
      </c>
      <c r="G56" s="3">
        <v>1</v>
      </c>
      <c r="H56" s="3">
        <f>2.5*D56+1.5*E56+1.5*F56+1.5*G56</f>
        <v>8</v>
      </c>
      <c r="I56" s="3">
        <v>6</v>
      </c>
      <c r="J56" s="3">
        <v>14</v>
      </c>
      <c r="K56" s="3" t="s">
        <v>62</v>
      </c>
      <c r="L56" s="3"/>
      <c r="M56" s="3"/>
      <c r="N56" s="11" t="s">
        <v>73</v>
      </c>
    </row>
    <row r="57" spans="1:14" ht="26.25" thickBot="1">
      <c r="A57" s="20" t="s">
        <v>82</v>
      </c>
      <c r="B57" s="11" t="s">
        <v>83</v>
      </c>
      <c r="C57" s="3">
        <v>8</v>
      </c>
      <c r="D57" s="3">
        <v>2</v>
      </c>
      <c r="E57" s="3">
        <v>1</v>
      </c>
      <c r="F57" s="3">
        <v>0</v>
      </c>
      <c r="G57" s="3">
        <v>1</v>
      </c>
      <c r="H57" s="3">
        <f>2.5*D57+1.5*E57+1.5*F57+1.5*G57</f>
        <v>8</v>
      </c>
      <c r="I57" s="3">
        <v>6</v>
      </c>
      <c r="J57" s="3">
        <v>14</v>
      </c>
      <c r="K57" s="3" t="s">
        <v>62</v>
      </c>
      <c r="L57" s="3"/>
      <c r="M57" s="3"/>
      <c r="N57" s="11" t="s">
        <v>73</v>
      </c>
    </row>
    <row r="58" spans="1:14" ht="13.5" thickBot="1">
      <c r="A58" s="23" t="s">
        <v>74</v>
      </c>
      <c r="B58" s="9"/>
      <c r="C58" s="9">
        <f>SUM(C54:C57)</f>
        <v>30</v>
      </c>
      <c r="D58" s="9">
        <f aca="true" t="shared" si="1" ref="D58:J58">SUM(D54:D57)</f>
        <v>8</v>
      </c>
      <c r="E58" s="9">
        <f t="shared" si="1"/>
        <v>4</v>
      </c>
      <c r="F58" s="9">
        <f t="shared" si="1"/>
        <v>0</v>
      </c>
      <c r="G58" s="9">
        <f t="shared" si="1"/>
        <v>4</v>
      </c>
      <c r="H58" s="9">
        <f t="shared" si="1"/>
        <v>32</v>
      </c>
      <c r="I58" s="9">
        <f t="shared" si="1"/>
        <v>20</v>
      </c>
      <c r="J58" s="9">
        <f t="shared" si="1"/>
        <v>52</v>
      </c>
      <c r="K58" s="9"/>
      <c r="L58" s="9"/>
      <c r="M58" s="9"/>
      <c r="N58" s="9"/>
    </row>
    <row r="59" ht="12.75">
      <c r="A59" s="17"/>
    </row>
    <row r="60" ht="16.5" thickBot="1">
      <c r="G60" s="14" t="s">
        <v>84</v>
      </c>
    </row>
    <row r="61" spans="1:14" ht="13.5" thickBot="1">
      <c r="A61" s="22" t="s">
        <v>48</v>
      </c>
      <c r="B61" s="8" t="s">
        <v>49</v>
      </c>
      <c r="C61" s="8" t="s">
        <v>50</v>
      </c>
      <c r="D61" s="73" t="s">
        <v>51</v>
      </c>
      <c r="E61" s="74"/>
      <c r="F61" s="74"/>
      <c r="G61" s="75"/>
      <c r="H61" s="73" t="s">
        <v>52</v>
      </c>
      <c r="I61" s="74"/>
      <c r="J61" s="75"/>
      <c r="K61" s="73" t="s">
        <v>53</v>
      </c>
      <c r="L61" s="74"/>
      <c r="M61" s="75"/>
      <c r="N61" s="8" t="s">
        <v>54</v>
      </c>
    </row>
    <row r="62" spans="1:14" ht="13.5" thickBot="1">
      <c r="A62" s="23"/>
      <c r="B62" s="9"/>
      <c r="C62" s="9" t="s">
        <v>55</v>
      </c>
      <c r="D62" s="10" t="s">
        <v>56</v>
      </c>
      <c r="E62" s="10" t="s">
        <v>57</v>
      </c>
      <c r="F62" s="10" t="s">
        <v>58</v>
      </c>
      <c r="G62" s="10" t="s">
        <v>59</v>
      </c>
      <c r="H62" s="10" t="s">
        <v>60</v>
      </c>
      <c r="I62" s="10" t="s">
        <v>27</v>
      </c>
      <c r="J62" s="10" t="s">
        <v>61</v>
      </c>
      <c r="K62" s="10" t="s">
        <v>62</v>
      </c>
      <c r="L62" s="10" t="s">
        <v>56</v>
      </c>
      <c r="M62" s="10" t="s">
        <v>63</v>
      </c>
      <c r="N62" s="9" t="s">
        <v>64</v>
      </c>
    </row>
    <row r="63" spans="1:14" ht="13.5" thickBot="1">
      <c r="A63" s="20" t="s">
        <v>85</v>
      </c>
      <c r="B63" s="11" t="s">
        <v>86</v>
      </c>
      <c r="C63" s="3">
        <v>8</v>
      </c>
      <c r="D63" s="3">
        <v>2</v>
      </c>
      <c r="E63" s="3">
        <v>1</v>
      </c>
      <c r="F63" s="3">
        <v>0</v>
      </c>
      <c r="G63" s="3">
        <v>1</v>
      </c>
      <c r="H63" s="3">
        <f>2.5*D63+1.5*E63+1.5*F63+1.5*G63</f>
        <v>8</v>
      </c>
      <c r="I63" s="3">
        <v>6</v>
      </c>
      <c r="J63" s="3">
        <v>14</v>
      </c>
      <c r="K63" s="3"/>
      <c r="L63" s="3" t="s">
        <v>56</v>
      </c>
      <c r="M63" s="3"/>
      <c r="N63" s="11" t="s">
        <v>73</v>
      </c>
    </row>
    <row r="64" spans="1:14" ht="26.25" thickBot="1">
      <c r="A64" s="20" t="s">
        <v>87</v>
      </c>
      <c r="B64" s="11" t="s">
        <v>88</v>
      </c>
      <c r="C64" s="3">
        <v>6</v>
      </c>
      <c r="D64" s="3">
        <v>2</v>
      </c>
      <c r="E64" s="3">
        <v>1</v>
      </c>
      <c r="F64" s="3">
        <v>0</v>
      </c>
      <c r="G64" s="3">
        <v>0</v>
      </c>
      <c r="H64" s="3">
        <f>2.5*D64+1.5*E64+1.5*F64+1.5*G64</f>
        <v>6.5</v>
      </c>
      <c r="I64" s="3">
        <v>4.5</v>
      </c>
      <c r="J64" s="3">
        <v>11</v>
      </c>
      <c r="K64" s="3"/>
      <c r="L64" s="3" t="s">
        <v>56</v>
      </c>
      <c r="M64" s="3"/>
      <c r="N64" s="11" t="s">
        <v>73</v>
      </c>
    </row>
    <row r="65" spans="1:14" ht="13.5" thickBot="1">
      <c r="A65" s="20" t="s">
        <v>89</v>
      </c>
      <c r="B65" s="11" t="s">
        <v>90</v>
      </c>
      <c r="C65" s="3">
        <v>8</v>
      </c>
      <c r="D65" s="3">
        <v>2</v>
      </c>
      <c r="E65" s="3">
        <v>1</v>
      </c>
      <c r="F65" s="3">
        <v>0</v>
      </c>
      <c r="G65" s="3">
        <v>1</v>
      </c>
      <c r="H65" s="3">
        <f>2.5*D65+1.5*E65+1.5*F65+1.5*G65</f>
        <v>8</v>
      </c>
      <c r="I65" s="3">
        <v>6</v>
      </c>
      <c r="J65" s="3">
        <v>14</v>
      </c>
      <c r="K65" s="3" t="s">
        <v>62</v>
      </c>
      <c r="L65" s="3"/>
      <c r="M65" s="3"/>
      <c r="N65" s="11" t="s">
        <v>91</v>
      </c>
    </row>
    <row r="66" spans="1:14" ht="13.5" thickBot="1">
      <c r="A66" s="20" t="s">
        <v>92</v>
      </c>
      <c r="B66" s="11" t="s">
        <v>93</v>
      </c>
      <c r="C66" s="3">
        <v>8</v>
      </c>
      <c r="D66" s="3">
        <v>2</v>
      </c>
      <c r="E66" s="3">
        <v>1</v>
      </c>
      <c r="F66" s="3">
        <v>0</v>
      </c>
      <c r="G66" s="3">
        <v>1</v>
      </c>
      <c r="H66" s="3">
        <f>2.5*D66+1.5*E66+1.5*F66+1.5*G66</f>
        <v>8</v>
      </c>
      <c r="I66" s="3">
        <v>6</v>
      </c>
      <c r="J66" s="3">
        <v>14</v>
      </c>
      <c r="K66" s="3" t="s">
        <v>62</v>
      </c>
      <c r="L66" s="3"/>
      <c r="M66" s="3"/>
      <c r="N66" s="11" t="s">
        <v>91</v>
      </c>
    </row>
    <row r="67" spans="1:14" ht="13.5" thickBot="1">
      <c r="A67" s="23" t="s">
        <v>74</v>
      </c>
      <c r="B67" s="9"/>
      <c r="C67" s="9">
        <f>SUM(C63:C66)</f>
        <v>30</v>
      </c>
      <c r="D67" s="9">
        <f aca="true" t="shared" si="2" ref="D67:J67">SUM(D63:D66)</f>
        <v>8</v>
      </c>
      <c r="E67" s="9">
        <f t="shared" si="2"/>
        <v>4</v>
      </c>
      <c r="F67" s="9">
        <f t="shared" si="2"/>
        <v>0</v>
      </c>
      <c r="G67" s="9">
        <f t="shared" si="2"/>
        <v>3</v>
      </c>
      <c r="H67" s="9">
        <f t="shared" si="2"/>
        <v>30.5</v>
      </c>
      <c r="I67" s="9">
        <f t="shared" si="2"/>
        <v>22.5</v>
      </c>
      <c r="J67" s="9">
        <f t="shared" si="2"/>
        <v>53</v>
      </c>
      <c r="K67" s="9"/>
      <c r="L67" s="9"/>
      <c r="M67" s="9"/>
      <c r="N67" s="9"/>
    </row>
    <row r="68" spans="1:14" ht="12.75">
      <c r="A68" s="50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1:14" ht="12.75">
      <c r="A69" s="50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2.75">
      <c r="A70" s="50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2.75">
      <c r="A71" s="5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5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12.75">
      <c r="A73" s="50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2.75">
      <c r="A74" s="50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ht="12.75">
      <c r="A75" s="17"/>
    </row>
    <row r="76" ht="16.5" thickBot="1">
      <c r="G76" s="14" t="s">
        <v>94</v>
      </c>
    </row>
    <row r="77" spans="1:14" ht="13.5" thickBot="1">
      <c r="A77" s="22" t="s">
        <v>48</v>
      </c>
      <c r="B77" s="8" t="s">
        <v>49</v>
      </c>
      <c r="C77" s="8" t="s">
        <v>50</v>
      </c>
      <c r="D77" s="73" t="s">
        <v>51</v>
      </c>
      <c r="E77" s="74"/>
      <c r="F77" s="74"/>
      <c r="G77" s="75"/>
      <c r="H77" s="73" t="s">
        <v>52</v>
      </c>
      <c r="I77" s="74"/>
      <c r="J77" s="75"/>
      <c r="K77" s="73" t="s">
        <v>53</v>
      </c>
      <c r="L77" s="74"/>
      <c r="M77" s="75"/>
      <c r="N77" s="8" t="s">
        <v>54</v>
      </c>
    </row>
    <row r="78" spans="1:14" ht="13.5" thickBot="1">
      <c r="A78" s="23"/>
      <c r="B78" s="9"/>
      <c r="C78" s="9" t="s">
        <v>55</v>
      </c>
      <c r="D78" s="10" t="s">
        <v>56</v>
      </c>
      <c r="E78" s="10" t="s">
        <v>57</v>
      </c>
      <c r="F78" s="10" t="s">
        <v>58</v>
      </c>
      <c r="G78" s="10" t="s">
        <v>59</v>
      </c>
      <c r="H78" s="10" t="s">
        <v>60</v>
      </c>
      <c r="I78" s="10" t="s">
        <v>27</v>
      </c>
      <c r="J78" s="10" t="s">
        <v>61</v>
      </c>
      <c r="K78" s="10" t="s">
        <v>62</v>
      </c>
      <c r="L78" s="10" t="s">
        <v>56</v>
      </c>
      <c r="M78" s="10" t="s">
        <v>63</v>
      </c>
      <c r="N78" s="9" t="s">
        <v>64</v>
      </c>
    </row>
    <row r="79" spans="1:14" ht="13.5" thickBot="1">
      <c r="A79" s="20" t="s">
        <v>95</v>
      </c>
      <c r="B79" s="11" t="s">
        <v>96</v>
      </c>
      <c r="C79" s="3">
        <v>8</v>
      </c>
      <c r="D79" s="3">
        <v>2</v>
      </c>
      <c r="E79" s="3">
        <v>1</v>
      </c>
      <c r="F79" s="3">
        <v>0</v>
      </c>
      <c r="G79" s="3">
        <v>1</v>
      </c>
      <c r="H79" s="3">
        <f>2.5*D79+1.5*E79+1.5*F79+1.5*G79</f>
        <v>8</v>
      </c>
      <c r="I79" s="3">
        <v>6</v>
      </c>
      <c r="J79" s="3">
        <v>14</v>
      </c>
      <c r="K79" s="3" t="s">
        <v>62</v>
      </c>
      <c r="L79" s="3"/>
      <c r="M79" s="3"/>
      <c r="N79" s="11" t="s">
        <v>73</v>
      </c>
    </row>
    <row r="80" spans="1:14" ht="13.5" thickBot="1">
      <c r="A80" s="20" t="s">
        <v>97</v>
      </c>
      <c r="B80" s="11" t="s">
        <v>98</v>
      </c>
      <c r="C80" s="3">
        <v>4</v>
      </c>
      <c r="D80" s="3">
        <v>0</v>
      </c>
      <c r="E80" s="3">
        <v>0</v>
      </c>
      <c r="F80" s="3">
        <v>1</v>
      </c>
      <c r="G80" s="3">
        <v>2</v>
      </c>
      <c r="H80" s="3">
        <f>2.5*D80+1.5*E80+1.5*F80+1.5*G80</f>
        <v>4.5</v>
      </c>
      <c r="I80" s="3">
        <v>2.5</v>
      </c>
      <c r="J80" s="3">
        <v>7</v>
      </c>
      <c r="K80" s="3"/>
      <c r="L80" s="3" t="s">
        <v>56</v>
      </c>
      <c r="M80" s="3"/>
      <c r="N80" s="11" t="s">
        <v>73</v>
      </c>
    </row>
    <row r="81" spans="1:14" ht="13.5" thickBot="1">
      <c r="A81" s="20" t="s">
        <v>99</v>
      </c>
      <c r="B81" s="11" t="s">
        <v>100</v>
      </c>
      <c r="C81" s="3">
        <v>4</v>
      </c>
      <c r="D81" s="3">
        <v>0</v>
      </c>
      <c r="E81" s="3">
        <v>0</v>
      </c>
      <c r="F81" s="3">
        <v>0</v>
      </c>
      <c r="G81" s="3">
        <v>4</v>
      </c>
      <c r="H81" s="3">
        <f>2.5*D81+1.5*E81+1.5*F81+1.5*G81</f>
        <v>6</v>
      </c>
      <c r="I81" s="3">
        <v>1</v>
      </c>
      <c r="J81" s="3">
        <v>7</v>
      </c>
      <c r="K81" s="3"/>
      <c r="L81" s="3" t="s">
        <v>56</v>
      </c>
      <c r="M81" s="3"/>
      <c r="N81" s="11" t="s">
        <v>91</v>
      </c>
    </row>
    <row r="82" spans="1:14" ht="26.25" thickBot="1">
      <c r="A82" s="20" t="s">
        <v>126</v>
      </c>
      <c r="B82" s="11" t="s">
        <v>127</v>
      </c>
      <c r="C82" s="3">
        <v>7</v>
      </c>
      <c r="D82" s="3">
        <v>2</v>
      </c>
      <c r="E82" s="3">
        <v>1</v>
      </c>
      <c r="F82" s="3">
        <v>0</v>
      </c>
      <c r="G82" s="3">
        <v>1</v>
      </c>
      <c r="H82" s="3">
        <f>2.5*D82+1.5*E82+1.5*F82+1.5*G82</f>
        <v>8</v>
      </c>
      <c r="I82" s="3">
        <v>4</v>
      </c>
      <c r="J82" s="3">
        <v>12</v>
      </c>
      <c r="K82" s="3" t="s">
        <v>62</v>
      </c>
      <c r="L82" s="3"/>
      <c r="M82" s="3"/>
      <c r="N82" s="11" t="s">
        <v>91</v>
      </c>
    </row>
    <row r="83" spans="1:14" ht="13.5" thickBot="1">
      <c r="A83" s="20" t="s">
        <v>101</v>
      </c>
      <c r="B83" s="11" t="s">
        <v>102</v>
      </c>
      <c r="C83" s="3">
        <v>7</v>
      </c>
      <c r="D83" s="3">
        <v>2</v>
      </c>
      <c r="E83" s="3">
        <v>1</v>
      </c>
      <c r="F83" s="3">
        <v>0</v>
      </c>
      <c r="G83" s="3">
        <v>1</v>
      </c>
      <c r="H83" s="3">
        <f>2.5*D83+1.5*E83+1.5*F83+1.5*G83</f>
        <v>8</v>
      </c>
      <c r="I83" s="3">
        <v>4</v>
      </c>
      <c r="J83" s="3">
        <v>12</v>
      </c>
      <c r="K83" s="3" t="s">
        <v>62</v>
      </c>
      <c r="L83" s="3"/>
      <c r="M83" s="3"/>
      <c r="N83" s="11" t="s">
        <v>91</v>
      </c>
    </row>
    <row r="84" spans="1:14" ht="13.5" thickBot="1">
      <c r="A84" s="23" t="s">
        <v>74</v>
      </c>
      <c r="B84" s="9"/>
      <c r="C84" s="9">
        <f>SUM(C79:C83)</f>
        <v>30</v>
      </c>
      <c r="D84" s="9">
        <f aca="true" t="shared" si="3" ref="D84:J84">SUM(D79:D83)</f>
        <v>6</v>
      </c>
      <c r="E84" s="9">
        <f t="shared" si="3"/>
        <v>3</v>
      </c>
      <c r="F84" s="9">
        <f t="shared" si="3"/>
        <v>1</v>
      </c>
      <c r="G84" s="9">
        <f t="shared" si="3"/>
        <v>9</v>
      </c>
      <c r="H84" s="9">
        <f t="shared" si="3"/>
        <v>34.5</v>
      </c>
      <c r="I84" s="9">
        <f t="shared" si="3"/>
        <v>17.5</v>
      </c>
      <c r="J84" s="9">
        <f t="shared" si="3"/>
        <v>52</v>
      </c>
      <c r="K84" s="9"/>
      <c r="L84" s="9"/>
      <c r="M84" s="9"/>
      <c r="N84" s="9"/>
    </row>
    <row r="85" ht="15.75">
      <c r="A85" s="15"/>
    </row>
    <row r="86" ht="15.75">
      <c r="G86" s="14" t="s">
        <v>104</v>
      </c>
    </row>
    <row r="87" ht="13.5" thickBot="1">
      <c r="A87" s="17"/>
    </row>
    <row r="88" spans="1:14" ht="13.5" thickBot="1">
      <c r="A88" s="22" t="s">
        <v>48</v>
      </c>
      <c r="B88" s="8" t="s">
        <v>49</v>
      </c>
      <c r="C88" s="8" t="s">
        <v>50</v>
      </c>
      <c r="D88" s="73" t="s">
        <v>51</v>
      </c>
      <c r="E88" s="74"/>
      <c r="F88" s="74"/>
      <c r="G88" s="75"/>
      <c r="H88" s="73" t="s">
        <v>52</v>
      </c>
      <c r="I88" s="74"/>
      <c r="J88" s="75"/>
      <c r="K88" s="73" t="s">
        <v>53</v>
      </c>
      <c r="L88" s="74"/>
      <c r="M88" s="75"/>
      <c r="N88" s="8" t="s">
        <v>54</v>
      </c>
    </row>
    <row r="89" spans="1:14" ht="13.5" thickBot="1">
      <c r="A89" s="23"/>
      <c r="B89" s="9"/>
      <c r="C89" s="9" t="s">
        <v>55</v>
      </c>
      <c r="D89" s="10" t="s">
        <v>56</v>
      </c>
      <c r="E89" s="10" t="s">
        <v>57</v>
      </c>
      <c r="F89" s="10" t="s">
        <v>58</v>
      </c>
      <c r="G89" s="10" t="s">
        <v>59</v>
      </c>
      <c r="H89" s="10" t="s">
        <v>60</v>
      </c>
      <c r="I89" s="10" t="s">
        <v>27</v>
      </c>
      <c r="J89" s="10" t="s">
        <v>61</v>
      </c>
      <c r="K89" s="10" t="s">
        <v>62</v>
      </c>
      <c r="L89" s="10" t="s">
        <v>56</v>
      </c>
      <c r="M89" s="10" t="s">
        <v>63</v>
      </c>
      <c r="N89" s="9" t="s">
        <v>64</v>
      </c>
    </row>
    <row r="90" spans="1:14" ht="13.5" thickBot="1">
      <c r="A90" s="76" t="s">
        <v>105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8"/>
    </row>
    <row r="91" spans="1:14" ht="13.5" thickBot="1">
      <c r="A91" s="24"/>
      <c r="B91" s="79" t="s">
        <v>106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1"/>
    </row>
    <row r="92" spans="1:14" ht="13.5" thickBot="1">
      <c r="A92" s="20" t="s">
        <v>107</v>
      </c>
      <c r="B92" s="11" t="s">
        <v>108</v>
      </c>
      <c r="C92" s="3">
        <v>8</v>
      </c>
      <c r="D92" s="3">
        <v>2</v>
      </c>
      <c r="E92" s="3">
        <v>1</v>
      </c>
      <c r="F92" s="3">
        <v>0</v>
      </c>
      <c r="G92" s="3">
        <v>1</v>
      </c>
      <c r="H92" s="3">
        <f>2.5*D92+1.5*E92+1.5*F92+1.5*G92</f>
        <v>8</v>
      </c>
      <c r="I92" s="3">
        <v>6</v>
      </c>
      <c r="J92" s="3">
        <v>14</v>
      </c>
      <c r="K92" s="3" t="s">
        <v>62</v>
      </c>
      <c r="L92" s="3"/>
      <c r="M92" s="3"/>
      <c r="N92" s="11" t="s">
        <v>91</v>
      </c>
    </row>
    <row r="93" spans="1:14" ht="26.25" thickBot="1">
      <c r="A93" s="20" t="s">
        <v>109</v>
      </c>
      <c r="B93" s="11" t="s">
        <v>110</v>
      </c>
      <c r="C93" s="3">
        <v>8</v>
      </c>
      <c r="D93" s="3">
        <v>2</v>
      </c>
      <c r="E93" s="3">
        <v>1</v>
      </c>
      <c r="F93" s="3">
        <v>0</v>
      </c>
      <c r="G93" s="3">
        <v>1</v>
      </c>
      <c r="H93" s="3">
        <f>2.5*D93+1.5*E93+1.5*F93+1.5*G93</f>
        <v>8</v>
      </c>
      <c r="I93" s="3">
        <v>6</v>
      </c>
      <c r="J93" s="3">
        <v>14</v>
      </c>
      <c r="K93" s="3" t="s">
        <v>62</v>
      </c>
      <c r="L93" s="3"/>
      <c r="M93" s="3"/>
      <c r="N93" s="11" t="s">
        <v>91</v>
      </c>
    </row>
    <row r="94" spans="1:14" ht="13.5" thickBot="1">
      <c r="A94" s="76" t="s">
        <v>112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8"/>
    </row>
    <row r="95" spans="1:14" ht="13.5" thickBot="1">
      <c r="A95" s="24"/>
      <c r="B95" s="79" t="s">
        <v>113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1"/>
    </row>
    <row r="96" spans="1:14" ht="26.25" thickBot="1">
      <c r="A96" s="20" t="s">
        <v>128</v>
      </c>
      <c r="B96" s="11" t="s">
        <v>129</v>
      </c>
      <c r="C96" s="3">
        <v>8</v>
      </c>
      <c r="D96" s="3">
        <v>2</v>
      </c>
      <c r="E96" s="3">
        <v>1</v>
      </c>
      <c r="F96" s="3">
        <v>0</v>
      </c>
      <c r="G96" s="3">
        <v>1</v>
      </c>
      <c r="H96" s="3">
        <f>2.5*D96+1.5*E96+1.5*F96+1.5*G96</f>
        <v>8</v>
      </c>
      <c r="I96" s="3">
        <v>6</v>
      </c>
      <c r="J96" s="3">
        <v>14</v>
      </c>
      <c r="K96" s="3" t="s">
        <v>62</v>
      </c>
      <c r="L96" s="3"/>
      <c r="M96" s="3"/>
      <c r="N96" s="11" t="s">
        <v>91</v>
      </c>
    </row>
    <row r="97" spans="1:14" ht="13.5" thickBot="1">
      <c r="A97" s="20" t="s">
        <v>115</v>
      </c>
      <c r="B97" s="11" t="s">
        <v>116</v>
      </c>
      <c r="C97" s="3">
        <v>8</v>
      </c>
      <c r="D97" s="3">
        <v>2</v>
      </c>
      <c r="E97" s="3">
        <v>1</v>
      </c>
      <c r="F97" s="3">
        <v>0</v>
      </c>
      <c r="G97" s="3">
        <v>1</v>
      </c>
      <c r="H97" s="3">
        <f>2.5*D97+1.5*E97+1.5*F97+1.5*G97</f>
        <v>8</v>
      </c>
      <c r="I97" s="3">
        <v>6</v>
      </c>
      <c r="J97" s="3">
        <v>14</v>
      </c>
      <c r="K97" s="3" t="s">
        <v>62</v>
      </c>
      <c r="L97" s="3"/>
      <c r="M97" s="3"/>
      <c r="N97" s="11" t="s">
        <v>91</v>
      </c>
    </row>
    <row r="98" spans="1:14" ht="13.5" thickBot="1">
      <c r="A98" s="76" t="s">
        <v>117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8"/>
    </row>
    <row r="99" spans="1:14" ht="13.5" thickBot="1">
      <c r="A99" s="24"/>
      <c r="B99" s="79" t="s">
        <v>118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1"/>
    </row>
    <row r="100" spans="1:14" ht="13.5" thickBot="1">
      <c r="A100" s="20" t="s">
        <v>119</v>
      </c>
      <c r="B100" s="11" t="s">
        <v>120</v>
      </c>
      <c r="C100" s="3">
        <v>7</v>
      </c>
      <c r="D100" s="3">
        <v>2</v>
      </c>
      <c r="E100" s="3">
        <v>1</v>
      </c>
      <c r="F100" s="3">
        <v>0</v>
      </c>
      <c r="G100" s="3">
        <v>1</v>
      </c>
      <c r="H100" s="3">
        <f>2.5*D100+1.5*E100+1.5*F100+1.5*G100</f>
        <v>8</v>
      </c>
      <c r="I100" s="3">
        <v>4</v>
      </c>
      <c r="J100" s="3">
        <v>12</v>
      </c>
      <c r="K100" s="3" t="s">
        <v>62</v>
      </c>
      <c r="L100" s="3"/>
      <c r="M100" s="3"/>
      <c r="N100" s="11" t="s">
        <v>91</v>
      </c>
    </row>
    <row r="101" spans="1:14" ht="13.5" thickBot="1">
      <c r="A101" s="20" t="s">
        <v>121</v>
      </c>
      <c r="B101" s="11" t="s">
        <v>122</v>
      </c>
      <c r="C101" s="3">
        <v>7</v>
      </c>
      <c r="D101" s="3">
        <v>2</v>
      </c>
      <c r="E101" s="3">
        <v>1</v>
      </c>
      <c r="F101" s="3">
        <v>0</v>
      </c>
      <c r="G101" s="3">
        <v>1</v>
      </c>
      <c r="H101" s="3">
        <f>2.5*D101+1.5*E101+1.5*F101+1.5*G101</f>
        <v>8</v>
      </c>
      <c r="I101" s="3">
        <v>4</v>
      </c>
      <c r="J101" s="3">
        <v>12</v>
      </c>
      <c r="K101" s="3" t="s">
        <v>62</v>
      </c>
      <c r="L101" s="3"/>
      <c r="M101" s="3"/>
      <c r="N101" s="11" t="s">
        <v>91</v>
      </c>
    </row>
    <row r="102" spans="1:14" ht="13.5" thickBot="1">
      <c r="A102" s="23" t="s">
        <v>74</v>
      </c>
      <c r="B102" s="9"/>
      <c r="C102" s="9">
        <f>C92+C96+C100</f>
        <v>23</v>
      </c>
      <c r="D102" s="9">
        <f aca="true" t="shared" si="4" ref="D102:J102">D92+D96+D100</f>
        <v>6</v>
      </c>
      <c r="E102" s="9">
        <f t="shared" si="4"/>
        <v>3</v>
      </c>
      <c r="F102" s="9">
        <f t="shared" si="4"/>
        <v>0</v>
      </c>
      <c r="G102" s="9">
        <f t="shared" si="4"/>
        <v>3</v>
      </c>
      <c r="H102" s="9">
        <f t="shared" si="4"/>
        <v>24</v>
      </c>
      <c r="I102" s="9">
        <f t="shared" si="4"/>
        <v>16</v>
      </c>
      <c r="J102" s="9">
        <f t="shared" si="4"/>
        <v>40</v>
      </c>
      <c r="K102" s="9"/>
      <c r="L102" s="9"/>
      <c r="M102" s="9"/>
      <c r="N102" s="9"/>
    </row>
    <row r="103" spans="1:14" ht="12.75">
      <c r="A103" s="17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</row>
    <row r="105" ht="13.5" customHeight="1"/>
    <row r="109" ht="13.5" customHeight="1"/>
    <row r="112" ht="12.75">
      <c r="A112" s="17"/>
    </row>
    <row r="113" ht="12.75">
      <c r="A113" s="19"/>
    </row>
    <row r="114" ht="15.75">
      <c r="F114" s="14" t="s">
        <v>132</v>
      </c>
    </row>
    <row r="115" ht="15.75">
      <c r="F115" s="14" t="s">
        <v>133</v>
      </c>
    </row>
    <row r="116" ht="13.5" thickBot="1">
      <c r="A116" s="17"/>
    </row>
    <row r="117" spans="1:14" ht="13.5" thickBot="1">
      <c r="A117" s="22" t="s">
        <v>48</v>
      </c>
      <c r="B117" s="8" t="s">
        <v>49</v>
      </c>
      <c r="C117" s="8" t="s">
        <v>50</v>
      </c>
      <c r="D117" s="73" t="s">
        <v>51</v>
      </c>
      <c r="E117" s="74"/>
      <c r="F117" s="74"/>
      <c r="G117" s="75"/>
      <c r="H117" s="73" t="s">
        <v>52</v>
      </c>
      <c r="I117" s="74"/>
      <c r="J117" s="75"/>
      <c r="K117" s="73" t="s">
        <v>53</v>
      </c>
      <c r="L117" s="74"/>
      <c r="M117" s="75"/>
      <c r="N117" s="8" t="s">
        <v>54</v>
      </c>
    </row>
    <row r="118" spans="1:14" ht="13.5" thickBot="1">
      <c r="A118" s="23"/>
      <c r="B118" s="9"/>
      <c r="C118" s="9" t="s">
        <v>55</v>
      </c>
      <c r="D118" s="10" t="s">
        <v>56</v>
      </c>
      <c r="E118" s="10" t="s">
        <v>57</v>
      </c>
      <c r="F118" s="10" t="s">
        <v>58</v>
      </c>
      <c r="G118" s="10" t="s">
        <v>59</v>
      </c>
      <c r="H118" s="10" t="s">
        <v>60</v>
      </c>
      <c r="I118" s="10" t="s">
        <v>27</v>
      </c>
      <c r="J118" s="10" t="s">
        <v>61</v>
      </c>
      <c r="K118" s="10" t="s">
        <v>62</v>
      </c>
      <c r="L118" s="10" t="s">
        <v>56</v>
      </c>
      <c r="M118" s="10" t="s">
        <v>63</v>
      </c>
      <c r="N118" s="9" t="s">
        <v>64</v>
      </c>
    </row>
    <row r="119" spans="1:14" ht="26.25" thickBot="1">
      <c r="A119" s="20" t="s">
        <v>71</v>
      </c>
      <c r="B119" s="11" t="s">
        <v>565</v>
      </c>
      <c r="C119" s="3">
        <v>8</v>
      </c>
      <c r="D119" s="3">
        <v>2</v>
      </c>
      <c r="E119" s="3">
        <v>1</v>
      </c>
      <c r="F119" s="3">
        <v>0</v>
      </c>
      <c r="G119" s="3">
        <v>1</v>
      </c>
      <c r="H119" s="3">
        <f>2.5*D119+1.5*E119+1.5*F119+1.5*G119</f>
        <v>8</v>
      </c>
      <c r="I119" s="3">
        <v>6</v>
      </c>
      <c r="J119" s="3">
        <v>14</v>
      </c>
      <c r="K119" s="3" t="s">
        <v>62</v>
      </c>
      <c r="L119" s="3"/>
      <c r="M119" s="3"/>
      <c r="N119" s="11" t="s">
        <v>134</v>
      </c>
    </row>
    <row r="120" spans="1:14" ht="13.5" thickBot="1">
      <c r="A120" s="20" t="s">
        <v>76</v>
      </c>
      <c r="B120" s="11" t="s">
        <v>77</v>
      </c>
      <c r="C120" s="3">
        <v>7</v>
      </c>
      <c r="D120" s="3">
        <v>2</v>
      </c>
      <c r="E120" s="3">
        <v>1</v>
      </c>
      <c r="F120" s="3">
        <v>0</v>
      </c>
      <c r="G120" s="3">
        <v>1</v>
      </c>
      <c r="H120" s="3">
        <f aca="true" t="shared" si="5" ref="H120:H127">2.5*D120+1.5*E120+1.5*F120+1.5*G120</f>
        <v>8</v>
      </c>
      <c r="I120" s="3">
        <v>4</v>
      </c>
      <c r="J120" s="3">
        <v>12</v>
      </c>
      <c r="K120" s="3" t="s">
        <v>62</v>
      </c>
      <c r="L120" s="3"/>
      <c r="M120" s="3"/>
      <c r="N120" s="11" t="s">
        <v>134</v>
      </c>
    </row>
    <row r="121" spans="1:14" ht="13.5" thickBot="1">
      <c r="A121" s="20" t="s">
        <v>78</v>
      </c>
      <c r="B121" s="11" t="s">
        <v>79</v>
      </c>
      <c r="C121" s="3">
        <v>7</v>
      </c>
      <c r="D121" s="3">
        <v>2</v>
      </c>
      <c r="E121" s="3">
        <v>1</v>
      </c>
      <c r="F121" s="3">
        <v>0</v>
      </c>
      <c r="G121" s="3">
        <v>1</v>
      </c>
      <c r="H121" s="3">
        <f t="shared" si="5"/>
        <v>8</v>
      </c>
      <c r="I121" s="3">
        <v>4</v>
      </c>
      <c r="J121" s="3">
        <v>12</v>
      </c>
      <c r="K121" s="3" t="s">
        <v>62</v>
      </c>
      <c r="L121" s="3"/>
      <c r="M121" s="3"/>
      <c r="N121" s="11" t="s">
        <v>134</v>
      </c>
    </row>
    <row r="122" spans="1:14" ht="13.5" thickBot="1">
      <c r="A122" s="20" t="s">
        <v>80</v>
      </c>
      <c r="B122" s="11" t="s">
        <v>81</v>
      </c>
      <c r="C122" s="3">
        <v>8</v>
      </c>
      <c r="D122" s="3">
        <v>2</v>
      </c>
      <c r="E122" s="3">
        <v>1</v>
      </c>
      <c r="F122" s="3">
        <v>0</v>
      </c>
      <c r="G122" s="3">
        <v>1</v>
      </c>
      <c r="H122" s="3">
        <f t="shared" si="5"/>
        <v>8</v>
      </c>
      <c r="I122" s="3">
        <v>6</v>
      </c>
      <c r="J122" s="3">
        <v>14</v>
      </c>
      <c r="K122" s="3" t="s">
        <v>62</v>
      </c>
      <c r="L122" s="3"/>
      <c r="M122" s="3"/>
      <c r="N122" s="11" t="s">
        <v>134</v>
      </c>
    </row>
    <row r="123" spans="1:14" ht="26.25" thickBot="1">
      <c r="A123" s="20" t="s">
        <v>82</v>
      </c>
      <c r="B123" s="11" t="s">
        <v>83</v>
      </c>
      <c r="C123" s="3">
        <v>8</v>
      </c>
      <c r="D123" s="3">
        <v>2</v>
      </c>
      <c r="E123" s="3">
        <v>1</v>
      </c>
      <c r="F123" s="3">
        <v>0</v>
      </c>
      <c r="G123" s="3">
        <v>1</v>
      </c>
      <c r="H123" s="3">
        <f t="shared" si="5"/>
        <v>8</v>
      </c>
      <c r="I123" s="3">
        <v>6</v>
      </c>
      <c r="J123" s="3">
        <v>14</v>
      </c>
      <c r="K123" s="3" t="s">
        <v>62</v>
      </c>
      <c r="L123" s="3"/>
      <c r="M123" s="3"/>
      <c r="N123" s="11" t="s">
        <v>134</v>
      </c>
    </row>
    <row r="124" spans="1:14" ht="13.5" thickBot="1">
      <c r="A124" s="20" t="s">
        <v>85</v>
      </c>
      <c r="B124" s="11" t="s">
        <v>86</v>
      </c>
      <c r="C124" s="3">
        <v>8</v>
      </c>
      <c r="D124" s="3">
        <v>2</v>
      </c>
      <c r="E124" s="3">
        <v>1</v>
      </c>
      <c r="F124" s="3">
        <v>0</v>
      </c>
      <c r="G124" s="3">
        <v>1</v>
      </c>
      <c r="H124" s="3">
        <f t="shared" si="5"/>
        <v>8</v>
      </c>
      <c r="I124" s="3">
        <v>6</v>
      </c>
      <c r="J124" s="3">
        <v>14</v>
      </c>
      <c r="K124" s="3"/>
      <c r="L124" s="3" t="s">
        <v>56</v>
      </c>
      <c r="M124" s="3"/>
      <c r="N124" s="11" t="s">
        <v>134</v>
      </c>
    </row>
    <row r="125" spans="1:14" ht="26.25" thickBot="1">
      <c r="A125" s="20" t="s">
        <v>87</v>
      </c>
      <c r="B125" s="11" t="s">
        <v>88</v>
      </c>
      <c r="C125" s="3">
        <v>6</v>
      </c>
      <c r="D125" s="3">
        <v>2</v>
      </c>
      <c r="E125" s="3">
        <v>1</v>
      </c>
      <c r="F125" s="3">
        <v>0</v>
      </c>
      <c r="G125" s="3">
        <v>0</v>
      </c>
      <c r="H125" s="3">
        <f t="shared" si="5"/>
        <v>6.5</v>
      </c>
      <c r="I125" s="3">
        <v>4.5</v>
      </c>
      <c r="J125" s="3">
        <v>11</v>
      </c>
      <c r="K125" s="3"/>
      <c r="L125" s="3" t="s">
        <v>56</v>
      </c>
      <c r="M125" s="3"/>
      <c r="N125" s="11" t="s">
        <v>134</v>
      </c>
    </row>
    <row r="126" spans="1:14" ht="13.5" thickBot="1">
      <c r="A126" s="20" t="s">
        <v>95</v>
      </c>
      <c r="B126" s="11" t="s">
        <v>96</v>
      </c>
      <c r="C126" s="3">
        <v>8</v>
      </c>
      <c r="D126" s="3">
        <v>2</v>
      </c>
      <c r="E126" s="3">
        <v>1</v>
      </c>
      <c r="F126" s="3">
        <v>0</v>
      </c>
      <c r="G126" s="3">
        <v>1</v>
      </c>
      <c r="H126" s="3">
        <f t="shared" si="5"/>
        <v>8</v>
      </c>
      <c r="I126" s="3">
        <v>6</v>
      </c>
      <c r="J126" s="3">
        <v>14</v>
      </c>
      <c r="K126" s="3" t="s">
        <v>62</v>
      </c>
      <c r="L126" s="3"/>
      <c r="M126" s="3"/>
      <c r="N126" s="11" t="s">
        <v>134</v>
      </c>
    </row>
    <row r="127" spans="1:14" ht="13.5" thickBot="1">
      <c r="A127" s="20" t="s">
        <v>97</v>
      </c>
      <c r="B127" s="11" t="s">
        <v>98</v>
      </c>
      <c r="C127" s="3">
        <v>4</v>
      </c>
      <c r="D127" s="3">
        <v>0</v>
      </c>
      <c r="E127" s="3">
        <v>0</v>
      </c>
      <c r="F127" s="3">
        <v>1</v>
      </c>
      <c r="G127" s="3">
        <v>2</v>
      </c>
      <c r="H127" s="3">
        <f t="shared" si="5"/>
        <v>4.5</v>
      </c>
      <c r="I127" s="3">
        <v>2.5</v>
      </c>
      <c r="J127" s="3">
        <v>7</v>
      </c>
      <c r="K127" s="3"/>
      <c r="L127" s="3" t="s">
        <v>56</v>
      </c>
      <c r="M127" s="3"/>
      <c r="N127" s="11" t="s">
        <v>134</v>
      </c>
    </row>
    <row r="128" spans="1:14" ht="13.5" thickBot="1">
      <c r="A128" s="84" t="s">
        <v>563</v>
      </c>
      <c r="B128" s="75"/>
      <c r="C128" s="9">
        <f>SUM(C119:C127)</f>
        <v>64</v>
      </c>
      <c r="D128" s="9">
        <f aca="true" t="shared" si="6" ref="D128:J128">SUM(D119:D127)</f>
        <v>16</v>
      </c>
      <c r="E128" s="9">
        <f t="shared" si="6"/>
        <v>8</v>
      </c>
      <c r="F128" s="9">
        <f t="shared" si="6"/>
        <v>1</v>
      </c>
      <c r="G128" s="9">
        <f t="shared" si="6"/>
        <v>9</v>
      </c>
      <c r="H128" s="9">
        <f t="shared" si="6"/>
        <v>67</v>
      </c>
      <c r="I128" s="9">
        <f t="shared" si="6"/>
        <v>45</v>
      </c>
      <c r="J128" s="9">
        <f t="shared" si="6"/>
        <v>112</v>
      </c>
      <c r="K128" s="9">
        <v>6</v>
      </c>
      <c r="L128" s="9">
        <v>3</v>
      </c>
      <c r="M128" s="9">
        <v>0</v>
      </c>
      <c r="N128" s="9"/>
    </row>
    <row r="129" spans="1:14" ht="13.5" customHeight="1" thickBot="1">
      <c r="A129" s="73" t="s">
        <v>513</v>
      </c>
      <c r="B129" s="75"/>
      <c r="C129" s="41">
        <f>SUM(D129:G129)</f>
        <v>476</v>
      </c>
      <c r="D129" s="9">
        <f>D128*14</f>
        <v>224</v>
      </c>
      <c r="E129" s="9">
        <f aca="true" t="shared" si="7" ref="E129:J129">E128*14</f>
        <v>112</v>
      </c>
      <c r="F129" s="9">
        <f t="shared" si="7"/>
        <v>14</v>
      </c>
      <c r="G129" s="9">
        <f t="shared" si="7"/>
        <v>126</v>
      </c>
      <c r="H129" s="9">
        <f t="shared" si="7"/>
        <v>938</v>
      </c>
      <c r="I129" s="9">
        <f t="shared" si="7"/>
        <v>630</v>
      </c>
      <c r="J129" s="9">
        <f t="shared" si="7"/>
        <v>1568</v>
      </c>
      <c r="K129" s="9"/>
      <c r="L129" s="9"/>
      <c r="M129" s="9"/>
      <c r="N129" s="9"/>
    </row>
    <row r="130" spans="1:14" ht="13.5" customHeight="1" thickBot="1">
      <c r="A130" s="73" t="s">
        <v>564</v>
      </c>
      <c r="B130" s="75"/>
      <c r="C130" s="54">
        <f>C129/(C129+C142+C159)</f>
        <v>0.5151515151515151</v>
      </c>
      <c r="D130" s="54">
        <f aca="true" t="shared" si="8" ref="D130:J130">D129/(D129+D142+D159)</f>
        <v>0.5333333333333333</v>
      </c>
      <c r="E130" s="54">
        <f t="shared" si="8"/>
        <v>0.5333333333333333</v>
      </c>
      <c r="F130" s="54">
        <f t="shared" si="8"/>
        <v>1</v>
      </c>
      <c r="G130" s="54">
        <f t="shared" si="8"/>
        <v>0.45</v>
      </c>
      <c r="H130" s="54">
        <f t="shared" si="8"/>
        <v>0.5193798449612403</v>
      </c>
      <c r="I130" s="54">
        <f t="shared" si="8"/>
        <v>0.5625</v>
      </c>
      <c r="J130" s="54">
        <f t="shared" si="8"/>
        <v>0.5358851674641149</v>
      </c>
      <c r="K130" s="9" t="s">
        <v>135</v>
      </c>
      <c r="L130" s="9" t="s">
        <v>135</v>
      </c>
      <c r="M130" s="9" t="s">
        <v>135</v>
      </c>
      <c r="N130" s="9"/>
    </row>
    <row r="131" ht="12.75">
      <c r="A131" s="17"/>
    </row>
    <row r="132" ht="15.75">
      <c r="D132" s="14" t="s">
        <v>136</v>
      </c>
    </row>
    <row r="133" ht="13.5" thickBot="1">
      <c r="A133" s="17"/>
    </row>
    <row r="134" spans="1:14" ht="13.5" thickBot="1">
      <c r="A134" s="22" t="s">
        <v>48</v>
      </c>
      <c r="B134" s="8" t="s">
        <v>49</v>
      </c>
      <c r="C134" s="8" t="s">
        <v>50</v>
      </c>
      <c r="D134" s="73" t="s">
        <v>51</v>
      </c>
      <c r="E134" s="74"/>
      <c r="F134" s="74"/>
      <c r="G134" s="75"/>
      <c r="H134" s="73" t="s">
        <v>52</v>
      </c>
      <c r="I134" s="74"/>
      <c r="J134" s="75"/>
      <c r="K134" s="73" t="s">
        <v>53</v>
      </c>
      <c r="L134" s="74"/>
      <c r="M134" s="75"/>
      <c r="N134" s="8" t="s">
        <v>54</v>
      </c>
    </row>
    <row r="135" spans="1:14" ht="13.5" thickBot="1">
      <c r="A135" s="23"/>
      <c r="B135" s="9"/>
      <c r="C135" s="9" t="s">
        <v>55</v>
      </c>
      <c r="D135" s="10" t="s">
        <v>56</v>
      </c>
      <c r="E135" s="10" t="s">
        <v>57</v>
      </c>
      <c r="F135" s="10" t="s">
        <v>58</v>
      </c>
      <c r="G135" s="10" t="s">
        <v>59</v>
      </c>
      <c r="H135" s="10" t="s">
        <v>60</v>
      </c>
      <c r="I135" s="10" t="s">
        <v>27</v>
      </c>
      <c r="J135" s="10" t="s">
        <v>61</v>
      </c>
      <c r="K135" s="10" t="s">
        <v>62</v>
      </c>
      <c r="L135" s="10" t="s">
        <v>56</v>
      </c>
      <c r="M135" s="10" t="s">
        <v>63</v>
      </c>
      <c r="N135" s="9" t="s">
        <v>64</v>
      </c>
    </row>
    <row r="136" spans="1:14" ht="13.5" thickBot="1">
      <c r="A136" s="20" t="s">
        <v>89</v>
      </c>
      <c r="B136" s="11" t="s">
        <v>90</v>
      </c>
      <c r="C136" s="3">
        <v>8</v>
      </c>
      <c r="D136" s="3">
        <v>2</v>
      </c>
      <c r="E136" s="3">
        <v>1</v>
      </c>
      <c r="F136" s="3">
        <v>0</v>
      </c>
      <c r="G136" s="3">
        <v>1</v>
      </c>
      <c r="H136" s="3">
        <f>2.5*D136+1.5*E136+1.5*F136+1.5*G136</f>
        <v>8</v>
      </c>
      <c r="I136" s="3">
        <v>6</v>
      </c>
      <c r="J136" s="3">
        <v>14</v>
      </c>
      <c r="K136" s="3" t="s">
        <v>62</v>
      </c>
      <c r="L136" s="3"/>
      <c r="M136" s="3"/>
      <c r="N136" s="11" t="s">
        <v>137</v>
      </c>
    </row>
    <row r="137" spans="1:14" ht="13.5" thickBot="1">
      <c r="A137" s="20" t="s">
        <v>92</v>
      </c>
      <c r="B137" s="11" t="s">
        <v>93</v>
      </c>
      <c r="C137" s="3">
        <v>8</v>
      </c>
      <c r="D137" s="3">
        <v>2</v>
      </c>
      <c r="E137" s="3">
        <v>1</v>
      </c>
      <c r="F137" s="3">
        <v>0</v>
      </c>
      <c r="G137" s="3">
        <v>1</v>
      </c>
      <c r="H137" s="3">
        <f>2.5*D137+1.5*E137+1.5*F137+1.5*G137</f>
        <v>8</v>
      </c>
      <c r="I137" s="3">
        <v>6</v>
      </c>
      <c r="J137" s="3">
        <v>14</v>
      </c>
      <c r="K137" s="3" t="s">
        <v>62</v>
      </c>
      <c r="L137" s="3"/>
      <c r="M137" s="3"/>
      <c r="N137" s="11" t="s">
        <v>137</v>
      </c>
    </row>
    <row r="138" spans="1:14" ht="13.5" thickBot="1">
      <c r="A138" s="20" t="s">
        <v>99</v>
      </c>
      <c r="B138" s="11" t="s">
        <v>100</v>
      </c>
      <c r="C138" s="3">
        <v>4</v>
      </c>
      <c r="D138" s="3">
        <v>0</v>
      </c>
      <c r="E138" s="3">
        <v>0</v>
      </c>
      <c r="F138" s="3">
        <v>0</v>
      </c>
      <c r="G138" s="3">
        <v>4</v>
      </c>
      <c r="H138" s="3">
        <f>2.5*D138+1.5*E138+1.5*F138+1.5*G138</f>
        <v>6</v>
      </c>
      <c r="I138" s="3">
        <v>1</v>
      </c>
      <c r="J138" s="3">
        <v>7</v>
      </c>
      <c r="K138" s="3"/>
      <c r="L138" s="3" t="s">
        <v>56</v>
      </c>
      <c r="M138" s="3"/>
      <c r="N138" s="11" t="s">
        <v>134</v>
      </c>
    </row>
    <row r="139" spans="1:14" ht="13.5" thickBot="1">
      <c r="A139" s="20" t="s">
        <v>101</v>
      </c>
      <c r="B139" s="11" t="s">
        <v>102</v>
      </c>
      <c r="C139" s="3">
        <v>7</v>
      </c>
      <c r="D139" s="3">
        <v>2</v>
      </c>
      <c r="E139" s="3">
        <v>1</v>
      </c>
      <c r="F139" s="3">
        <v>0</v>
      </c>
      <c r="G139" s="3">
        <v>1</v>
      </c>
      <c r="H139" s="3">
        <f>2.5*D139+1.5*E139+1.5*F139+1.5*G139</f>
        <v>8</v>
      </c>
      <c r="I139" s="3">
        <v>4</v>
      </c>
      <c r="J139" s="3">
        <v>12</v>
      </c>
      <c r="K139" s="3" t="s">
        <v>62</v>
      </c>
      <c r="L139" s="3"/>
      <c r="M139" s="3"/>
      <c r="N139" s="11" t="s">
        <v>137</v>
      </c>
    </row>
    <row r="140" spans="1:14" ht="26.25" thickBot="1">
      <c r="A140" s="20" t="s">
        <v>126</v>
      </c>
      <c r="B140" s="11" t="s">
        <v>127</v>
      </c>
      <c r="C140" s="3">
        <v>7</v>
      </c>
      <c r="D140" s="3">
        <v>2</v>
      </c>
      <c r="E140" s="3">
        <v>1</v>
      </c>
      <c r="F140" s="3">
        <v>0</v>
      </c>
      <c r="G140" s="3">
        <v>1</v>
      </c>
      <c r="H140" s="3">
        <f>2.5*D140+1.5*E140+1.5*F140+1.5*G140</f>
        <v>8</v>
      </c>
      <c r="I140" s="3">
        <v>4</v>
      </c>
      <c r="J140" s="3">
        <v>12</v>
      </c>
      <c r="K140" s="3" t="s">
        <v>62</v>
      </c>
      <c r="L140" s="3"/>
      <c r="M140" s="3"/>
      <c r="N140" s="11" t="s">
        <v>134</v>
      </c>
    </row>
    <row r="141" spans="1:14" ht="13.5" thickBot="1">
      <c r="A141" s="84" t="s">
        <v>563</v>
      </c>
      <c r="B141" s="75"/>
      <c r="C141" s="9">
        <f>SUM(C136:C140)</f>
        <v>34</v>
      </c>
      <c r="D141" s="9">
        <f aca="true" t="shared" si="9" ref="D141:J141">SUM(D136:D140)</f>
        <v>8</v>
      </c>
      <c r="E141" s="9">
        <f t="shared" si="9"/>
        <v>4</v>
      </c>
      <c r="F141" s="9">
        <f t="shared" si="9"/>
        <v>0</v>
      </c>
      <c r="G141" s="9">
        <f t="shared" si="9"/>
        <v>8</v>
      </c>
      <c r="H141" s="9">
        <f t="shared" si="9"/>
        <v>38</v>
      </c>
      <c r="I141" s="9">
        <f t="shared" si="9"/>
        <v>21</v>
      </c>
      <c r="J141" s="9">
        <f t="shared" si="9"/>
        <v>59</v>
      </c>
      <c r="K141" s="9">
        <v>4</v>
      </c>
      <c r="L141" s="9">
        <v>1</v>
      </c>
      <c r="M141" s="9">
        <v>0</v>
      </c>
      <c r="N141" s="9"/>
    </row>
    <row r="142" spans="1:14" ht="13.5" customHeight="1" thickBot="1">
      <c r="A142" s="73" t="s">
        <v>513</v>
      </c>
      <c r="B142" s="75"/>
      <c r="C142" s="41">
        <f>SUM(D142:G142)</f>
        <v>280</v>
      </c>
      <c r="D142" s="9">
        <f aca="true" t="shared" si="10" ref="D142:J142">D141*14</f>
        <v>112</v>
      </c>
      <c r="E142" s="9">
        <f t="shared" si="10"/>
        <v>56</v>
      </c>
      <c r="F142" s="9">
        <f t="shared" si="10"/>
        <v>0</v>
      </c>
      <c r="G142" s="9">
        <f t="shared" si="10"/>
        <v>112</v>
      </c>
      <c r="H142" s="9">
        <f t="shared" si="10"/>
        <v>532</v>
      </c>
      <c r="I142" s="9">
        <f t="shared" si="10"/>
        <v>294</v>
      </c>
      <c r="J142" s="9">
        <f t="shared" si="10"/>
        <v>826</v>
      </c>
      <c r="K142" s="9"/>
      <c r="L142" s="9"/>
      <c r="M142" s="9"/>
      <c r="N142" s="9"/>
    </row>
    <row r="143" spans="1:14" ht="13.5" customHeight="1" thickBot="1">
      <c r="A143" s="73" t="s">
        <v>564</v>
      </c>
      <c r="B143" s="75"/>
      <c r="C143" s="54">
        <f>C142/(C129+C142+C159)</f>
        <v>0.30303030303030304</v>
      </c>
      <c r="D143" s="54">
        <f aca="true" t="shared" si="11" ref="D143:J143">D142/(D129+D142+D159)</f>
        <v>0.26666666666666666</v>
      </c>
      <c r="E143" s="54">
        <f t="shared" si="11"/>
        <v>0.26666666666666666</v>
      </c>
      <c r="F143" s="54">
        <f t="shared" si="11"/>
        <v>0</v>
      </c>
      <c r="G143" s="54">
        <f t="shared" si="11"/>
        <v>0.4</v>
      </c>
      <c r="H143" s="54">
        <f t="shared" si="11"/>
        <v>0.29457364341085274</v>
      </c>
      <c r="I143" s="54">
        <f t="shared" si="11"/>
        <v>0.2625</v>
      </c>
      <c r="J143" s="54">
        <f t="shared" si="11"/>
        <v>0.2822966507177033</v>
      </c>
      <c r="K143" s="9" t="s">
        <v>135</v>
      </c>
      <c r="L143" s="9" t="s">
        <v>135</v>
      </c>
      <c r="M143" s="9" t="s">
        <v>135</v>
      </c>
      <c r="N143" s="9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5.75">
      <c r="G151" s="14" t="s">
        <v>138</v>
      </c>
    </row>
    <row r="152" ht="13.5" thickBot="1">
      <c r="A152" s="17"/>
    </row>
    <row r="153" spans="1:14" ht="13.5" thickBot="1">
      <c r="A153" s="22" t="s">
        <v>48</v>
      </c>
      <c r="B153" s="8" t="s">
        <v>49</v>
      </c>
      <c r="C153" s="8" t="s">
        <v>50</v>
      </c>
      <c r="D153" s="73" t="s">
        <v>51</v>
      </c>
      <c r="E153" s="74"/>
      <c r="F153" s="74"/>
      <c r="G153" s="75"/>
      <c r="H153" s="73" t="s">
        <v>52</v>
      </c>
      <c r="I153" s="74"/>
      <c r="J153" s="75"/>
      <c r="K153" s="73" t="s">
        <v>53</v>
      </c>
      <c r="L153" s="74"/>
      <c r="M153" s="75"/>
      <c r="N153" s="8" t="s">
        <v>54</v>
      </c>
    </row>
    <row r="154" spans="1:14" ht="13.5" thickBot="1">
      <c r="A154" s="23"/>
      <c r="B154" s="9"/>
      <c r="C154" s="9" t="s">
        <v>55</v>
      </c>
      <c r="D154" s="10" t="s">
        <v>56</v>
      </c>
      <c r="E154" s="10" t="s">
        <v>57</v>
      </c>
      <c r="F154" s="10" t="s">
        <v>58</v>
      </c>
      <c r="G154" s="10" t="s">
        <v>59</v>
      </c>
      <c r="H154" s="10" t="s">
        <v>60</v>
      </c>
      <c r="I154" s="10" t="s">
        <v>27</v>
      </c>
      <c r="J154" s="10" t="s">
        <v>61</v>
      </c>
      <c r="K154" s="10" t="s">
        <v>62</v>
      </c>
      <c r="L154" s="10" t="s">
        <v>56</v>
      </c>
      <c r="M154" s="10" t="s">
        <v>63</v>
      </c>
      <c r="N154" s="9" t="s">
        <v>64</v>
      </c>
    </row>
    <row r="155" spans="1:14" ht="13.5" thickBot="1">
      <c r="A155" s="20" t="s">
        <v>65</v>
      </c>
      <c r="B155" s="11" t="s">
        <v>66</v>
      </c>
      <c r="C155" s="3">
        <v>7</v>
      </c>
      <c r="D155" s="3">
        <v>2</v>
      </c>
      <c r="E155" s="3">
        <v>1</v>
      </c>
      <c r="F155" s="3">
        <v>0</v>
      </c>
      <c r="G155" s="3">
        <v>1</v>
      </c>
      <c r="H155" s="3">
        <f>2.5*D155+1.5*E155+1.5*F155+1.5*G155</f>
        <v>8</v>
      </c>
      <c r="I155" s="3">
        <v>4</v>
      </c>
      <c r="J155" s="3">
        <v>12</v>
      </c>
      <c r="K155" s="3" t="s">
        <v>62</v>
      </c>
      <c r="L155" s="3"/>
      <c r="M155" s="3"/>
      <c r="N155" s="11" t="s">
        <v>134</v>
      </c>
    </row>
    <row r="156" spans="1:14" ht="26.25" thickBot="1">
      <c r="A156" s="20" t="s">
        <v>147</v>
      </c>
      <c r="B156" s="11" t="s">
        <v>148</v>
      </c>
      <c r="C156" s="3">
        <v>8</v>
      </c>
      <c r="D156" s="3">
        <v>2</v>
      </c>
      <c r="E156" s="3">
        <v>1</v>
      </c>
      <c r="F156" s="3">
        <v>0</v>
      </c>
      <c r="G156" s="3">
        <v>1</v>
      </c>
      <c r="H156" s="3">
        <f>2.5*D156+1.5*E156+1.5*F156+1.5*G156</f>
        <v>8</v>
      </c>
      <c r="I156" s="3">
        <v>6</v>
      </c>
      <c r="J156" s="3">
        <v>14</v>
      </c>
      <c r="K156" s="3" t="s">
        <v>62</v>
      </c>
      <c r="L156" s="3"/>
      <c r="M156" s="3"/>
      <c r="N156" s="11" t="s">
        <v>134</v>
      </c>
    </row>
    <row r="157" spans="1:14" ht="13.5" thickBot="1">
      <c r="A157" s="20" t="s">
        <v>69</v>
      </c>
      <c r="B157" s="11" t="s">
        <v>70</v>
      </c>
      <c r="C157" s="3">
        <v>7</v>
      </c>
      <c r="D157" s="3">
        <v>2</v>
      </c>
      <c r="E157" s="3">
        <v>1</v>
      </c>
      <c r="F157" s="3">
        <v>0</v>
      </c>
      <c r="G157" s="3">
        <v>1</v>
      </c>
      <c r="H157" s="3">
        <f>2.5*D157+1.5*E157+1.5*F157+1.5*G157</f>
        <v>8</v>
      </c>
      <c r="I157" s="3">
        <v>4</v>
      </c>
      <c r="J157" s="3">
        <v>12</v>
      </c>
      <c r="K157" s="3" t="s">
        <v>62</v>
      </c>
      <c r="L157" s="3"/>
      <c r="M157" s="3"/>
      <c r="N157" s="11" t="s">
        <v>134</v>
      </c>
    </row>
    <row r="158" spans="1:14" ht="13.5" thickBot="1">
      <c r="A158" s="84" t="s">
        <v>563</v>
      </c>
      <c r="B158" s="75"/>
      <c r="C158" s="9">
        <f>SUM(C155:C157)</f>
        <v>22</v>
      </c>
      <c r="D158" s="9">
        <f aca="true" t="shared" si="12" ref="D158:J158">SUM(D155:D157)</f>
        <v>6</v>
      </c>
      <c r="E158" s="9">
        <f t="shared" si="12"/>
        <v>3</v>
      </c>
      <c r="F158" s="9">
        <f t="shared" si="12"/>
        <v>0</v>
      </c>
      <c r="G158" s="9">
        <f t="shared" si="12"/>
        <v>3</v>
      </c>
      <c r="H158" s="9">
        <f t="shared" si="12"/>
        <v>24</v>
      </c>
      <c r="I158" s="9">
        <f t="shared" si="12"/>
        <v>14</v>
      </c>
      <c r="J158" s="9">
        <f t="shared" si="12"/>
        <v>38</v>
      </c>
      <c r="K158" s="9">
        <v>3</v>
      </c>
      <c r="L158" s="9">
        <v>0</v>
      </c>
      <c r="M158" s="9">
        <v>0</v>
      </c>
      <c r="N158" s="9"/>
    </row>
    <row r="159" spans="1:14" ht="13.5" customHeight="1" thickBot="1">
      <c r="A159" s="73" t="s">
        <v>513</v>
      </c>
      <c r="B159" s="75"/>
      <c r="C159" s="41">
        <f>SUM(D159:G159)</f>
        <v>168</v>
      </c>
      <c r="D159" s="9">
        <f>D158*14</f>
        <v>84</v>
      </c>
      <c r="E159" s="9">
        <f aca="true" t="shared" si="13" ref="E159:J159">E158*14</f>
        <v>42</v>
      </c>
      <c r="F159" s="9">
        <f t="shared" si="13"/>
        <v>0</v>
      </c>
      <c r="G159" s="9">
        <f t="shared" si="13"/>
        <v>42</v>
      </c>
      <c r="H159" s="9">
        <f t="shared" si="13"/>
        <v>336</v>
      </c>
      <c r="I159" s="9">
        <f t="shared" si="13"/>
        <v>196</v>
      </c>
      <c r="J159" s="9">
        <f t="shared" si="13"/>
        <v>532</v>
      </c>
      <c r="K159" s="9"/>
      <c r="L159" s="9"/>
      <c r="M159" s="9"/>
      <c r="N159" s="9"/>
    </row>
    <row r="160" spans="1:14" ht="13.5" customHeight="1" thickBot="1">
      <c r="A160" s="73" t="s">
        <v>564</v>
      </c>
      <c r="B160" s="75"/>
      <c r="C160" s="54">
        <f>C159/(C129+C142+C159)</f>
        <v>0.18181818181818182</v>
      </c>
      <c r="D160" s="54">
        <f aca="true" t="shared" si="14" ref="D160:J160">D159/(D129+D142+D159)</f>
        <v>0.2</v>
      </c>
      <c r="E160" s="54">
        <f t="shared" si="14"/>
        <v>0.2</v>
      </c>
      <c r="F160" s="54">
        <f t="shared" si="14"/>
        <v>0</v>
      </c>
      <c r="G160" s="54">
        <f t="shared" si="14"/>
        <v>0.15</v>
      </c>
      <c r="H160" s="54">
        <f t="shared" si="14"/>
        <v>0.18604651162790697</v>
      </c>
      <c r="I160" s="54">
        <f t="shared" si="14"/>
        <v>0.175</v>
      </c>
      <c r="J160" s="54">
        <f t="shared" si="14"/>
        <v>0.18181818181818182</v>
      </c>
      <c r="K160" s="9" t="s">
        <v>135</v>
      </c>
      <c r="L160" s="9" t="s">
        <v>135</v>
      </c>
      <c r="M160" s="9" t="s">
        <v>135</v>
      </c>
      <c r="N160" s="9"/>
    </row>
    <row r="161" ht="12.75">
      <c r="A161" s="17"/>
    </row>
    <row r="162" ht="15.75">
      <c r="G162" s="14" t="s">
        <v>139</v>
      </c>
    </row>
    <row r="163" ht="16.5" thickBot="1">
      <c r="A163" s="14"/>
    </row>
    <row r="164" spans="1:9" ht="13.5" customHeight="1" thickBot="1">
      <c r="A164" s="22" t="s">
        <v>514</v>
      </c>
      <c r="B164" s="8" t="s">
        <v>515</v>
      </c>
      <c r="C164" s="8" t="s">
        <v>516</v>
      </c>
      <c r="D164" s="73" t="s">
        <v>52</v>
      </c>
      <c r="E164" s="74"/>
      <c r="F164" s="75"/>
      <c r="G164" s="7" t="s">
        <v>517</v>
      </c>
      <c r="H164" s="73" t="s">
        <v>518</v>
      </c>
      <c r="I164" s="75"/>
    </row>
    <row r="165" spans="1:9" ht="13.5" thickBot="1">
      <c r="A165" s="28"/>
      <c r="B165" s="29"/>
      <c r="C165" s="29" t="s">
        <v>519</v>
      </c>
      <c r="D165" s="8" t="s">
        <v>60</v>
      </c>
      <c r="E165" s="8" t="s">
        <v>27</v>
      </c>
      <c r="F165" s="8" t="s">
        <v>61</v>
      </c>
      <c r="G165" s="30"/>
      <c r="H165" s="8" t="s">
        <v>520</v>
      </c>
      <c r="I165" s="8" t="s">
        <v>521</v>
      </c>
    </row>
    <row r="166" spans="1:13" ht="12.75">
      <c r="A166" s="31">
        <v>1</v>
      </c>
      <c r="B166" s="32" t="s">
        <v>522</v>
      </c>
      <c r="C166" s="32">
        <f>14*(SUMIF($N:$N,"Obligatorie",D:D)+SUMIF($N:$N,"Obligatorie",E:E)+SUMIF($N:$N,"Obligatorie",F:F)+SUMIF($N:$N,"Obligatorie",G:G))</f>
        <v>756</v>
      </c>
      <c r="D166" s="32">
        <f>14*SUMIF($N:$N,"Obligatorie",H:H)</f>
        <v>1470</v>
      </c>
      <c r="E166" s="32">
        <f>14*SUMIF($N:$N,"Obligatorie",I:I)</f>
        <v>896</v>
      </c>
      <c r="F166" s="32">
        <f>14*SUMIF($N:$N,"Obligatorie",J:J)</f>
        <v>2366</v>
      </c>
      <c r="G166" s="33">
        <f>C166/C168</f>
        <v>0.8181818181818182</v>
      </c>
      <c r="H166" s="32">
        <f>H168-H167</f>
        <v>60</v>
      </c>
      <c r="I166" s="32">
        <f>I168-I167</f>
        <v>37</v>
      </c>
      <c r="J166" s="34"/>
      <c r="K166" s="34"/>
      <c r="L166" s="34"/>
      <c r="M166" s="34"/>
    </row>
    <row r="167" spans="1:13" ht="12.75">
      <c r="A167" s="35">
        <v>2</v>
      </c>
      <c r="B167" s="36" t="s">
        <v>523</v>
      </c>
      <c r="C167" s="36">
        <f>14*(SUMIF(N:N,"Optionala",D:D)+SUMIF(N:N,"Optionala",E:E)+SUMIF(N:N,"Optionala",F:F)+SUMIF(N:N,"Optionala",G:G))</f>
        <v>168</v>
      </c>
      <c r="D167" s="36">
        <f>14*SUMIF($N:$N,"Optionala",H:H)</f>
        <v>336</v>
      </c>
      <c r="E167" s="36">
        <f>14*SUMIF($N:$N,"Optionala",I:I)</f>
        <v>224</v>
      </c>
      <c r="F167" s="36">
        <f>14*SUMIF($N:$N,"Optionala",J:J)</f>
        <v>560</v>
      </c>
      <c r="G167" s="37">
        <f>C167/C168</f>
        <v>0.18181818181818182</v>
      </c>
      <c r="H167" s="36">
        <v>0</v>
      </c>
      <c r="I167" s="36">
        <v>23</v>
      </c>
      <c r="J167" s="34"/>
      <c r="K167" s="34"/>
      <c r="L167" s="34"/>
      <c r="M167" s="34"/>
    </row>
    <row r="168" spans="1:13" ht="13.5" thickBot="1">
      <c r="A168" s="82" t="s">
        <v>74</v>
      </c>
      <c r="B168" s="83"/>
      <c r="C168" s="38">
        <f>SUM(C166:C167)</f>
        <v>924</v>
      </c>
      <c r="D168" s="38">
        <f>SUM(D166:D167)</f>
        <v>1806</v>
      </c>
      <c r="E168" s="38">
        <f>SUM(E166:E167)</f>
        <v>1120</v>
      </c>
      <c r="F168" s="38">
        <f>SUM(F166:F167)</f>
        <v>2926</v>
      </c>
      <c r="G168" s="39">
        <f>SUM(G166:G167)</f>
        <v>1</v>
      </c>
      <c r="H168" s="38">
        <v>60</v>
      </c>
      <c r="I168" s="38">
        <v>60</v>
      </c>
      <c r="J168" s="34"/>
      <c r="K168" s="34"/>
      <c r="L168" s="34"/>
      <c r="M168" s="34"/>
    </row>
    <row r="169" spans="1:14" ht="12.75">
      <c r="A169" s="34"/>
      <c r="B169" s="34"/>
      <c r="C169" s="34"/>
      <c r="D169" s="34"/>
      <c r="E169" s="34"/>
      <c r="F169" s="34"/>
      <c r="G169" s="40"/>
      <c r="H169" s="34"/>
      <c r="I169" s="34"/>
      <c r="J169" s="34"/>
      <c r="K169" s="34"/>
      <c r="L169" s="34"/>
      <c r="M169" s="34"/>
      <c r="N169" s="34"/>
    </row>
    <row r="170" ht="12.75">
      <c r="A170" s="18"/>
    </row>
    <row r="171" ht="15.75">
      <c r="G171" s="14" t="s">
        <v>139</v>
      </c>
    </row>
    <row r="172" ht="16.5" thickBot="1">
      <c r="A172" s="14"/>
    </row>
    <row r="173" spans="1:9" ht="13.5" thickBot="1">
      <c r="A173" s="22" t="s">
        <v>514</v>
      </c>
      <c r="B173" s="8" t="s">
        <v>515</v>
      </c>
      <c r="C173" s="8" t="s">
        <v>516</v>
      </c>
      <c r="D173" s="73" t="s">
        <v>52</v>
      </c>
      <c r="E173" s="74"/>
      <c r="F173" s="75"/>
      <c r="G173" s="7" t="s">
        <v>517</v>
      </c>
      <c r="H173" s="73" t="s">
        <v>518</v>
      </c>
      <c r="I173" s="75"/>
    </row>
    <row r="174" spans="1:9" ht="13.5" thickBot="1">
      <c r="A174" s="28"/>
      <c r="B174" s="29"/>
      <c r="C174" s="29" t="s">
        <v>519</v>
      </c>
      <c r="D174" s="8" t="s">
        <v>60</v>
      </c>
      <c r="E174" s="8" t="s">
        <v>27</v>
      </c>
      <c r="F174" s="8" t="s">
        <v>61</v>
      </c>
      <c r="G174" s="30"/>
      <c r="H174" s="8" t="s">
        <v>520</v>
      </c>
      <c r="I174" s="8" t="s">
        <v>521</v>
      </c>
    </row>
    <row r="175" spans="1:9" ht="12.75">
      <c r="A175" s="31">
        <v>1</v>
      </c>
      <c r="B175" s="32" t="s">
        <v>592</v>
      </c>
      <c r="C175" s="32">
        <f>14*(SUMIF($N$1:$N$83,"Fundamentala",D:D)+SUMIF($N$1:$N$83,"Fundamentala",E:E)+SUMIF($N$1:$N$83,"Fundamentala",F:F)+SUMIF($N$1:$N$83,"Fundamentala",G:G))</f>
        <v>476</v>
      </c>
      <c r="D175" s="63">
        <f>14*SUMIF($N$1:$N$83,"Fundamentala",H:H)</f>
        <v>938</v>
      </c>
      <c r="E175" s="63">
        <f>14*SUMIF($N$1:$N$83,"Fundamentala",I:I)</f>
        <v>630</v>
      </c>
      <c r="F175" s="63">
        <f>14*SUMIF($N$1:$N$83,"Fundamentala",J:J)</f>
        <v>1568</v>
      </c>
      <c r="G175" s="33">
        <f>C175/C178</f>
        <v>0.5151515151515151</v>
      </c>
      <c r="H175" s="32">
        <f>SUMIF($N$1:$N$57,"Fundamentala",$C$1:$C$57)</f>
        <v>38</v>
      </c>
      <c r="I175" s="32">
        <f>SUMIF($N$63:$N$83,"Fundamentala",$C$63:$C$83)</f>
        <v>26</v>
      </c>
    </row>
    <row r="176" spans="1:9" ht="12.75">
      <c r="A176" s="60">
        <v>2</v>
      </c>
      <c r="B176" s="61" t="s">
        <v>593</v>
      </c>
      <c r="C176" s="61">
        <f>14*(SUMIF($N$1:$N$83,"Specialitate",D:D)+SUMIF($N$1:$N$83,"Specialitate",E:E)+SUMIF($N$1:$N$83,"Specialitate",F:F)+SUMIF($N$1:$N$83,"Specialitate",G:G))</f>
        <v>280</v>
      </c>
      <c r="D176" s="36">
        <f>14*SUMIF($N$1:$N$83,"Specialitate",H:H)</f>
        <v>532</v>
      </c>
      <c r="E176" s="36">
        <f>14*SUMIF($N$1:$N$83,"Specialitate",I:I)</f>
        <v>294</v>
      </c>
      <c r="F176" s="36">
        <f>14*SUMIF($N$1:$N$83,"Specialitate",J:J)</f>
        <v>826</v>
      </c>
      <c r="G176" s="62">
        <f>C176/C178</f>
        <v>0.30303030303030304</v>
      </c>
      <c r="H176" s="36">
        <f>SUMIF($N$1:$N$57,"Specialitate",$C$1:$C$57)</f>
        <v>0</v>
      </c>
      <c r="I176" s="36">
        <f>SUMIF($N$63:$N$83,"Specialitate",$C$63:$C$83)</f>
        <v>34</v>
      </c>
    </row>
    <row r="177" spans="1:9" ht="12.75">
      <c r="A177" s="35">
        <v>3</v>
      </c>
      <c r="B177" s="36" t="s">
        <v>594</v>
      </c>
      <c r="C177" s="36">
        <f>14*(SUMIF($N$1:$N$83,"Complementara",D:D)+SUMIF($N$1:$N$83,"Complementara",E:E)+SUMIF($N$1:$N$83,"Complementara",F:F)+SUMIF($N$1:$N$83,"Complementara",G:G))</f>
        <v>168</v>
      </c>
      <c r="D177" s="36">
        <f>14*SUMIF($N$1:$N$83,"Complementara",H:H)</f>
        <v>336</v>
      </c>
      <c r="E177" s="36">
        <f>14*SUMIF($N$1:$N$83,"Complementara",I:I)</f>
        <v>196</v>
      </c>
      <c r="F177" s="36">
        <f>14*SUMIF($N$1:$N$83,"Complementara",J:J)</f>
        <v>532</v>
      </c>
      <c r="G177" s="37">
        <f>C177/C178</f>
        <v>0.18181818181818182</v>
      </c>
      <c r="H177" s="36">
        <f>SUMIF($N$1:$N$57,"Complementara",$C$1:$C$57)</f>
        <v>22</v>
      </c>
      <c r="I177" s="36">
        <f>SUMIF($N$63:$N$83,"Complementara",C:C)</f>
        <v>0</v>
      </c>
    </row>
    <row r="178" spans="1:9" ht="13.5" thickBot="1">
      <c r="A178" s="82" t="s">
        <v>74</v>
      </c>
      <c r="B178" s="83"/>
      <c r="C178" s="38">
        <f aca="true" t="shared" si="15" ref="C178:I178">SUM(C175:C177)</f>
        <v>924</v>
      </c>
      <c r="D178" s="38">
        <f t="shared" si="15"/>
        <v>1806</v>
      </c>
      <c r="E178" s="38">
        <f t="shared" si="15"/>
        <v>1120</v>
      </c>
      <c r="F178" s="38">
        <f t="shared" si="15"/>
        <v>2926</v>
      </c>
      <c r="G178" s="39">
        <f t="shared" si="15"/>
        <v>1</v>
      </c>
      <c r="H178" s="38">
        <f t="shared" si="15"/>
        <v>60</v>
      </c>
      <c r="I178" s="38">
        <f t="shared" si="15"/>
        <v>60</v>
      </c>
    </row>
    <row r="179" spans="1:3" ht="12.75">
      <c r="A179" s="19"/>
      <c r="C179" s="1"/>
    </row>
    <row r="180" ht="12.75">
      <c r="A180" s="18"/>
    </row>
    <row r="181" spans="1:2" ht="12.75">
      <c r="A181" s="19"/>
      <c r="B181" s="1"/>
    </row>
    <row r="182" spans="1:2" ht="12.75">
      <c r="A182" s="19"/>
      <c r="B182" s="1"/>
    </row>
    <row r="183" ht="12.75">
      <c r="A183" s="17"/>
    </row>
    <row r="184" ht="12.75">
      <c r="A184" s="19"/>
    </row>
  </sheetData>
  <sheetProtection/>
  <mergeCells count="51">
    <mergeCell ref="A178:B178"/>
    <mergeCell ref="D153:G153"/>
    <mergeCell ref="H153:J153"/>
    <mergeCell ref="A129:B129"/>
    <mergeCell ref="A142:B142"/>
    <mergeCell ref="A159:B159"/>
    <mergeCell ref="D164:F164"/>
    <mergeCell ref="A141:B141"/>
    <mergeCell ref="K134:M134"/>
    <mergeCell ref="D117:G117"/>
    <mergeCell ref="H117:J117"/>
    <mergeCell ref="K117:M117"/>
    <mergeCell ref="D173:F173"/>
    <mergeCell ref="H173:I173"/>
    <mergeCell ref="A168:B168"/>
    <mergeCell ref="H164:I164"/>
    <mergeCell ref="K153:M153"/>
    <mergeCell ref="A158:B158"/>
    <mergeCell ref="A160:B160"/>
    <mergeCell ref="A128:B128"/>
    <mergeCell ref="A143:B143"/>
    <mergeCell ref="A130:B130"/>
    <mergeCell ref="D134:G134"/>
    <mergeCell ref="H134:J134"/>
    <mergeCell ref="D88:G88"/>
    <mergeCell ref="H88:J88"/>
    <mergeCell ref="K88:M88"/>
    <mergeCell ref="A98:N98"/>
    <mergeCell ref="B99:N99"/>
    <mergeCell ref="A90:N90"/>
    <mergeCell ref="B91:N91"/>
    <mergeCell ref="A94:N94"/>
    <mergeCell ref="B95:N95"/>
    <mergeCell ref="D61:G61"/>
    <mergeCell ref="H61:J61"/>
    <mergeCell ref="K61:M61"/>
    <mergeCell ref="D77:G77"/>
    <mergeCell ref="H77:J77"/>
    <mergeCell ref="K77:M77"/>
    <mergeCell ref="D43:G43"/>
    <mergeCell ref="H43:J43"/>
    <mergeCell ref="K43:M43"/>
    <mergeCell ref="D52:G52"/>
    <mergeCell ref="H52:J52"/>
    <mergeCell ref="K52:M52"/>
    <mergeCell ref="A31:A32"/>
    <mergeCell ref="B31:C31"/>
    <mergeCell ref="B32:C32"/>
    <mergeCell ref="D31:F31"/>
    <mergeCell ref="D32:F32"/>
    <mergeCell ref="I31:K32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8.00390625" style="0" bestFit="1" customWidth="1"/>
    <col min="3" max="3" width="9.421875" style="0" bestFit="1" customWidth="1"/>
    <col min="14" max="14" width="13.57421875" style="0" customWidth="1"/>
  </cols>
  <sheetData>
    <row r="1" spans="1:6" ht="16.5" thickBot="1">
      <c r="A1" s="14" t="s">
        <v>572</v>
      </c>
      <c r="F1" s="18" t="s">
        <v>35</v>
      </c>
    </row>
    <row r="2" spans="1:8" ht="16.5" thickBot="1">
      <c r="A2" s="15"/>
      <c r="F2" s="21" t="s">
        <v>15</v>
      </c>
      <c r="G2" s="4" t="s">
        <v>25</v>
      </c>
      <c r="H2" s="4" t="s">
        <v>26</v>
      </c>
    </row>
    <row r="3" spans="1:8" ht="16.5" thickBot="1">
      <c r="A3" s="16" t="s">
        <v>0</v>
      </c>
      <c r="F3" s="20" t="s">
        <v>33</v>
      </c>
      <c r="G3" s="3">
        <v>16</v>
      </c>
      <c r="H3" s="3">
        <v>16</v>
      </c>
    </row>
    <row r="4" spans="1:8" ht="16.5" thickBot="1">
      <c r="A4" s="16" t="s">
        <v>1</v>
      </c>
      <c r="F4" s="20" t="s">
        <v>34</v>
      </c>
      <c r="G4" s="3">
        <v>15</v>
      </c>
      <c r="H4" s="3">
        <v>20</v>
      </c>
    </row>
    <row r="5" spans="1:6" ht="15.75">
      <c r="A5" s="15" t="s">
        <v>316</v>
      </c>
      <c r="F5" s="17"/>
    </row>
    <row r="6" spans="1:6" ht="15.75">
      <c r="A6" s="15" t="s">
        <v>402</v>
      </c>
      <c r="F6" s="18" t="s">
        <v>36</v>
      </c>
    </row>
    <row r="7" spans="1:6" ht="15.75">
      <c r="A7" s="15" t="s">
        <v>4</v>
      </c>
      <c r="F7" s="17" t="s">
        <v>37</v>
      </c>
    </row>
    <row r="8" spans="1:6" ht="15.75">
      <c r="A8" s="15" t="s">
        <v>5</v>
      </c>
      <c r="F8" s="17"/>
    </row>
    <row r="9" spans="1:6" ht="15.75">
      <c r="A9" s="15" t="s">
        <v>6</v>
      </c>
      <c r="F9" s="18" t="s">
        <v>38</v>
      </c>
    </row>
    <row r="10" spans="1:6" ht="12.75">
      <c r="A10" s="17"/>
      <c r="F10" s="5" t="s">
        <v>320</v>
      </c>
    </row>
    <row r="11" spans="1:6" ht="12.75">
      <c r="A11" s="18" t="s">
        <v>7</v>
      </c>
      <c r="F11" s="6" t="s">
        <v>403</v>
      </c>
    </row>
    <row r="12" spans="1:6" ht="12.75">
      <c r="A12" s="18" t="s">
        <v>8</v>
      </c>
      <c r="F12" s="5" t="s">
        <v>296</v>
      </c>
    </row>
    <row r="13" spans="1:6" ht="12.75">
      <c r="A13" s="17" t="s">
        <v>318</v>
      </c>
      <c r="F13" s="6" t="s">
        <v>404</v>
      </c>
    </row>
    <row r="14" spans="1:6" ht="12.75">
      <c r="A14" s="17" t="s">
        <v>319</v>
      </c>
      <c r="F14" s="17"/>
    </row>
    <row r="15" spans="1:6" ht="12.75">
      <c r="A15" s="18" t="s">
        <v>11</v>
      </c>
      <c r="F15" s="17"/>
    </row>
    <row r="16" spans="1:6" ht="12.75">
      <c r="A16" s="17" t="s">
        <v>12</v>
      </c>
      <c r="F16" s="17"/>
    </row>
    <row r="17" spans="1:6" ht="12.75">
      <c r="A17" s="17"/>
      <c r="F17" s="18" t="s">
        <v>44</v>
      </c>
    </row>
    <row r="18" spans="1:6" ht="12.75">
      <c r="A18" s="17"/>
      <c r="F18" s="17" t="s">
        <v>551</v>
      </c>
    </row>
    <row r="19" spans="1:6" ht="12.75">
      <c r="A19" s="17"/>
      <c r="F19" t="s">
        <v>553</v>
      </c>
    </row>
    <row r="20" spans="1:6" ht="12.75">
      <c r="A20" s="17"/>
      <c r="F20" t="s">
        <v>552</v>
      </c>
    </row>
    <row r="21" ht="12.75">
      <c r="A21" s="17"/>
    </row>
    <row r="22" ht="12.75">
      <c r="A22" s="17"/>
    </row>
    <row r="23" ht="12.75">
      <c r="A23" s="17"/>
    </row>
    <row r="24" ht="12.75">
      <c r="A24" s="6"/>
    </row>
    <row r="25" ht="12.75">
      <c r="A25" s="17"/>
    </row>
    <row r="26" ht="12.75">
      <c r="A26" s="17" t="s">
        <v>13</v>
      </c>
    </row>
    <row r="27" ht="12.75">
      <c r="A27" s="17"/>
    </row>
    <row r="28" ht="12.75">
      <c r="A28" s="19"/>
    </row>
    <row r="29" ht="13.5" thickBot="1">
      <c r="A29" s="18" t="s">
        <v>14</v>
      </c>
    </row>
    <row r="30" spans="1:11" ht="12.75">
      <c r="A30" s="65" t="s">
        <v>15</v>
      </c>
      <c r="B30" s="67" t="s">
        <v>16</v>
      </c>
      <c r="C30" s="68"/>
      <c r="D30" s="67" t="s">
        <v>18</v>
      </c>
      <c r="E30" s="71"/>
      <c r="F30" s="68"/>
      <c r="G30" s="2" t="s">
        <v>20</v>
      </c>
      <c r="H30" s="2" t="s">
        <v>22</v>
      </c>
      <c r="I30" s="67" t="s">
        <v>24</v>
      </c>
      <c r="J30" s="71"/>
      <c r="K30" s="68"/>
    </row>
    <row r="31" spans="1:11" ht="13.5" thickBot="1">
      <c r="A31" s="66"/>
      <c r="B31" s="69" t="s">
        <v>17</v>
      </c>
      <c r="C31" s="70"/>
      <c r="D31" s="69" t="s">
        <v>19</v>
      </c>
      <c r="E31" s="72"/>
      <c r="F31" s="70"/>
      <c r="G31" s="3" t="s">
        <v>21</v>
      </c>
      <c r="H31" s="3" t="s">
        <v>23</v>
      </c>
      <c r="I31" s="69"/>
      <c r="J31" s="72"/>
      <c r="K31" s="70"/>
    </row>
    <row r="32" spans="1:11" ht="13.5" thickBot="1">
      <c r="A32" s="20" t="s">
        <v>15</v>
      </c>
      <c r="B32" s="3" t="s">
        <v>25</v>
      </c>
      <c r="C32" s="3" t="s">
        <v>26</v>
      </c>
      <c r="D32" s="3" t="s">
        <v>27</v>
      </c>
      <c r="E32" s="3" t="s">
        <v>28</v>
      </c>
      <c r="F32" s="3" t="s">
        <v>29</v>
      </c>
      <c r="G32" s="3"/>
      <c r="H32" s="3"/>
      <c r="I32" s="3" t="s">
        <v>30</v>
      </c>
      <c r="J32" s="3" t="s">
        <v>31</v>
      </c>
      <c r="K32" s="3" t="s">
        <v>32</v>
      </c>
    </row>
    <row r="33" spans="1:11" ht="13.5" thickBot="1">
      <c r="A33" s="20" t="s">
        <v>33</v>
      </c>
      <c r="B33" s="3">
        <v>14</v>
      </c>
      <c r="C33" s="3">
        <v>14</v>
      </c>
      <c r="D33" s="3">
        <v>3</v>
      </c>
      <c r="E33" s="3">
        <v>3</v>
      </c>
      <c r="F33" s="3">
        <v>2</v>
      </c>
      <c r="G33" s="3"/>
      <c r="H33" s="3">
        <v>0</v>
      </c>
      <c r="I33" s="3">
        <v>2</v>
      </c>
      <c r="J33" s="3">
        <v>1</v>
      </c>
      <c r="K33" s="3">
        <v>1</v>
      </c>
    </row>
    <row r="34" spans="1:11" ht="13.5" thickBot="1">
      <c r="A34" s="20" t="s">
        <v>34</v>
      </c>
      <c r="B34" s="3">
        <v>14</v>
      </c>
      <c r="C34" s="3">
        <v>14</v>
      </c>
      <c r="D34" s="3">
        <v>3</v>
      </c>
      <c r="E34" s="3">
        <v>3</v>
      </c>
      <c r="F34" s="3">
        <v>2</v>
      </c>
      <c r="G34" s="3"/>
      <c r="H34" s="3">
        <v>0</v>
      </c>
      <c r="I34" s="3">
        <v>2</v>
      </c>
      <c r="J34" s="3">
        <v>1</v>
      </c>
      <c r="K34" s="3">
        <v>1</v>
      </c>
    </row>
    <row r="35" ht="12.75">
      <c r="A35" s="17"/>
    </row>
    <row r="36" ht="12.75">
      <c r="A36" s="17"/>
    </row>
    <row r="37" ht="12.75">
      <c r="A37" s="18"/>
    </row>
    <row r="38" ht="12.75">
      <c r="A38" s="17"/>
    </row>
    <row r="39" ht="12.75">
      <c r="A39" s="17"/>
    </row>
    <row r="40" ht="12.75">
      <c r="A40" s="18"/>
    </row>
    <row r="41" ht="12.75">
      <c r="A41" s="19"/>
    </row>
    <row r="42" ht="15.75">
      <c r="F42" s="14" t="s">
        <v>46</v>
      </c>
    </row>
    <row r="43" ht="16.5" thickBot="1">
      <c r="F43" s="14" t="s">
        <v>47</v>
      </c>
    </row>
    <row r="44" spans="1:14" ht="13.5" thickBot="1">
      <c r="A44" s="22" t="s">
        <v>48</v>
      </c>
      <c r="B44" s="8" t="s">
        <v>49</v>
      </c>
      <c r="C44" s="8" t="s">
        <v>50</v>
      </c>
      <c r="D44" s="73" t="s">
        <v>51</v>
      </c>
      <c r="E44" s="74"/>
      <c r="F44" s="74"/>
      <c r="G44" s="75"/>
      <c r="H44" s="73" t="s">
        <v>52</v>
      </c>
      <c r="I44" s="74"/>
      <c r="J44" s="75"/>
      <c r="K44" s="73" t="s">
        <v>53</v>
      </c>
      <c r="L44" s="74"/>
      <c r="M44" s="75"/>
      <c r="N44" s="8" t="s">
        <v>54</v>
      </c>
    </row>
    <row r="45" spans="1:14" ht="13.5" thickBot="1">
      <c r="A45" s="23"/>
      <c r="B45" s="9"/>
      <c r="C45" s="9" t="s">
        <v>55</v>
      </c>
      <c r="D45" s="10" t="s">
        <v>56</v>
      </c>
      <c r="E45" s="10" t="s">
        <v>57</v>
      </c>
      <c r="F45" s="10" t="s">
        <v>58</v>
      </c>
      <c r="G45" s="10" t="s">
        <v>59</v>
      </c>
      <c r="H45" s="10" t="s">
        <v>60</v>
      </c>
      <c r="I45" s="10" t="s">
        <v>27</v>
      </c>
      <c r="J45" s="10" t="s">
        <v>61</v>
      </c>
      <c r="K45" s="10" t="s">
        <v>62</v>
      </c>
      <c r="L45" s="10" t="s">
        <v>56</v>
      </c>
      <c r="M45" s="10" t="s">
        <v>63</v>
      </c>
      <c r="N45" s="9" t="s">
        <v>64</v>
      </c>
    </row>
    <row r="46" spans="1:14" ht="13.5" thickBot="1">
      <c r="A46" s="20" t="s">
        <v>405</v>
      </c>
      <c r="B46" s="11" t="s">
        <v>406</v>
      </c>
      <c r="C46" s="3">
        <v>8</v>
      </c>
      <c r="D46" s="3">
        <v>2</v>
      </c>
      <c r="E46" s="3">
        <v>1</v>
      </c>
      <c r="F46" s="3">
        <v>0</v>
      </c>
      <c r="G46" s="3">
        <v>1</v>
      </c>
      <c r="H46" s="3">
        <v>6.5</v>
      </c>
      <c r="I46" s="3">
        <v>7.5</v>
      </c>
      <c r="J46" s="3">
        <v>14</v>
      </c>
      <c r="K46" s="3" t="s">
        <v>62</v>
      </c>
      <c r="L46" s="3"/>
      <c r="M46" s="3"/>
      <c r="N46" s="11" t="s">
        <v>73</v>
      </c>
    </row>
    <row r="47" spans="1:14" ht="26.25" thickBot="1">
      <c r="A47" s="20" t="s">
        <v>398</v>
      </c>
      <c r="B47" s="11" t="s">
        <v>399</v>
      </c>
      <c r="C47" s="3">
        <v>8</v>
      </c>
      <c r="D47" s="3">
        <v>2</v>
      </c>
      <c r="E47" s="3">
        <v>1</v>
      </c>
      <c r="F47" s="3">
        <v>0</v>
      </c>
      <c r="G47" s="3">
        <v>1</v>
      </c>
      <c r="H47" s="3">
        <v>6.5</v>
      </c>
      <c r="I47" s="3">
        <v>7.5</v>
      </c>
      <c r="J47" s="3">
        <v>14</v>
      </c>
      <c r="K47" s="3" t="s">
        <v>62</v>
      </c>
      <c r="L47" s="3"/>
      <c r="M47" s="3"/>
      <c r="N47" s="11" t="s">
        <v>67</v>
      </c>
    </row>
    <row r="48" spans="1:14" ht="13.5" thickBot="1">
      <c r="A48" s="20" t="s">
        <v>407</v>
      </c>
      <c r="B48" s="11" t="s">
        <v>408</v>
      </c>
      <c r="C48" s="3">
        <v>7</v>
      </c>
      <c r="D48" s="3">
        <v>2</v>
      </c>
      <c r="E48" s="3">
        <v>1</v>
      </c>
      <c r="F48" s="3">
        <v>0</v>
      </c>
      <c r="G48" s="3">
        <v>1</v>
      </c>
      <c r="H48" s="3">
        <v>6.5</v>
      </c>
      <c r="I48" s="3">
        <v>5.5</v>
      </c>
      <c r="J48" s="3">
        <v>12</v>
      </c>
      <c r="K48" s="3" t="s">
        <v>62</v>
      </c>
      <c r="L48" s="3"/>
      <c r="M48" s="3"/>
      <c r="N48" s="11" t="s">
        <v>67</v>
      </c>
    </row>
    <row r="49" spans="1:14" ht="13.5" thickBot="1">
      <c r="A49" s="20" t="s">
        <v>409</v>
      </c>
      <c r="B49" s="11" t="s">
        <v>410</v>
      </c>
      <c r="C49" s="3">
        <v>7</v>
      </c>
      <c r="D49" s="3">
        <v>2</v>
      </c>
      <c r="E49" s="3">
        <v>1</v>
      </c>
      <c r="F49" s="3">
        <v>0</v>
      </c>
      <c r="G49" s="3">
        <v>1</v>
      </c>
      <c r="H49" s="3">
        <v>6.5</v>
      </c>
      <c r="I49" s="3">
        <v>5.5</v>
      </c>
      <c r="J49" s="3">
        <v>12</v>
      </c>
      <c r="K49" s="3" t="s">
        <v>62</v>
      </c>
      <c r="L49" s="3"/>
      <c r="M49" s="3"/>
      <c r="N49" s="11" t="s">
        <v>67</v>
      </c>
    </row>
    <row r="50" spans="1:14" ht="13.5" thickBot="1">
      <c r="A50" s="23" t="s">
        <v>74</v>
      </c>
      <c r="B50" s="9"/>
      <c r="C50" s="9">
        <v>30</v>
      </c>
      <c r="D50" s="9">
        <v>8</v>
      </c>
      <c r="E50" s="9">
        <v>4</v>
      </c>
      <c r="F50" s="9">
        <v>0</v>
      </c>
      <c r="G50" s="9">
        <v>4</v>
      </c>
      <c r="H50" s="9">
        <v>26</v>
      </c>
      <c r="I50" s="9">
        <v>26</v>
      </c>
      <c r="J50" s="9">
        <v>52</v>
      </c>
      <c r="K50" s="9"/>
      <c r="L50" s="9"/>
      <c r="M50" s="9"/>
      <c r="N50" s="9"/>
    </row>
    <row r="51" ht="12.75">
      <c r="A51" s="17"/>
    </row>
    <row r="52" ht="16.5" thickBot="1">
      <c r="G52" s="14" t="s">
        <v>75</v>
      </c>
    </row>
    <row r="53" spans="1:14" ht="13.5" thickBot="1">
      <c r="A53" s="22" t="s">
        <v>48</v>
      </c>
      <c r="B53" s="8" t="s">
        <v>49</v>
      </c>
      <c r="C53" s="8" t="s">
        <v>50</v>
      </c>
      <c r="D53" s="73" t="s">
        <v>51</v>
      </c>
      <c r="E53" s="74"/>
      <c r="F53" s="74"/>
      <c r="G53" s="75"/>
      <c r="H53" s="73" t="s">
        <v>52</v>
      </c>
      <c r="I53" s="74"/>
      <c r="J53" s="75"/>
      <c r="K53" s="73" t="s">
        <v>53</v>
      </c>
      <c r="L53" s="74"/>
      <c r="M53" s="75"/>
      <c r="N53" s="8" t="s">
        <v>54</v>
      </c>
    </row>
    <row r="54" spans="1:14" ht="13.5" thickBot="1">
      <c r="A54" s="23"/>
      <c r="B54" s="9"/>
      <c r="C54" s="9" t="s">
        <v>55</v>
      </c>
      <c r="D54" s="10" t="s">
        <v>56</v>
      </c>
      <c r="E54" s="10" t="s">
        <v>57</v>
      </c>
      <c r="F54" s="10" t="s">
        <v>58</v>
      </c>
      <c r="G54" s="10" t="s">
        <v>59</v>
      </c>
      <c r="H54" s="10" t="s">
        <v>60</v>
      </c>
      <c r="I54" s="10" t="s">
        <v>27</v>
      </c>
      <c r="J54" s="10" t="s">
        <v>61</v>
      </c>
      <c r="K54" s="10" t="s">
        <v>62</v>
      </c>
      <c r="L54" s="10" t="s">
        <v>56</v>
      </c>
      <c r="M54" s="10" t="s">
        <v>63</v>
      </c>
      <c r="N54" s="9" t="s">
        <v>64</v>
      </c>
    </row>
    <row r="55" spans="1:14" ht="13.5" thickBot="1">
      <c r="A55" s="20" t="s">
        <v>411</v>
      </c>
      <c r="B55" s="11" t="s">
        <v>412</v>
      </c>
      <c r="C55" s="3">
        <v>8</v>
      </c>
      <c r="D55" s="3">
        <v>2</v>
      </c>
      <c r="E55" s="3">
        <v>1</v>
      </c>
      <c r="F55" s="3">
        <v>0</v>
      </c>
      <c r="G55" s="3">
        <v>1</v>
      </c>
      <c r="H55" s="3">
        <v>6.5</v>
      </c>
      <c r="I55" s="3">
        <v>7.5</v>
      </c>
      <c r="J55" s="3">
        <v>14</v>
      </c>
      <c r="K55" s="3" t="s">
        <v>62</v>
      </c>
      <c r="L55" s="3"/>
      <c r="M55" s="3"/>
      <c r="N55" s="11" t="s">
        <v>73</v>
      </c>
    </row>
    <row r="56" spans="1:14" ht="26.25" thickBot="1">
      <c r="A56" s="20" t="s">
        <v>413</v>
      </c>
      <c r="B56" s="11" t="s">
        <v>414</v>
      </c>
      <c r="C56" s="3">
        <v>8</v>
      </c>
      <c r="D56" s="3">
        <v>2</v>
      </c>
      <c r="E56" s="3">
        <v>1</v>
      </c>
      <c r="F56" s="3">
        <v>0</v>
      </c>
      <c r="G56" s="3">
        <v>1</v>
      </c>
      <c r="H56" s="3">
        <v>6.5</v>
      </c>
      <c r="I56" s="3">
        <v>7.5</v>
      </c>
      <c r="J56" s="3">
        <v>14</v>
      </c>
      <c r="K56" s="3" t="s">
        <v>62</v>
      </c>
      <c r="L56" s="3"/>
      <c r="M56" s="3"/>
      <c r="N56" s="11" t="s">
        <v>73</v>
      </c>
    </row>
    <row r="57" spans="1:14" ht="13.5" thickBot="1">
      <c r="A57" s="20" t="s">
        <v>415</v>
      </c>
      <c r="B57" s="11" t="s">
        <v>416</v>
      </c>
      <c r="C57" s="3">
        <v>7</v>
      </c>
      <c r="D57" s="3">
        <v>2</v>
      </c>
      <c r="E57" s="3">
        <v>1</v>
      </c>
      <c r="F57" s="3">
        <v>0</v>
      </c>
      <c r="G57" s="3">
        <v>1</v>
      </c>
      <c r="H57" s="3">
        <v>6.5</v>
      </c>
      <c r="I57" s="3">
        <v>5.5</v>
      </c>
      <c r="J57" s="3">
        <v>12</v>
      </c>
      <c r="K57" s="3" t="s">
        <v>62</v>
      </c>
      <c r="L57" s="3"/>
      <c r="M57" s="3"/>
      <c r="N57" s="11" t="s">
        <v>73</v>
      </c>
    </row>
    <row r="58" spans="1:14" ht="26.25" thickBot="1">
      <c r="A58" s="20" t="s">
        <v>417</v>
      </c>
      <c r="B58" s="11" t="s">
        <v>418</v>
      </c>
      <c r="C58" s="3">
        <v>7</v>
      </c>
      <c r="D58" s="3">
        <v>2</v>
      </c>
      <c r="E58" s="3">
        <v>1</v>
      </c>
      <c r="F58" s="3">
        <v>0</v>
      </c>
      <c r="G58" s="3">
        <v>1</v>
      </c>
      <c r="H58" s="3">
        <v>6.5</v>
      </c>
      <c r="I58" s="3">
        <v>5.5</v>
      </c>
      <c r="J58" s="3">
        <v>12</v>
      </c>
      <c r="K58" s="3" t="s">
        <v>62</v>
      </c>
      <c r="L58" s="3"/>
      <c r="M58" s="3"/>
      <c r="N58" s="11" t="s">
        <v>73</v>
      </c>
    </row>
    <row r="59" spans="1:14" ht="13.5" thickBot="1">
      <c r="A59" s="23" t="s">
        <v>74</v>
      </c>
      <c r="B59" s="9"/>
      <c r="C59" s="9">
        <v>30</v>
      </c>
      <c r="D59" s="9">
        <v>8</v>
      </c>
      <c r="E59" s="9">
        <v>4</v>
      </c>
      <c r="F59" s="9">
        <v>0</v>
      </c>
      <c r="G59" s="9">
        <v>4</v>
      </c>
      <c r="H59" s="9">
        <v>26</v>
      </c>
      <c r="I59" s="9">
        <v>26</v>
      </c>
      <c r="J59" s="9">
        <v>52</v>
      </c>
      <c r="K59" s="9"/>
      <c r="L59" s="9"/>
      <c r="M59" s="9"/>
      <c r="N59" s="9"/>
    </row>
    <row r="60" ht="12.75">
      <c r="A60" s="17"/>
    </row>
    <row r="61" ht="16.5" thickBot="1">
      <c r="G61" s="14" t="s">
        <v>84</v>
      </c>
    </row>
    <row r="62" spans="1:14" ht="13.5" thickBot="1">
      <c r="A62" s="22" t="s">
        <v>48</v>
      </c>
      <c r="B62" s="8" t="s">
        <v>49</v>
      </c>
      <c r="C62" s="8" t="s">
        <v>50</v>
      </c>
      <c r="D62" s="73" t="s">
        <v>51</v>
      </c>
      <c r="E62" s="74"/>
      <c r="F62" s="74"/>
      <c r="G62" s="75"/>
      <c r="H62" s="73" t="s">
        <v>52</v>
      </c>
      <c r="I62" s="74"/>
      <c r="J62" s="75"/>
      <c r="K62" s="73" t="s">
        <v>53</v>
      </c>
      <c r="L62" s="74"/>
      <c r="M62" s="75"/>
      <c r="N62" s="8" t="s">
        <v>54</v>
      </c>
    </row>
    <row r="63" spans="1:14" ht="13.5" thickBot="1">
      <c r="A63" s="23"/>
      <c r="B63" s="9"/>
      <c r="C63" s="9" t="s">
        <v>55</v>
      </c>
      <c r="D63" s="10" t="s">
        <v>56</v>
      </c>
      <c r="E63" s="10" t="s">
        <v>57</v>
      </c>
      <c r="F63" s="10" t="s">
        <v>58</v>
      </c>
      <c r="G63" s="10" t="s">
        <v>59</v>
      </c>
      <c r="H63" s="10" t="s">
        <v>60</v>
      </c>
      <c r="I63" s="10" t="s">
        <v>27</v>
      </c>
      <c r="J63" s="10" t="s">
        <v>61</v>
      </c>
      <c r="K63" s="10" t="s">
        <v>62</v>
      </c>
      <c r="L63" s="10" t="s">
        <v>56</v>
      </c>
      <c r="M63" s="10" t="s">
        <v>63</v>
      </c>
      <c r="N63" s="9" t="s">
        <v>64</v>
      </c>
    </row>
    <row r="64" spans="1:14" ht="26.25" thickBot="1">
      <c r="A64" s="20" t="s">
        <v>419</v>
      </c>
      <c r="B64" s="11" t="s">
        <v>420</v>
      </c>
      <c r="C64" s="3">
        <v>8</v>
      </c>
      <c r="D64" s="3">
        <v>2</v>
      </c>
      <c r="E64" s="3">
        <v>1</v>
      </c>
      <c r="F64" s="3">
        <v>0</v>
      </c>
      <c r="G64" s="3">
        <v>1</v>
      </c>
      <c r="H64" s="3">
        <v>6.5</v>
      </c>
      <c r="I64" s="3">
        <v>7.5</v>
      </c>
      <c r="J64" s="3">
        <v>14</v>
      </c>
      <c r="K64" s="3" t="s">
        <v>62</v>
      </c>
      <c r="L64" s="3"/>
      <c r="M64" s="3"/>
      <c r="N64" s="11" t="s">
        <v>73</v>
      </c>
    </row>
    <row r="65" spans="1:14" ht="39" thickBot="1">
      <c r="A65" s="20" t="s">
        <v>421</v>
      </c>
      <c r="B65" s="11" t="s">
        <v>422</v>
      </c>
      <c r="C65" s="3">
        <v>8</v>
      </c>
      <c r="D65" s="3">
        <v>2</v>
      </c>
      <c r="E65" s="3">
        <v>1</v>
      </c>
      <c r="F65" s="3">
        <v>0</v>
      </c>
      <c r="G65" s="3">
        <v>1</v>
      </c>
      <c r="H65" s="3">
        <v>6.5</v>
      </c>
      <c r="I65" s="3">
        <v>7.5</v>
      </c>
      <c r="J65" s="3">
        <v>14</v>
      </c>
      <c r="K65" s="3" t="s">
        <v>62</v>
      </c>
      <c r="L65" s="3"/>
      <c r="M65" s="3"/>
      <c r="N65" s="11" t="s">
        <v>73</v>
      </c>
    </row>
    <row r="66" spans="1:14" ht="26.25" thickBot="1">
      <c r="A66" s="20" t="s">
        <v>423</v>
      </c>
      <c r="B66" s="11" t="s">
        <v>345</v>
      </c>
      <c r="C66" s="3">
        <v>6</v>
      </c>
      <c r="D66" s="3">
        <v>2</v>
      </c>
      <c r="E66" s="3">
        <v>1</v>
      </c>
      <c r="F66" s="3">
        <v>0</v>
      </c>
      <c r="G66" s="3">
        <v>0</v>
      </c>
      <c r="H66" s="3">
        <v>6.5</v>
      </c>
      <c r="I66" s="3">
        <v>4.5</v>
      </c>
      <c r="J66" s="3">
        <v>11</v>
      </c>
      <c r="K66" s="3"/>
      <c r="L66" s="3" t="s">
        <v>56</v>
      </c>
      <c r="M66" s="3"/>
      <c r="N66" s="11" t="s">
        <v>73</v>
      </c>
    </row>
    <row r="67" spans="1:14" ht="13.5" thickBot="1">
      <c r="A67" s="20" t="s">
        <v>424</v>
      </c>
      <c r="B67" s="11" t="s">
        <v>90</v>
      </c>
      <c r="C67" s="3">
        <v>8</v>
      </c>
      <c r="D67" s="3">
        <v>2</v>
      </c>
      <c r="E67" s="3">
        <v>1</v>
      </c>
      <c r="F67" s="3">
        <v>0</v>
      </c>
      <c r="G67" s="3">
        <v>1</v>
      </c>
      <c r="H67" s="3">
        <v>6.5</v>
      </c>
      <c r="I67" s="3">
        <v>7.5</v>
      </c>
      <c r="J67" s="3">
        <v>14</v>
      </c>
      <c r="K67" s="3" t="s">
        <v>62</v>
      </c>
      <c r="L67" s="3"/>
      <c r="M67" s="3"/>
      <c r="N67" s="11" t="s">
        <v>91</v>
      </c>
    </row>
    <row r="68" spans="1:14" ht="13.5" thickBot="1">
      <c r="A68" s="23" t="s">
        <v>74</v>
      </c>
      <c r="B68" s="9"/>
      <c r="C68" s="9">
        <v>30</v>
      </c>
      <c r="D68" s="9">
        <v>8</v>
      </c>
      <c r="E68" s="9">
        <v>4</v>
      </c>
      <c r="F68" s="9">
        <v>0</v>
      </c>
      <c r="G68" s="9">
        <v>3</v>
      </c>
      <c r="H68" s="9">
        <v>26</v>
      </c>
      <c r="I68" s="9">
        <v>27</v>
      </c>
      <c r="J68" s="9">
        <v>53</v>
      </c>
      <c r="K68" s="9"/>
      <c r="L68" s="9"/>
      <c r="M68" s="9"/>
      <c r="N68" s="9"/>
    </row>
    <row r="69" spans="1:14" ht="12.75">
      <c r="A69" s="50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2.75">
      <c r="A70" s="50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2.75">
      <c r="A71" s="5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5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ht="12.75">
      <c r="A73" s="17"/>
    </row>
    <row r="74" ht="16.5" thickBot="1">
      <c r="G74" s="14" t="s">
        <v>94</v>
      </c>
    </row>
    <row r="75" spans="1:14" ht="13.5" thickBot="1">
      <c r="A75" s="22" t="s">
        <v>48</v>
      </c>
      <c r="B75" s="8" t="s">
        <v>49</v>
      </c>
      <c r="C75" s="8" t="s">
        <v>50</v>
      </c>
      <c r="D75" s="73" t="s">
        <v>51</v>
      </c>
      <c r="E75" s="74"/>
      <c r="F75" s="74"/>
      <c r="G75" s="75"/>
      <c r="H75" s="73" t="s">
        <v>52</v>
      </c>
      <c r="I75" s="74"/>
      <c r="J75" s="75"/>
      <c r="K75" s="73" t="s">
        <v>53</v>
      </c>
      <c r="L75" s="74"/>
      <c r="M75" s="75"/>
      <c r="N75" s="8" t="s">
        <v>54</v>
      </c>
    </row>
    <row r="76" spans="1:14" ht="13.5" thickBot="1">
      <c r="A76" s="23"/>
      <c r="B76" s="9"/>
      <c r="C76" s="9" t="s">
        <v>55</v>
      </c>
      <c r="D76" s="10" t="s">
        <v>56</v>
      </c>
      <c r="E76" s="10" t="s">
        <v>57</v>
      </c>
      <c r="F76" s="10" t="s">
        <v>58</v>
      </c>
      <c r="G76" s="10" t="s">
        <v>59</v>
      </c>
      <c r="H76" s="10" t="s">
        <v>60</v>
      </c>
      <c r="I76" s="10" t="s">
        <v>27</v>
      </c>
      <c r="J76" s="10" t="s">
        <v>61</v>
      </c>
      <c r="K76" s="10" t="s">
        <v>62</v>
      </c>
      <c r="L76" s="10" t="s">
        <v>56</v>
      </c>
      <c r="M76" s="10" t="s">
        <v>63</v>
      </c>
      <c r="N76" s="9" t="s">
        <v>64</v>
      </c>
    </row>
    <row r="77" spans="1:14" ht="13.5" thickBot="1">
      <c r="A77" s="20" t="s">
        <v>425</v>
      </c>
      <c r="B77" s="11" t="s">
        <v>426</v>
      </c>
      <c r="C77" s="3">
        <v>7</v>
      </c>
      <c r="D77" s="3">
        <v>2</v>
      </c>
      <c r="E77" s="3">
        <v>1</v>
      </c>
      <c r="F77" s="3">
        <v>0</v>
      </c>
      <c r="G77" s="3">
        <v>1</v>
      </c>
      <c r="H77" s="3">
        <v>6.5</v>
      </c>
      <c r="I77" s="3">
        <v>5.5</v>
      </c>
      <c r="J77" s="3">
        <v>12</v>
      </c>
      <c r="K77" s="3" t="s">
        <v>62</v>
      </c>
      <c r="L77" s="3"/>
      <c r="M77" s="3"/>
      <c r="N77" s="11" t="s">
        <v>73</v>
      </c>
    </row>
    <row r="78" spans="1:14" ht="13.5" thickBot="1">
      <c r="A78" s="20" t="s">
        <v>427</v>
      </c>
      <c r="B78" s="11" t="s">
        <v>428</v>
      </c>
      <c r="C78" s="3">
        <v>7</v>
      </c>
      <c r="D78" s="3">
        <v>2</v>
      </c>
      <c r="E78" s="3">
        <v>1</v>
      </c>
      <c r="F78" s="3">
        <v>0</v>
      </c>
      <c r="G78" s="3">
        <v>1</v>
      </c>
      <c r="H78" s="3">
        <v>6.5</v>
      </c>
      <c r="I78" s="3">
        <v>5.5</v>
      </c>
      <c r="J78" s="3">
        <v>12</v>
      </c>
      <c r="K78" s="3" t="s">
        <v>62</v>
      </c>
      <c r="L78" s="3"/>
      <c r="M78" s="3"/>
      <c r="N78" s="11" t="s">
        <v>91</v>
      </c>
    </row>
    <row r="79" spans="1:14" ht="26.25" thickBot="1">
      <c r="A79" s="20" t="s">
        <v>429</v>
      </c>
      <c r="B79" s="11" t="s">
        <v>430</v>
      </c>
      <c r="C79" s="3">
        <v>4</v>
      </c>
      <c r="D79" s="3">
        <v>0</v>
      </c>
      <c r="E79" s="3">
        <v>0</v>
      </c>
      <c r="F79" s="3">
        <v>1</v>
      </c>
      <c r="G79" s="3">
        <v>2</v>
      </c>
      <c r="H79" s="3">
        <v>1.5</v>
      </c>
      <c r="I79" s="3">
        <v>5.5</v>
      </c>
      <c r="J79" s="3">
        <v>7</v>
      </c>
      <c r="K79" s="3"/>
      <c r="L79" s="3" t="s">
        <v>56</v>
      </c>
      <c r="M79" s="3"/>
      <c r="N79" s="11" t="s">
        <v>91</v>
      </c>
    </row>
    <row r="80" spans="1:14" ht="13.5" thickBot="1">
      <c r="A80" s="20" t="s">
        <v>99</v>
      </c>
      <c r="B80" s="11" t="s">
        <v>100</v>
      </c>
      <c r="C80" s="3">
        <v>4</v>
      </c>
      <c r="D80" s="3">
        <v>0</v>
      </c>
      <c r="E80" s="3">
        <v>0</v>
      </c>
      <c r="F80" s="3">
        <v>0</v>
      </c>
      <c r="G80" s="3">
        <v>5</v>
      </c>
      <c r="H80" s="3">
        <v>0</v>
      </c>
      <c r="I80" s="3">
        <v>7</v>
      </c>
      <c r="J80" s="3">
        <v>7</v>
      </c>
      <c r="K80" s="3"/>
      <c r="L80" s="3" t="s">
        <v>56</v>
      </c>
      <c r="M80" s="3"/>
      <c r="N80" s="11" t="s">
        <v>91</v>
      </c>
    </row>
    <row r="81" spans="1:14" ht="13.5" thickBot="1">
      <c r="A81" s="20" t="s">
        <v>431</v>
      </c>
      <c r="B81" s="11" t="s">
        <v>93</v>
      </c>
      <c r="C81" s="3">
        <v>8</v>
      </c>
      <c r="D81" s="3">
        <v>2</v>
      </c>
      <c r="E81" s="3">
        <v>1</v>
      </c>
      <c r="F81" s="3">
        <v>0</v>
      </c>
      <c r="G81" s="3">
        <v>1</v>
      </c>
      <c r="H81" s="3">
        <v>6.5</v>
      </c>
      <c r="I81" s="3">
        <v>7.5</v>
      </c>
      <c r="J81" s="3">
        <v>14</v>
      </c>
      <c r="K81" s="3" t="s">
        <v>62</v>
      </c>
      <c r="L81" s="3"/>
      <c r="M81" s="3"/>
      <c r="N81" s="11" t="s">
        <v>91</v>
      </c>
    </row>
    <row r="82" spans="1:14" ht="13.5" thickBot="1">
      <c r="A82" s="23" t="s">
        <v>74</v>
      </c>
      <c r="B82" s="9"/>
      <c r="C82" s="9">
        <v>30</v>
      </c>
      <c r="D82" s="9">
        <v>6</v>
      </c>
      <c r="E82" s="9">
        <v>3</v>
      </c>
      <c r="F82" s="9">
        <v>1</v>
      </c>
      <c r="G82" s="9">
        <v>10</v>
      </c>
      <c r="H82" s="9">
        <v>21</v>
      </c>
      <c r="I82" s="9">
        <v>31</v>
      </c>
      <c r="J82" s="9">
        <v>52</v>
      </c>
      <c r="K82" s="9"/>
      <c r="L82" s="9"/>
      <c r="M82" s="9"/>
      <c r="N82" s="9"/>
    </row>
    <row r="83" ht="15.75">
      <c r="A83" s="15"/>
    </row>
    <row r="84" ht="15.75">
      <c r="F84" s="14" t="s">
        <v>104</v>
      </c>
    </row>
    <row r="85" ht="13.5" thickBot="1">
      <c r="A85" s="17"/>
    </row>
    <row r="86" spans="1:14" ht="13.5" thickBot="1">
      <c r="A86" s="22" t="s">
        <v>48</v>
      </c>
      <c r="B86" s="8" t="s">
        <v>49</v>
      </c>
      <c r="C86" s="8" t="s">
        <v>50</v>
      </c>
      <c r="D86" s="73" t="s">
        <v>51</v>
      </c>
      <c r="E86" s="74"/>
      <c r="F86" s="74"/>
      <c r="G86" s="75"/>
      <c r="H86" s="73" t="s">
        <v>52</v>
      </c>
      <c r="I86" s="74"/>
      <c r="J86" s="75"/>
      <c r="K86" s="73" t="s">
        <v>53</v>
      </c>
      <c r="L86" s="74"/>
      <c r="M86" s="75"/>
      <c r="N86" s="8" t="s">
        <v>54</v>
      </c>
    </row>
    <row r="87" spans="1:14" ht="13.5" thickBot="1">
      <c r="A87" s="23"/>
      <c r="B87" s="9"/>
      <c r="C87" s="9" t="s">
        <v>55</v>
      </c>
      <c r="D87" s="10" t="s">
        <v>56</v>
      </c>
      <c r="E87" s="10" t="s">
        <v>57</v>
      </c>
      <c r="F87" s="10" t="s">
        <v>58</v>
      </c>
      <c r="G87" s="10" t="s">
        <v>59</v>
      </c>
      <c r="H87" s="10" t="s">
        <v>60</v>
      </c>
      <c r="I87" s="10" t="s">
        <v>27</v>
      </c>
      <c r="J87" s="10" t="s">
        <v>61</v>
      </c>
      <c r="K87" s="10" t="s">
        <v>62</v>
      </c>
      <c r="L87" s="10" t="s">
        <v>56</v>
      </c>
      <c r="M87" s="10" t="s">
        <v>63</v>
      </c>
      <c r="N87" s="9" t="s">
        <v>64</v>
      </c>
    </row>
    <row r="88" spans="1:14" ht="12.75">
      <c r="A88" s="85" t="s">
        <v>354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7"/>
    </row>
    <row r="89" spans="1:14" ht="13.5" thickBot="1">
      <c r="A89" s="20" t="s">
        <v>357</v>
      </c>
      <c r="B89" s="11" t="s">
        <v>358</v>
      </c>
      <c r="C89" s="3">
        <v>8</v>
      </c>
      <c r="D89" s="3">
        <v>2</v>
      </c>
      <c r="E89" s="3">
        <v>1</v>
      </c>
      <c r="F89" s="3">
        <v>0</v>
      </c>
      <c r="G89" s="3">
        <v>1</v>
      </c>
      <c r="H89" s="3">
        <v>6.5</v>
      </c>
      <c r="I89" s="3">
        <v>7.5</v>
      </c>
      <c r="J89" s="3">
        <v>14</v>
      </c>
      <c r="K89" s="3" t="s">
        <v>62</v>
      </c>
      <c r="L89" s="3"/>
      <c r="M89" s="3"/>
      <c r="N89" s="11" t="s">
        <v>91</v>
      </c>
    </row>
    <row r="90" spans="1:14" ht="39" thickBot="1">
      <c r="A90" s="20" t="s">
        <v>432</v>
      </c>
      <c r="B90" s="11" t="s">
        <v>433</v>
      </c>
      <c r="C90" s="3">
        <v>8</v>
      </c>
      <c r="D90" s="3">
        <v>2</v>
      </c>
      <c r="E90" s="3">
        <v>1</v>
      </c>
      <c r="F90" s="3">
        <v>0</v>
      </c>
      <c r="G90" s="3">
        <v>1</v>
      </c>
      <c r="H90" s="3">
        <v>6.5</v>
      </c>
      <c r="I90" s="3">
        <v>7.5</v>
      </c>
      <c r="J90" s="3">
        <v>14</v>
      </c>
      <c r="K90" s="3" t="s">
        <v>62</v>
      </c>
      <c r="L90" s="3"/>
      <c r="M90" s="3"/>
      <c r="N90" s="11" t="s">
        <v>91</v>
      </c>
    </row>
    <row r="91" spans="1:14" ht="13.5" thickBot="1">
      <c r="A91" s="20" t="s">
        <v>355</v>
      </c>
      <c r="B91" s="11" t="s">
        <v>356</v>
      </c>
      <c r="C91" s="3">
        <v>8</v>
      </c>
      <c r="D91" s="3">
        <v>2</v>
      </c>
      <c r="E91" s="3">
        <v>1</v>
      </c>
      <c r="F91" s="3">
        <v>0</v>
      </c>
      <c r="G91" s="3">
        <v>1</v>
      </c>
      <c r="H91" s="3">
        <v>6.5</v>
      </c>
      <c r="I91" s="3">
        <v>7.5</v>
      </c>
      <c r="J91" s="3">
        <v>14</v>
      </c>
      <c r="K91" s="3" t="s">
        <v>62</v>
      </c>
      <c r="L91" s="3"/>
      <c r="M91" s="3"/>
      <c r="N91" s="11" t="s">
        <v>91</v>
      </c>
    </row>
    <row r="92" spans="1:14" ht="12.75">
      <c r="A92" s="85" t="s">
        <v>313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7"/>
    </row>
    <row r="93" spans="1:14" ht="13.5" thickBot="1">
      <c r="A93" s="20" t="s">
        <v>434</v>
      </c>
      <c r="B93" s="11" t="s">
        <v>435</v>
      </c>
      <c r="C93" s="3">
        <v>8</v>
      </c>
      <c r="D93" s="3">
        <v>2</v>
      </c>
      <c r="E93" s="3">
        <v>1</v>
      </c>
      <c r="F93" s="3">
        <v>0</v>
      </c>
      <c r="G93" s="3">
        <v>1</v>
      </c>
      <c r="H93" s="3">
        <v>6.5</v>
      </c>
      <c r="I93" s="3">
        <v>7.5</v>
      </c>
      <c r="J93" s="3">
        <v>14</v>
      </c>
      <c r="K93" s="3" t="s">
        <v>62</v>
      </c>
      <c r="L93" s="3"/>
      <c r="M93" s="3"/>
      <c r="N93" s="11" t="s">
        <v>91</v>
      </c>
    </row>
    <row r="94" spans="1:14" ht="26.25" thickBot="1">
      <c r="A94" s="20" t="s">
        <v>436</v>
      </c>
      <c r="B94" s="11" t="s">
        <v>437</v>
      </c>
      <c r="C94" s="3">
        <v>8</v>
      </c>
      <c r="D94" s="3">
        <v>2</v>
      </c>
      <c r="E94" s="3">
        <v>1</v>
      </c>
      <c r="F94" s="3">
        <v>0</v>
      </c>
      <c r="G94" s="3">
        <v>1</v>
      </c>
      <c r="H94" s="3">
        <v>6.5</v>
      </c>
      <c r="I94" s="3">
        <v>7.5</v>
      </c>
      <c r="J94" s="3">
        <v>14</v>
      </c>
      <c r="K94" s="3" t="s">
        <v>62</v>
      </c>
      <c r="L94" s="3"/>
      <c r="M94" s="3"/>
      <c r="N94" s="11" t="s">
        <v>91</v>
      </c>
    </row>
    <row r="95" spans="1:14" ht="13.5" thickBot="1">
      <c r="A95" s="20" t="s">
        <v>400</v>
      </c>
      <c r="B95" s="11" t="s">
        <v>401</v>
      </c>
      <c r="C95" s="3">
        <v>8</v>
      </c>
      <c r="D95" s="3">
        <v>2</v>
      </c>
      <c r="E95" s="3">
        <v>1</v>
      </c>
      <c r="F95" s="3">
        <v>0</v>
      </c>
      <c r="G95" s="3">
        <v>1</v>
      </c>
      <c r="H95" s="3">
        <v>6.5</v>
      </c>
      <c r="I95" s="3">
        <v>7.5</v>
      </c>
      <c r="J95" s="3">
        <v>14</v>
      </c>
      <c r="K95" s="3" t="s">
        <v>62</v>
      </c>
      <c r="L95" s="3"/>
      <c r="M95" s="3"/>
      <c r="N95" s="11" t="s">
        <v>91</v>
      </c>
    </row>
    <row r="96" spans="1:14" ht="13.5" thickBot="1">
      <c r="A96" s="23" t="s">
        <v>74</v>
      </c>
      <c r="B96" s="9"/>
      <c r="C96" s="9">
        <f>C89+C93</f>
        <v>16</v>
      </c>
      <c r="D96" s="9">
        <f aca="true" t="shared" si="0" ref="D96:J96">D89+D93</f>
        <v>4</v>
      </c>
      <c r="E96" s="9">
        <f t="shared" si="0"/>
        <v>2</v>
      </c>
      <c r="F96" s="9">
        <f t="shared" si="0"/>
        <v>0</v>
      </c>
      <c r="G96" s="9">
        <f t="shared" si="0"/>
        <v>2</v>
      </c>
      <c r="H96" s="9">
        <f t="shared" si="0"/>
        <v>13</v>
      </c>
      <c r="I96" s="9">
        <f t="shared" si="0"/>
        <v>15</v>
      </c>
      <c r="J96" s="9">
        <f t="shared" si="0"/>
        <v>28</v>
      </c>
      <c r="K96" s="9"/>
      <c r="L96" s="9"/>
      <c r="M96" s="9"/>
      <c r="N96" s="9"/>
    </row>
    <row r="97" ht="15.75">
      <c r="A97" s="15"/>
    </row>
    <row r="98" ht="15.75">
      <c r="C98" s="14" t="s">
        <v>130</v>
      </c>
    </row>
    <row r="99" ht="13.5" thickBot="1">
      <c r="A99" s="17"/>
    </row>
    <row r="100" spans="1:14" ht="13.5" thickBot="1">
      <c r="A100" s="22" t="s">
        <v>48</v>
      </c>
      <c r="B100" s="8" t="s">
        <v>49</v>
      </c>
      <c r="C100" s="8" t="s">
        <v>50</v>
      </c>
      <c r="D100" s="73" t="s">
        <v>51</v>
      </c>
      <c r="E100" s="74"/>
      <c r="F100" s="74"/>
      <c r="G100" s="75"/>
      <c r="H100" s="73" t="s">
        <v>52</v>
      </c>
      <c r="I100" s="74"/>
      <c r="J100" s="75"/>
      <c r="K100" s="73" t="s">
        <v>53</v>
      </c>
      <c r="L100" s="74"/>
      <c r="M100" s="75"/>
      <c r="N100" s="8" t="s">
        <v>54</v>
      </c>
    </row>
    <row r="101" spans="1:14" ht="13.5" thickBot="1">
      <c r="A101" s="23"/>
      <c r="B101" s="9"/>
      <c r="C101" s="9" t="s">
        <v>55</v>
      </c>
      <c r="D101" s="10" t="s">
        <v>56</v>
      </c>
      <c r="E101" s="10" t="s">
        <v>57</v>
      </c>
      <c r="F101" s="10" t="s">
        <v>58</v>
      </c>
      <c r="G101" s="10" t="s">
        <v>59</v>
      </c>
      <c r="H101" s="10" t="s">
        <v>60</v>
      </c>
      <c r="I101" s="10" t="s">
        <v>27</v>
      </c>
      <c r="J101" s="10" t="s">
        <v>61</v>
      </c>
      <c r="K101" s="10" t="s">
        <v>62</v>
      </c>
      <c r="L101" s="10" t="s">
        <v>56</v>
      </c>
      <c r="M101" s="10" t="s">
        <v>63</v>
      </c>
      <c r="N101" s="9" t="s">
        <v>64</v>
      </c>
    </row>
    <row r="102" spans="1:14" ht="12.75">
      <c r="A102" s="25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ht="15.75">
      <c r="A103" s="15"/>
    </row>
    <row r="104" ht="15.75">
      <c r="F104" s="14" t="s">
        <v>131</v>
      </c>
    </row>
    <row r="105" ht="13.5" thickBot="1">
      <c r="A105" s="17"/>
    </row>
    <row r="106" spans="1:14" ht="13.5" thickBot="1">
      <c r="A106" s="22" t="s">
        <v>48</v>
      </c>
      <c r="B106" s="8" t="s">
        <v>49</v>
      </c>
      <c r="C106" s="8" t="s">
        <v>50</v>
      </c>
      <c r="D106" s="73" t="s">
        <v>51</v>
      </c>
      <c r="E106" s="74"/>
      <c r="F106" s="74"/>
      <c r="G106" s="75"/>
      <c r="H106" s="73" t="s">
        <v>52</v>
      </c>
      <c r="I106" s="74"/>
      <c r="J106" s="75"/>
      <c r="K106" s="73" t="s">
        <v>53</v>
      </c>
      <c r="L106" s="74"/>
      <c r="M106" s="75"/>
      <c r="N106" s="8" t="s">
        <v>54</v>
      </c>
    </row>
    <row r="107" spans="1:14" ht="13.5" thickBot="1">
      <c r="A107" s="23"/>
      <c r="B107" s="9"/>
      <c r="C107" s="9" t="s">
        <v>55</v>
      </c>
      <c r="D107" s="10" t="s">
        <v>56</v>
      </c>
      <c r="E107" s="10" t="s">
        <v>57</v>
      </c>
      <c r="F107" s="10" t="s">
        <v>58</v>
      </c>
      <c r="G107" s="10" t="s">
        <v>59</v>
      </c>
      <c r="H107" s="10" t="s">
        <v>60</v>
      </c>
      <c r="I107" s="10" t="s">
        <v>27</v>
      </c>
      <c r="J107" s="10" t="s">
        <v>61</v>
      </c>
      <c r="K107" s="10" t="s">
        <v>62</v>
      </c>
      <c r="L107" s="10" t="s">
        <v>56</v>
      </c>
      <c r="M107" s="10" t="s">
        <v>63</v>
      </c>
      <c r="N107" s="9" t="s">
        <v>64</v>
      </c>
    </row>
    <row r="108" spans="1:14" ht="12.75">
      <c r="A108" s="25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ht="12.75">
      <c r="A109" s="17"/>
    </row>
    <row r="110" ht="15.75">
      <c r="E110" s="14" t="s">
        <v>132</v>
      </c>
    </row>
    <row r="111" ht="16.5" thickBot="1">
      <c r="E111" s="14" t="s">
        <v>133</v>
      </c>
    </row>
    <row r="112" spans="1:14" ht="13.5" thickBot="1">
      <c r="A112" s="22" t="s">
        <v>48</v>
      </c>
      <c r="B112" s="8" t="s">
        <v>49</v>
      </c>
      <c r="C112" s="8" t="s">
        <v>50</v>
      </c>
      <c r="D112" s="73" t="s">
        <v>51</v>
      </c>
      <c r="E112" s="74"/>
      <c r="F112" s="74"/>
      <c r="G112" s="75"/>
      <c r="H112" s="73" t="s">
        <v>52</v>
      </c>
      <c r="I112" s="74"/>
      <c r="J112" s="75"/>
      <c r="K112" s="73" t="s">
        <v>53</v>
      </c>
      <c r="L112" s="74"/>
      <c r="M112" s="75"/>
      <c r="N112" s="8" t="s">
        <v>54</v>
      </c>
    </row>
    <row r="113" spans="1:14" ht="13.5" thickBot="1">
      <c r="A113" s="23"/>
      <c r="B113" s="9"/>
      <c r="C113" s="9" t="s">
        <v>55</v>
      </c>
      <c r="D113" s="10" t="s">
        <v>56</v>
      </c>
      <c r="E113" s="10" t="s">
        <v>57</v>
      </c>
      <c r="F113" s="10" t="s">
        <v>58</v>
      </c>
      <c r="G113" s="10" t="s">
        <v>59</v>
      </c>
      <c r="H113" s="10" t="s">
        <v>60</v>
      </c>
      <c r="I113" s="10" t="s">
        <v>27</v>
      </c>
      <c r="J113" s="10" t="s">
        <v>61</v>
      </c>
      <c r="K113" s="10" t="s">
        <v>62</v>
      </c>
      <c r="L113" s="10" t="s">
        <v>56</v>
      </c>
      <c r="M113" s="10" t="s">
        <v>63</v>
      </c>
      <c r="N113" s="9" t="s">
        <v>64</v>
      </c>
    </row>
    <row r="114" spans="1:14" ht="13.5" thickBot="1">
      <c r="A114" s="20" t="s">
        <v>405</v>
      </c>
      <c r="B114" s="11" t="s">
        <v>406</v>
      </c>
      <c r="C114" s="3">
        <v>8</v>
      </c>
      <c r="D114" s="3">
        <v>2</v>
      </c>
      <c r="E114" s="3">
        <v>1</v>
      </c>
      <c r="F114" s="3">
        <v>0</v>
      </c>
      <c r="G114" s="3">
        <v>1</v>
      </c>
      <c r="H114" s="3">
        <v>6.5</v>
      </c>
      <c r="I114" s="3">
        <v>7.5</v>
      </c>
      <c r="J114" s="3">
        <v>14</v>
      </c>
      <c r="K114" s="3" t="s">
        <v>62</v>
      </c>
      <c r="L114" s="3"/>
      <c r="M114" s="3"/>
      <c r="N114" s="11" t="s">
        <v>134</v>
      </c>
    </row>
    <row r="115" spans="1:14" ht="13.5" thickBot="1">
      <c r="A115" s="20" t="s">
        <v>411</v>
      </c>
      <c r="B115" s="11" t="s">
        <v>412</v>
      </c>
      <c r="C115" s="3">
        <v>8</v>
      </c>
      <c r="D115" s="3">
        <v>2</v>
      </c>
      <c r="E115" s="3">
        <v>1</v>
      </c>
      <c r="F115" s="3">
        <v>0</v>
      </c>
      <c r="G115" s="3">
        <v>1</v>
      </c>
      <c r="H115" s="3">
        <v>6.5</v>
      </c>
      <c r="I115" s="3">
        <v>7.5</v>
      </c>
      <c r="J115" s="3">
        <v>14</v>
      </c>
      <c r="K115" s="3" t="s">
        <v>62</v>
      </c>
      <c r="L115" s="3"/>
      <c r="M115" s="3"/>
      <c r="N115" s="11" t="s">
        <v>134</v>
      </c>
    </row>
    <row r="116" spans="1:14" ht="26.25" thickBot="1">
      <c r="A116" s="20" t="s">
        <v>413</v>
      </c>
      <c r="B116" s="11" t="s">
        <v>414</v>
      </c>
      <c r="C116" s="3">
        <v>8</v>
      </c>
      <c r="D116" s="3">
        <v>2</v>
      </c>
      <c r="E116" s="3">
        <v>1</v>
      </c>
      <c r="F116" s="3">
        <v>0</v>
      </c>
      <c r="G116" s="3">
        <v>1</v>
      </c>
      <c r="H116" s="3">
        <v>6.5</v>
      </c>
      <c r="I116" s="3">
        <v>7.5</v>
      </c>
      <c r="J116" s="3">
        <v>14</v>
      </c>
      <c r="K116" s="3" t="s">
        <v>62</v>
      </c>
      <c r="L116" s="3"/>
      <c r="M116" s="3"/>
      <c r="N116" s="11" t="s">
        <v>134</v>
      </c>
    </row>
    <row r="117" spans="1:14" ht="13.5" thickBot="1">
      <c r="A117" s="20" t="s">
        <v>415</v>
      </c>
      <c r="B117" s="11" t="s">
        <v>416</v>
      </c>
      <c r="C117" s="3">
        <v>7</v>
      </c>
      <c r="D117" s="3">
        <v>2</v>
      </c>
      <c r="E117" s="3">
        <v>1</v>
      </c>
      <c r="F117" s="3">
        <v>0</v>
      </c>
      <c r="G117" s="3">
        <v>1</v>
      </c>
      <c r="H117" s="3">
        <v>6.5</v>
      </c>
      <c r="I117" s="3">
        <v>5.5</v>
      </c>
      <c r="J117" s="3">
        <v>12</v>
      </c>
      <c r="K117" s="3" t="s">
        <v>62</v>
      </c>
      <c r="L117" s="3"/>
      <c r="M117" s="3"/>
      <c r="N117" s="11" t="s">
        <v>134</v>
      </c>
    </row>
    <row r="118" spans="1:14" ht="26.25" thickBot="1">
      <c r="A118" s="20" t="s">
        <v>417</v>
      </c>
      <c r="B118" s="11" t="s">
        <v>418</v>
      </c>
      <c r="C118" s="3">
        <v>7</v>
      </c>
      <c r="D118" s="3">
        <v>2</v>
      </c>
      <c r="E118" s="3">
        <v>1</v>
      </c>
      <c r="F118" s="3">
        <v>0</v>
      </c>
      <c r="G118" s="3">
        <v>1</v>
      </c>
      <c r="H118" s="3">
        <v>6.5</v>
      </c>
      <c r="I118" s="3">
        <v>5.5</v>
      </c>
      <c r="J118" s="3">
        <v>12</v>
      </c>
      <c r="K118" s="3" t="s">
        <v>62</v>
      </c>
      <c r="L118" s="3"/>
      <c r="M118" s="3"/>
      <c r="N118" s="11" t="s">
        <v>134</v>
      </c>
    </row>
    <row r="119" spans="1:14" ht="26.25" thickBot="1">
      <c r="A119" s="20" t="s">
        <v>419</v>
      </c>
      <c r="B119" s="11" t="s">
        <v>420</v>
      </c>
      <c r="C119" s="3">
        <v>8</v>
      </c>
      <c r="D119" s="3">
        <v>2</v>
      </c>
      <c r="E119" s="3">
        <v>1</v>
      </c>
      <c r="F119" s="3">
        <v>0</v>
      </c>
      <c r="G119" s="3">
        <v>1</v>
      </c>
      <c r="H119" s="3">
        <v>6.5</v>
      </c>
      <c r="I119" s="3">
        <v>7.5</v>
      </c>
      <c r="J119" s="3">
        <v>14</v>
      </c>
      <c r="K119" s="3" t="s">
        <v>62</v>
      </c>
      <c r="L119" s="3"/>
      <c r="M119" s="3"/>
      <c r="N119" s="11" t="s">
        <v>134</v>
      </c>
    </row>
    <row r="120" spans="1:14" ht="39" thickBot="1">
      <c r="A120" s="20" t="s">
        <v>421</v>
      </c>
      <c r="B120" s="11" t="s">
        <v>422</v>
      </c>
      <c r="C120" s="3">
        <v>8</v>
      </c>
      <c r="D120" s="3">
        <v>2</v>
      </c>
      <c r="E120" s="3">
        <v>1</v>
      </c>
      <c r="F120" s="3">
        <v>0</v>
      </c>
      <c r="G120" s="3">
        <v>1</v>
      </c>
      <c r="H120" s="3">
        <v>6.5</v>
      </c>
      <c r="I120" s="3">
        <v>7.5</v>
      </c>
      <c r="J120" s="3">
        <v>14</v>
      </c>
      <c r="K120" s="3" t="s">
        <v>62</v>
      </c>
      <c r="L120" s="3"/>
      <c r="M120" s="3"/>
      <c r="N120" s="11" t="s">
        <v>134</v>
      </c>
    </row>
    <row r="121" spans="1:14" ht="26.25" thickBot="1">
      <c r="A121" s="20" t="s">
        <v>423</v>
      </c>
      <c r="B121" s="11" t="s">
        <v>345</v>
      </c>
      <c r="C121" s="3">
        <v>6</v>
      </c>
      <c r="D121" s="3">
        <v>2</v>
      </c>
      <c r="E121" s="3">
        <v>1</v>
      </c>
      <c r="F121" s="3">
        <v>0</v>
      </c>
      <c r="G121" s="3">
        <v>0</v>
      </c>
      <c r="H121" s="3">
        <v>6.5</v>
      </c>
      <c r="I121" s="3">
        <v>4.5</v>
      </c>
      <c r="J121" s="3">
        <v>11</v>
      </c>
      <c r="K121" s="3"/>
      <c r="L121" s="3" t="s">
        <v>56</v>
      </c>
      <c r="M121" s="3"/>
      <c r="N121" s="11" t="s">
        <v>134</v>
      </c>
    </row>
    <row r="122" spans="1:14" ht="13.5" thickBot="1">
      <c r="A122" s="20" t="s">
        <v>425</v>
      </c>
      <c r="B122" s="11" t="s">
        <v>426</v>
      </c>
      <c r="C122" s="3">
        <v>7</v>
      </c>
      <c r="D122" s="3">
        <v>2</v>
      </c>
      <c r="E122" s="3">
        <v>1</v>
      </c>
      <c r="F122" s="3">
        <v>0</v>
      </c>
      <c r="G122" s="3">
        <v>1</v>
      </c>
      <c r="H122" s="3">
        <v>6.5</v>
      </c>
      <c r="I122" s="3">
        <v>5.5</v>
      </c>
      <c r="J122" s="3">
        <v>12</v>
      </c>
      <c r="K122" s="3" t="s">
        <v>62</v>
      </c>
      <c r="L122" s="3"/>
      <c r="M122" s="3"/>
      <c r="N122" s="11" t="s">
        <v>134</v>
      </c>
    </row>
    <row r="123" spans="1:14" ht="13.5" thickBot="1">
      <c r="A123" s="84" t="s">
        <v>563</v>
      </c>
      <c r="B123" s="75"/>
      <c r="C123" s="9">
        <v>67</v>
      </c>
      <c r="D123" s="9">
        <v>18</v>
      </c>
      <c r="E123" s="9">
        <v>9</v>
      </c>
      <c r="F123" s="9">
        <v>0</v>
      </c>
      <c r="G123" s="9">
        <v>8</v>
      </c>
      <c r="H123" s="9">
        <v>58.5</v>
      </c>
      <c r="I123" s="9">
        <v>58.5</v>
      </c>
      <c r="J123" s="9">
        <v>117</v>
      </c>
      <c r="K123" s="9">
        <v>8</v>
      </c>
      <c r="L123" s="9">
        <v>1</v>
      </c>
      <c r="M123" s="9">
        <v>0</v>
      </c>
      <c r="N123" s="9"/>
    </row>
    <row r="124" spans="1:14" ht="13.5" customHeight="1" thickBot="1">
      <c r="A124" s="73" t="s">
        <v>513</v>
      </c>
      <c r="B124" s="75"/>
      <c r="C124" s="41">
        <f>SUM(D124:G124)</f>
        <v>490</v>
      </c>
      <c r="D124" s="9">
        <f>D123*14</f>
        <v>252</v>
      </c>
      <c r="E124" s="9">
        <f aca="true" t="shared" si="1" ref="E124:J124">E123*14</f>
        <v>126</v>
      </c>
      <c r="F124" s="9">
        <f t="shared" si="1"/>
        <v>0</v>
      </c>
      <c r="G124" s="9">
        <f t="shared" si="1"/>
        <v>112</v>
      </c>
      <c r="H124" s="9">
        <f t="shared" si="1"/>
        <v>819</v>
      </c>
      <c r="I124" s="9">
        <f t="shared" si="1"/>
        <v>819</v>
      </c>
      <c r="J124" s="9">
        <f t="shared" si="1"/>
        <v>1638</v>
      </c>
      <c r="K124" s="9"/>
      <c r="L124" s="9"/>
      <c r="M124" s="9"/>
      <c r="N124" s="9"/>
    </row>
    <row r="125" spans="1:14" ht="13.5" customHeight="1" thickBot="1">
      <c r="A125" s="73" t="s">
        <v>564</v>
      </c>
      <c r="B125" s="75"/>
      <c r="C125" s="9">
        <v>55.83</v>
      </c>
      <c r="D125" s="9">
        <v>60</v>
      </c>
      <c r="E125" s="9">
        <v>60</v>
      </c>
      <c r="F125" s="9">
        <v>0</v>
      </c>
      <c r="G125" s="9">
        <v>38.1</v>
      </c>
      <c r="H125" s="9">
        <v>59.09</v>
      </c>
      <c r="I125" s="9">
        <v>53.18</v>
      </c>
      <c r="J125" s="9">
        <v>55.98</v>
      </c>
      <c r="K125" s="9" t="s">
        <v>135</v>
      </c>
      <c r="L125" s="9" t="s">
        <v>135</v>
      </c>
      <c r="M125" s="9" t="s">
        <v>135</v>
      </c>
      <c r="N125" s="9"/>
    </row>
    <row r="126" ht="12.75">
      <c r="A126" s="17"/>
    </row>
    <row r="127" spans="3:5" ht="15.75">
      <c r="C127" s="14" t="s">
        <v>136</v>
      </c>
      <c r="E127" s="44"/>
    </row>
    <row r="128" ht="13.5" thickBot="1">
      <c r="A128" s="17"/>
    </row>
    <row r="129" spans="1:14" ht="13.5" thickBot="1">
      <c r="A129" s="22" t="s">
        <v>48</v>
      </c>
      <c r="B129" s="8" t="s">
        <v>49</v>
      </c>
      <c r="C129" s="8" t="s">
        <v>50</v>
      </c>
      <c r="D129" s="73" t="s">
        <v>51</v>
      </c>
      <c r="E129" s="74"/>
      <c r="F129" s="74"/>
      <c r="G129" s="75"/>
      <c r="H129" s="73" t="s">
        <v>52</v>
      </c>
      <c r="I129" s="74"/>
      <c r="J129" s="75"/>
      <c r="K129" s="73" t="s">
        <v>53</v>
      </c>
      <c r="L129" s="74"/>
      <c r="M129" s="75"/>
      <c r="N129" s="8" t="s">
        <v>54</v>
      </c>
    </row>
    <row r="130" spans="1:14" ht="13.5" thickBot="1">
      <c r="A130" s="23"/>
      <c r="B130" s="9"/>
      <c r="C130" s="9" t="s">
        <v>55</v>
      </c>
      <c r="D130" s="10" t="s">
        <v>56</v>
      </c>
      <c r="E130" s="10" t="s">
        <v>57</v>
      </c>
      <c r="F130" s="10" t="s">
        <v>58</v>
      </c>
      <c r="G130" s="10" t="s">
        <v>59</v>
      </c>
      <c r="H130" s="10" t="s">
        <v>60</v>
      </c>
      <c r="I130" s="10" t="s">
        <v>27</v>
      </c>
      <c r="J130" s="10" t="s">
        <v>61</v>
      </c>
      <c r="K130" s="10" t="s">
        <v>62</v>
      </c>
      <c r="L130" s="10" t="s">
        <v>56</v>
      </c>
      <c r="M130" s="10" t="s">
        <v>63</v>
      </c>
      <c r="N130" s="9" t="s">
        <v>64</v>
      </c>
    </row>
    <row r="131" spans="1:14" ht="13.5" thickBot="1">
      <c r="A131" s="20" t="s">
        <v>424</v>
      </c>
      <c r="B131" s="11" t="s">
        <v>90</v>
      </c>
      <c r="C131" s="3">
        <v>8</v>
      </c>
      <c r="D131" s="3">
        <v>2</v>
      </c>
      <c r="E131" s="3">
        <v>1</v>
      </c>
      <c r="F131" s="3">
        <v>0</v>
      </c>
      <c r="G131" s="3">
        <v>1</v>
      </c>
      <c r="H131" s="3">
        <v>6.5</v>
      </c>
      <c r="I131" s="3">
        <v>7.5</v>
      </c>
      <c r="J131" s="3">
        <v>14</v>
      </c>
      <c r="K131" s="3" t="s">
        <v>62</v>
      </c>
      <c r="L131" s="3"/>
      <c r="M131" s="3"/>
      <c r="N131" s="11" t="s">
        <v>137</v>
      </c>
    </row>
    <row r="132" spans="1:14" ht="13.5" thickBot="1">
      <c r="A132" s="20" t="s">
        <v>427</v>
      </c>
      <c r="B132" s="11" t="s">
        <v>428</v>
      </c>
      <c r="C132" s="3">
        <v>7</v>
      </c>
      <c r="D132" s="3">
        <v>2</v>
      </c>
      <c r="E132" s="3">
        <v>1</v>
      </c>
      <c r="F132" s="3">
        <v>0</v>
      </c>
      <c r="G132" s="3">
        <v>1</v>
      </c>
      <c r="H132" s="3">
        <v>6.5</v>
      </c>
      <c r="I132" s="3">
        <v>5.5</v>
      </c>
      <c r="J132" s="3">
        <v>12</v>
      </c>
      <c r="K132" s="3" t="s">
        <v>62</v>
      </c>
      <c r="L132" s="3"/>
      <c r="M132" s="3"/>
      <c r="N132" s="11" t="s">
        <v>134</v>
      </c>
    </row>
    <row r="133" spans="1:14" ht="26.25" thickBot="1">
      <c r="A133" s="20" t="s">
        <v>429</v>
      </c>
      <c r="B133" s="11" t="s">
        <v>430</v>
      </c>
      <c r="C133" s="3">
        <v>4</v>
      </c>
      <c r="D133" s="3">
        <v>0</v>
      </c>
      <c r="E133" s="3">
        <v>0</v>
      </c>
      <c r="F133" s="3">
        <v>1</v>
      </c>
      <c r="G133" s="3">
        <v>2</v>
      </c>
      <c r="H133" s="3">
        <v>1.5</v>
      </c>
      <c r="I133" s="3">
        <v>5.5</v>
      </c>
      <c r="J133" s="3">
        <v>7</v>
      </c>
      <c r="K133" s="3"/>
      <c r="L133" s="3" t="s">
        <v>56</v>
      </c>
      <c r="M133" s="3"/>
      <c r="N133" s="11" t="s">
        <v>134</v>
      </c>
    </row>
    <row r="134" spans="1:14" ht="13.5" thickBot="1">
      <c r="A134" s="20" t="s">
        <v>99</v>
      </c>
      <c r="B134" s="11" t="s">
        <v>100</v>
      </c>
      <c r="C134" s="3">
        <v>4</v>
      </c>
      <c r="D134" s="3">
        <v>0</v>
      </c>
      <c r="E134" s="3">
        <v>0</v>
      </c>
      <c r="F134" s="3">
        <v>0</v>
      </c>
      <c r="G134" s="3">
        <v>5</v>
      </c>
      <c r="H134" s="3">
        <v>0</v>
      </c>
      <c r="I134" s="3">
        <v>7</v>
      </c>
      <c r="J134" s="3">
        <v>7</v>
      </c>
      <c r="K134" s="3"/>
      <c r="L134" s="3" t="s">
        <v>56</v>
      </c>
      <c r="M134" s="3"/>
      <c r="N134" s="11" t="s">
        <v>134</v>
      </c>
    </row>
    <row r="135" spans="1:14" ht="13.5" thickBot="1">
      <c r="A135" s="20" t="s">
        <v>431</v>
      </c>
      <c r="B135" s="11" t="s">
        <v>93</v>
      </c>
      <c r="C135" s="3">
        <v>8</v>
      </c>
      <c r="D135" s="3">
        <v>2</v>
      </c>
      <c r="E135" s="3">
        <v>1</v>
      </c>
      <c r="F135" s="3">
        <v>0</v>
      </c>
      <c r="G135" s="3">
        <v>1</v>
      </c>
      <c r="H135" s="3">
        <v>6.5</v>
      </c>
      <c r="I135" s="3">
        <v>7.5</v>
      </c>
      <c r="J135" s="3">
        <v>14</v>
      </c>
      <c r="K135" s="3" t="s">
        <v>62</v>
      </c>
      <c r="L135" s="3"/>
      <c r="M135" s="3"/>
      <c r="N135" s="11" t="s">
        <v>137</v>
      </c>
    </row>
    <row r="136" spans="1:14" ht="13.5" thickBot="1">
      <c r="A136" s="84" t="s">
        <v>563</v>
      </c>
      <c r="B136" s="75"/>
      <c r="C136" s="9">
        <v>31</v>
      </c>
      <c r="D136" s="9">
        <v>6</v>
      </c>
      <c r="E136" s="9">
        <v>3</v>
      </c>
      <c r="F136" s="9">
        <v>1</v>
      </c>
      <c r="G136" s="9">
        <v>10</v>
      </c>
      <c r="H136" s="9">
        <v>21</v>
      </c>
      <c r="I136" s="9">
        <v>33</v>
      </c>
      <c r="J136" s="9">
        <v>54</v>
      </c>
      <c r="K136" s="9">
        <v>3</v>
      </c>
      <c r="L136" s="9">
        <v>2</v>
      </c>
      <c r="M136" s="9">
        <v>0</v>
      </c>
      <c r="N136" s="9"/>
    </row>
    <row r="137" spans="1:14" ht="13.5" customHeight="1" thickBot="1">
      <c r="A137" s="73" t="s">
        <v>513</v>
      </c>
      <c r="B137" s="75"/>
      <c r="C137" s="41">
        <f>SUM(D137:G137)</f>
        <v>280</v>
      </c>
      <c r="D137" s="9">
        <f aca="true" t="shared" si="2" ref="D137:J137">D136*14</f>
        <v>84</v>
      </c>
      <c r="E137" s="9">
        <f t="shared" si="2"/>
        <v>42</v>
      </c>
      <c r="F137" s="9">
        <f t="shared" si="2"/>
        <v>14</v>
      </c>
      <c r="G137" s="9">
        <f t="shared" si="2"/>
        <v>140</v>
      </c>
      <c r="H137" s="9">
        <f t="shared" si="2"/>
        <v>294</v>
      </c>
      <c r="I137" s="9">
        <f t="shared" si="2"/>
        <v>462</v>
      </c>
      <c r="J137" s="9">
        <f t="shared" si="2"/>
        <v>756</v>
      </c>
      <c r="K137" s="9"/>
      <c r="L137" s="9"/>
      <c r="M137" s="9"/>
      <c r="N137" s="9"/>
    </row>
    <row r="138" spans="1:14" ht="13.5" customHeight="1" thickBot="1">
      <c r="A138" s="73" t="s">
        <v>564</v>
      </c>
      <c r="B138" s="75"/>
      <c r="C138" s="9">
        <v>25.83</v>
      </c>
      <c r="D138" s="9">
        <v>20</v>
      </c>
      <c r="E138" s="9">
        <v>20</v>
      </c>
      <c r="F138" s="9">
        <v>100</v>
      </c>
      <c r="G138" s="9">
        <v>47.62</v>
      </c>
      <c r="H138" s="9">
        <v>21.21</v>
      </c>
      <c r="I138" s="9">
        <v>30</v>
      </c>
      <c r="J138" s="9">
        <v>25.84</v>
      </c>
      <c r="K138" s="9" t="s">
        <v>135</v>
      </c>
      <c r="L138" s="9" t="s">
        <v>135</v>
      </c>
      <c r="M138" s="9" t="s">
        <v>135</v>
      </c>
      <c r="N138" s="9"/>
    </row>
    <row r="139" spans="1:14" ht="13.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1:14" ht="13.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ht="12.75">
      <c r="A141" s="17"/>
    </row>
    <row r="142" spans="3:7" ht="16.5" thickBot="1">
      <c r="C142" s="46"/>
      <c r="G142" s="14" t="s">
        <v>138</v>
      </c>
    </row>
    <row r="143" spans="1:14" ht="13.5" thickBot="1">
      <c r="A143" s="22" t="s">
        <v>48</v>
      </c>
      <c r="B143" s="8" t="s">
        <v>49</v>
      </c>
      <c r="C143" s="8" t="s">
        <v>50</v>
      </c>
      <c r="D143" s="73" t="s">
        <v>51</v>
      </c>
      <c r="E143" s="74"/>
      <c r="F143" s="74"/>
      <c r="G143" s="75"/>
      <c r="H143" s="73" t="s">
        <v>52</v>
      </c>
      <c r="I143" s="74"/>
      <c r="J143" s="75"/>
      <c r="K143" s="73" t="s">
        <v>53</v>
      </c>
      <c r="L143" s="74"/>
      <c r="M143" s="75"/>
      <c r="N143" s="8" t="s">
        <v>54</v>
      </c>
    </row>
    <row r="144" spans="1:14" ht="13.5" thickBot="1">
      <c r="A144" s="23"/>
      <c r="B144" s="9"/>
      <c r="C144" s="9" t="s">
        <v>55</v>
      </c>
      <c r="D144" s="10" t="s">
        <v>56</v>
      </c>
      <c r="E144" s="10" t="s">
        <v>57</v>
      </c>
      <c r="F144" s="10" t="s">
        <v>58</v>
      </c>
      <c r="G144" s="10" t="s">
        <v>59</v>
      </c>
      <c r="H144" s="10" t="s">
        <v>60</v>
      </c>
      <c r="I144" s="10" t="s">
        <v>27</v>
      </c>
      <c r="J144" s="10" t="s">
        <v>61</v>
      </c>
      <c r="K144" s="10" t="s">
        <v>62</v>
      </c>
      <c r="L144" s="10" t="s">
        <v>56</v>
      </c>
      <c r="M144" s="10" t="s">
        <v>63</v>
      </c>
      <c r="N144" s="9" t="s">
        <v>64</v>
      </c>
    </row>
    <row r="145" spans="1:14" ht="13.5" thickBot="1">
      <c r="A145" s="23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26.25" thickBot="1">
      <c r="A146" s="20" t="s">
        <v>398</v>
      </c>
      <c r="B146" s="11" t="s">
        <v>399</v>
      </c>
      <c r="C146" s="3">
        <v>8</v>
      </c>
      <c r="D146" s="3">
        <v>2</v>
      </c>
      <c r="E146" s="3">
        <v>1</v>
      </c>
      <c r="F146" s="3">
        <v>0</v>
      </c>
      <c r="G146" s="3">
        <v>1</v>
      </c>
      <c r="H146" s="3">
        <v>6.5</v>
      </c>
      <c r="I146" s="3">
        <v>7.5</v>
      </c>
      <c r="J146" s="3">
        <v>14</v>
      </c>
      <c r="K146" s="3" t="s">
        <v>62</v>
      </c>
      <c r="L146" s="3"/>
      <c r="M146" s="3"/>
      <c r="N146" s="11" t="s">
        <v>134</v>
      </c>
    </row>
    <row r="147" spans="1:14" ht="13.5" thickBot="1">
      <c r="A147" s="20" t="s">
        <v>407</v>
      </c>
      <c r="B147" s="11" t="s">
        <v>408</v>
      </c>
      <c r="C147" s="3">
        <v>7</v>
      </c>
      <c r="D147" s="3">
        <v>2</v>
      </c>
      <c r="E147" s="3">
        <v>1</v>
      </c>
      <c r="F147" s="3">
        <v>0</v>
      </c>
      <c r="G147" s="3">
        <v>1</v>
      </c>
      <c r="H147" s="3">
        <v>6.5</v>
      </c>
      <c r="I147" s="3">
        <v>5.5</v>
      </c>
      <c r="J147" s="3">
        <v>12</v>
      </c>
      <c r="K147" s="3" t="s">
        <v>62</v>
      </c>
      <c r="L147" s="3"/>
      <c r="M147" s="3"/>
      <c r="N147" s="11" t="s">
        <v>134</v>
      </c>
    </row>
    <row r="148" spans="1:14" ht="13.5" thickBot="1">
      <c r="A148" s="20" t="s">
        <v>409</v>
      </c>
      <c r="B148" s="11" t="s">
        <v>410</v>
      </c>
      <c r="C148" s="3">
        <v>7</v>
      </c>
      <c r="D148" s="3">
        <v>2</v>
      </c>
      <c r="E148" s="3">
        <v>1</v>
      </c>
      <c r="F148" s="3">
        <v>0</v>
      </c>
      <c r="G148" s="3">
        <v>1</v>
      </c>
      <c r="H148" s="3">
        <v>6.5</v>
      </c>
      <c r="I148" s="3">
        <v>5.5</v>
      </c>
      <c r="J148" s="3">
        <v>12</v>
      </c>
      <c r="K148" s="3" t="s">
        <v>62</v>
      </c>
      <c r="L148" s="3"/>
      <c r="M148" s="3"/>
      <c r="N148" s="11" t="s">
        <v>134</v>
      </c>
    </row>
    <row r="149" spans="1:14" ht="13.5" thickBot="1">
      <c r="A149" s="84" t="s">
        <v>563</v>
      </c>
      <c r="B149" s="75"/>
      <c r="C149" s="9">
        <v>22</v>
      </c>
      <c r="D149" s="9">
        <v>6</v>
      </c>
      <c r="E149" s="9">
        <v>3</v>
      </c>
      <c r="F149" s="9">
        <v>0</v>
      </c>
      <c r="G149" s="9">
        <v>3</v>
      </c>
      <c r="H149" s="9">
        <v>19.5</v>
      </c>
      <c r="I149" s="9">
        <v>18.5</v>
      </c>
      <c r="J149" s="9">
        <v>38</v>
      </c>
      <c r="K149" s="9">
        <v>3</v>
      </c>
      <c r="L149" s="9">
        <v>0</v>
      </c>
      <c r="M149" s="9">
        <v>0</v>
      </c>
      <c r="N149" s="9"/>
    </row>
    <row r="150" spans="1:14" ht="13.5" customHeight="1" thickBot="1">
      <c r="A150" s="73" t="s">
        <v>513</v>
      </c>
      <c r="B150" s="75"/>
      <c r="C150" s="41">
        <f>SUM(D150:G150)</f>
        <v>168</v>
      </c>
      <c r="D150" s="9">
        <f aca="true" t="shared" si="3" ref="D150:J150">D149*14</f>
        <v>84</v>
      </c>
      <c r="E150" s="9">
        <f t="shared" si="3"/>
        <v>42</v>
      </c>
      <c r="F150" s="9">
        <f t="shared" si="3"/>
        <v>0</v>
      </c>
      <c r="G150" s="9">
        <f t="shared" si="3"/>
        <v>42</v>
      </c>
      <c r="H150" s="9">
        <f t="shared" si="3"/>
        <v>273</v>
      </c>
      <c r="I150" s="9">
        <f t="shared" si="3"/>
        <v>259</v>
      </c>
      <c r="J150" s="9">
        <f t="shared" si="3"/>
        <v>532</v>
      </c>
      <c r="K150" s="9"/>
      <c r="L150" s="9"/>
      <c r="M150" s="9"/>
      <c r="N150" s="9"/>
    </row>
    <row r="151" spans="1:14" ht="13.5" customHeight="1" thickBot="1">
      <c r="A151" s="73" t="s">
        <v>564</v>
      </c>
      <c r="B151" s="75"/>
      <c r="C151" s="9">
        <v>18.33</v>
      </c>
      <c r="D151" s="9">
        <v>20</v>
      </c>
      <c r="E151" s="9">
        <v>20</v>
      </c>
      <c r="F151" s="9">
        <v>0</v>
      </c>
      <c r="G151" s="9">
        <v>14.29</v>
      </c>
      <c r="H151" s="9">
        <v>19.7</v>
      </c>
      <c r="I151" s="9">
        <v>16.82</v>
      </c>
      <c r="J151" s="9">
        <v>18.18</v>
      </c>
      <c r="K151" s="9" t="s">
        <v>135</v>
      </c>
      <c r="L151" s="9" t="s">
        <v>135</v>
      </c>
      <c r="M151" s="9" t="s">
        <v>135</v>
      </c>
      <c r="N151" s="9"/>
    </row>
    <row r="152" spans="1:14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ht="15.75">
      <c r="G153" s="14" t="s">
        <v>139</v>
      </c>
    </row>
    <row r="154" spans="1:3" ht="16.5" thickBot="1">
      <c r="A154" s="14"/>
      <c r="C154" s="46"/>
    </row>
    <row r="155" spans="1:9" ht="13.5" customHeight="1" thickBot="1">
      <c r="A155" s="22" t="s">
        <v>514</v>
      </c>
      <c r="B155" s="8" t="s">
        <v>515</v>
      </c>
      <c r="C155" s="8" t="s">
        <v>516</v>
      </c>
      <c r="D155" s="73" t="s">
        <v>52</v>
      </c>
      <c r="E155" s="74"/>
      <c r="F155" s="75"/>
      <c r="G155" s="7" t="s">
        <v>517</v>
      </c>
      <c r="H155" s="73" t="s">
        <v>518</v>
      </c>
      <c r="I155" s="75"/>
    </row>
    <row r="156" spans="1:9" ht="13.5" thickBot="1">
      <c r="A156" s="28"/>
      <c r="B156" s="29"/>
      <c r="C156" s="29" t="s">
        <v>519</v>
      </c>
      <c r="D156" s="8" t="s">
        <v>60</v>
      </c>
      <c r="E156" s="8" t="s">
        <v>27</v>
      </c>
      <c r="F156" s="8" t="s">
        <v>61</v>
      </c>
      <c r="G156" s="30"/>
      <c r="H156" s="8" t="s">
        <v>520</v>
      </c>
      <c r="I156" s="8" t="s">
        <v>521</v>
      </c>
    </row>
    <row r="157" spans="1:13" ht="12.75">
      <c r="A157" s="31">
        <v>1</v>
      </c>
      <c r="B157" s="32" t="s">
        <v>522</v>
      </c>
      <c r="C157" s="32">
        <f>14*(SUMIF($N:$N,"Obligatorie",D:D)+SUMIF($N:$N,"Obligatorie",E:E)+SUMIF($N:$N,"Obligatorie",F:F))</f>
        <v>560</v>
      </c>
      <c r="D157" s="32">
        <f>14*SUMIF($N:$N,"Obligatorie",H:H)</f>
        <v>1204</v>
      </c>
      <c r="E157" s="32">
        <f>14*SUMIF($N:$N,"Obligatorie",I:I)</f>
        <v>1330</v>
      </c>
      <c r="F157" s="32">
        <f>14*SUMIF($N:$N,"Obligatorie",J:J)</f>
        <v>2534</v>
      </c>
      <c r="G157" s="33">
        <f>C157/C159</f>
        <v>0.8695652173913043</v>
      </c>
      <c r="H157" s="32">
        <f>H159-H158</f>
        <v>60</v>
      </c>
      <c r="I157" s="32">
        <f>I159-I158</f>
        <v>44</v>
      </c>
      <c r="J157" s="34"/>
      <c r="K157" s="34"/>
      <c r="L157" s="34"/>
      <c r="M157" s="34"/>
    </row>
    <row r="158" spans="1:13" ht="12.75">
      <c r="A158" s="35">
        <v>2</v>
      </c>
      <c r="B158" s="36" t="s">
        <v>523</v>
      </c>
      <c r="C158" s="36">
        <f>14*(SUMIF(N:N,"Optionala",D:D)+SUMIF(N:N,"Optionala",E:E)+SUMIF(N:N,"Optionala",F:F))</f>
        <v>84</v>
      </c>
      <c r="D158" s="36">
        <f>14*SUMIF($N:$N,"Optionala",H:H)</f>
        <v>182</v>
      </c>
      <c r="E158" s="36">
        <f>14*SUMIF($N:$N,"Optionala",I:I)</f>
        <v>210</v>
      </c>
      <c r="F158" s="36">
        <f>14*SUMIF($N:$N,"Optionala",J:J)</f>
        <v>392</v>
      </c>
      <c r="G158" s="37">
        <f>C158/C159</f>
        <v>0.13043478260869565</v>
      </c>
      <c r="H158" s="36">
        <v>0</v>
      </c>
      <c r="I158" s="36">
        <v>16</v>
      </c>
      <c r="J158" s="34"/>
      <c r="K158" s="34"/>
      <c r="L158" s="34"/>
      <c r="M158" s="34"/>
    </row>
    <row r="159" spans="1:13" ht="13.5" thickBot="1">
      <c r="A159" s="82" t="s">
        <v>74</v>
      </c>
      <c r="B159" s="83"/>
      <c r="C159" s="38">
        <f>SUM(C157:C158)</f>
        <v>644</v>
      </c>
      <c r="D159" s="38">
        <f>SUM(D157:D158)</f>
        <v>1386</v>
      </c>
      <c r="E159" s="38">
        <f>SUM(E157:E158)</f>
        <v>1540</v>
      </c>
      <c r="F159" s="38">
        <f>SUM(F157:F158)</f>
        <v>2926</v>
      </c>
      <c r="G159" s="39">
        <f>SUM(G157:G158)</f>
        <v>1</v>
      </c>
      <c r="H159" s="38">
        <v>60</v>
      </c>
      <c r="I159" s="38">
        <v>60</v>
      </c>
      <c r="J159" s="34"/>
      <c r="K159" s="34"/>
      <c r="L159" s="34"/>
      <c r="M159" s="34"/>
    </row>
    <row r="160" spans="1:14" ht="12.75">
      <c r="A160" s="34"/>
      <c r="B160" s="34"/>
      <c r="C160" s="34"/>
      <c r="D160" s="34"/>
      <c r="E160" s="34"/>
      <c r="F160" s="34"/>
      <c r="G160" s="40"/>
      <c r="H160" s="34"/>
      <c r="I160" s="34"/>
      <c r="J160" s="34"/>
      <c r="K160" s="34"/>
      <c r="L160" s="34"/>
      <c r="M160" s="34"/>
      <c r="N160" s="34"/>
    </row>
    <row r="161" ht="12.75">
      <c r="A161" s="18"/>
    </row>
    <row r="162" spans="1:2" ht="12.75">
      <c r="A162" s="19"/>
      <c r="B162" s="1"/>
    </row>
    <row r="163" spans="1:3" ht="12.75">
      <c r="A163" s="19"/>
      <c r="C163" s="1"/>
    </row>
    <row r="164" spans="1:3" ht="12.75">
      <c r="A164" s="19"/>
      <c r="C164" s="1"/>
    </row>
    <row r="165" spans="1:3" ht="12.75">
      <c r="A165" s="19"/>
      <c r="C165" s="1"/>
    </row>
    <row r="166" spans="1:2" ht="12.75">
      <c r="A166" s="19"/>
      <c r="B166" s="1"/>
    </row>
    <row r="167" spans="1:3" ht="12.75">
      <c r="A167" s="19"/>
      <c r="C167" s="1"/>
    </row>
    <row r="168" spans="1:3" ht="12.75">
      <c r="A168" s="19"/>
      <c r="C168" s="1"/>
    </row>
    <row r="169" spans="1:3" ht="12.75">
      <c r="A169" s="19"/>
      <c r="C169" s="1"/>
    </row>
    <row r="170" ht="12.75">
      <c r="A170" s="18"/>
    </row>
    <row r="171" spans="1:2" ht="12.75">
      <c r="A171" s="19"/>
      <c r="B171" s="1"/>
    </row>
    <row r="172" spans="1:2" ht="12.75">
      <c r="A172" s="19"/>
      <c r="B172" s="1"/>
    </row>
    <row r="173" ht="12.75">
      <c r="A173" s="17"/>
    </row>
    <row r="174" ht="12.75">
      <c r="A174" s="19"/>
    </row>
  </sheetData>
  <sheetProtection/>
  <mergeCells count="50">
    <mergeCell ref="D155:F155"/>
    <mergeCell ref="H155:I155"/>
    <mergeCell ref="A159:B159"/>
    <mergeCell ref="A30:A31"/>
    <mergeCell ref="B30:C30"/>
    <mergeCell ref="B31:C31"/>
    <mergeCell ref="A124:B124"/>
    <mergeCell ref="D30:F30"/>
    <mergeCell ref="D31:F31"/>
    <mergeCell ref="I30:K31"/>
    <mergeCell ref="D44:G44"/>
    <mergeCell ref="H44:J44"/>
    <mergeCell ref="K44:M44"/>
    <mergeCell ref="D53:G53"/>
    <mergeCell ref="H53:J53"/>
    <mergeCell ref="K53:M53"/>
    <mergeCell ref="D86:G86"/>
    <mergeCell ref="H86:J86"/>
    <mergeCell ref="K86:M86"/>
    <mergeCell ref="A88:N88"/>
    <mergeCell ref="D62:G62"/>
    <mergeCell ref="H62:J62"/>
    <mergeCell ref="K62:M62"/>
    <mergeCell ref="D75:G75"/>
    <mergeCell ref="H75:J75"/>
    <mergeCell ref="K75:M75"/>
    <mergeCell ref="K106:M106"/>
    <mergeCell ref="D112:G112"/>
    <mergeCell ref="H112:J112"/>
    <mergeCell ref="K112:M112"/>
    <mergeCell ref="A92:N92"/>
    <mergeCell ref="D100:G100"/>
    <mergeCell ref="H100:J100"/>
    <mergeCell ref="K100:M100"/>
    <mergeCell ref="A123:B123"/>
    <mergeCell ref="A125:B125"/>
    <mergeCell ref="D129:G129"/>
    <mergeCell ref="H129:J129"/>
    <mergeCell ref="D106:G106"/>
    <mergeCell ref="H106:J106"/>
    <mergeCell ref="A149:B149"/>
    <mergeCell ref="A151:B151"/>
    <mergeCell ref="K129:M129"/>
    <mergeCell ref="A136:B136"/>
    <mergeCell ref="A138:B138"/>
    <mergeCell ref="D143:G143"/>
    <mergeCell ref="H143:J143"/>
    <mergeCell ref="K143:M143"/>
    <mergeCell ref="A137:B137"/>
    <mergeCell ref="A150:B150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8.00390625" style="0" bestFit="1" customWidth="1"/>
    <col min="3" max="3" width="9.421875" style="0" bestFit="1" customWidth="1"/>
    <col min="14" max="14" width="13.8515625" style="0" customWidth="1"/>
  </cols>
  <sheetData>
    <row r="1" spans="1:7" ht="16.5" thickBot="1">
      <c r="A1" s="14" t="s">
        <v>572</v>
      </c>
      <c r="G1" s="18" t="s">
        <v>35</v>
      </c>
    </row>
    <row r="2" spans="1:9" ht="16.5" thickBot="1">
      <c r="A2" s="15"/>
      <c r="G2" s="21" t="s">
        <v>15</v>
      </c>
      <c r="H2" s="4" t="s">
        <v>25</v>
      </c>
      <c r="I2" s="4" t="s">
        <v>26</v>
      </c>
    </row>
    <row r="3" spans="1:9" ht="16.5" thickBot="1">
      <c r="A3" s="16" t="s">
        <v>0</v>
      </c>
      <c r="G3" s="20" t="s">
        <v>33</v>
      </c>
      <c r="H3" s="3">
        <v>16</v>
      </c>
      <c r="I3" s="3">
        <v>16</v>
      </c>
    </row>
    <row r="4" spans="1:9" ht="16.5" thickBot="1">
      <c r="A4" s="16" t="s">
        <v>1</v>
      </c>
      <c r="G4" s="20" t="s">
        <v>34</v>
      </c>
      <c r="H4" s="3">
        <v>15</v>
      </c>
      <c r="I4" s="3">
        <v>20</v>
      </c>
    </row>
    <row r="5" spans="1:7" ht="15.75">
      <c r="A5" s="15" t="s">
        <v>316</v>
      </c>
      <c r="G5" s="17"/>
    </row>
    <row r="6" spans="1:7" ht="15.75">
      <c r="A6" s="15" t="s">
        <v>438</v>
      </c>
      <c r="G6" s="18" t="s">
        <v>36</v>
      </c>
    </row>
    <row r="7" spans="1:7" ht="15.75">
      <c r="A7" s="15" t="s">
        <v>4</v>
      </c>
      <c r="G7" s="17" t="s">
        <v>37</v>
      </c>
    </row>
    <row r="8" spans="1:7" ht="15.75">
      <c r="A8" s="15" t="s">
        <v>5</v>
      </c>
      <c r="G8" s="17"/>
    </row>
    <row r="9" spans="1:7" ht="15.75">
      <c r="A9" s="15" t="s">
        <v>6</v>
      </c>
      <c r="G9" s="18" t="s">
        <v>38</v>
      </c>
    </row>
    <row r="10" spans="1:7" ht="12.75">
      <c r="A10" s="17"/>
      <c r="G10" s="5" t="s">
        <v>320</v>
      </c>
    </row>
    <row r="11" spans="1:7" ht="12.75">
      <c r="A11" s="18" t="s">
        <v>7</v>
      </c>
      <c r="G11" s="6" t="s">
        <v>439</v>
      </c>
    </row>
    <row r="12" spans="1:7" ht="12.75">
      <c r="A12" s="18" t="s">
        <v>8</v>
      </c>
      <c r="G12" s="5" t="s">
        <v>296</v>
      </c>
    </row>
    <row r="13" spans="1:7" ht="12.75">
      <c r="A13" s="17" t="s">
        <v>318</v>
      </c>
      <c r="G13" s="6" t="s">
        <v>440</v>
      </c>
    </row>
    <row r="14" spans="1:7" ht="12.75">
      <c r="A14" s="17" t="s">
        <v>319</v>
      </c>
      <c r="G14" s="17"/>
    </row>
    <row r="15" spans="1:7" ht="12.75">
      <c r="A15" s="18" t="s">
        <v>11</v>
      </c>
      <c r="G15" s="17"/>
    </row>
    <row r="16" spans="1:7" ht="12.75">
      <c r="A16" s="17" t="s">
        <v>12</v>
      </c>
      <c r="G16" s="17"/>
    </row>
    <row r="17" spans="1:7" ht="12.75">
      <c r="A17" s="17"/>
      <c r="G17" s="18" t="s">
        <v>44</v>
      </c>
    </row>
    <row r="18" spans="1:7" ht="12.75">
      <c r="A18" s="17"/>
      <c r="G18" s="17" t="s">
        <v>554</v>
      </c>
    </row>
    <row r="19" spans="1:7" ht="12.75">
      <c r="A19" s="17"/>
      <c r="G19" s="19" t="s">
        <v>555</v>
      </c>
    </row>
    <row r="20" spans="1:7" ht="12.75">
      <c r="A20" s="17"/>
      <c r="G20" t="s">
        <v>556</v>
      </c>
    </row>
    <row r="21" ht="12.75">
      <c r="A21" s="17"/>
    </row>
    <row r="22" ht="12.75">
      <c r="A22" s="17"/>
    </row>
    <row r="23" ht="12.75">
      <c r="A23" s="17"/>
    </row>
    <row r="24" ht="12.75">
      <c r="A24" s="6"/>
    </row>
    <row r="25" ht="12.75">
      <c r="A25" s="17"/>
    </row>
    <row r="26" ht="12.75">
      <c r="A26" s="17" t="s">
        <v>13</v>
      </c>
    </row>
    <row r="27" ht="12.75">
      <c r="A27" s="17"/>
    </row>
    <row r="28" ht="12.75">
      <c r="A28" s="19"/>
    </row>
    <row r="29" ht="13.5" thickBot="1">
      <c r="A29" s="18" t="s">
        <v>14</v>
      </c>
    </row>
    <row r="30" spans="1:11" ht="12.75">
      <c r="A30" s="65" t="s">
        <v>15</v>
      </c>
      <c r="B30" s="67" t="s">
        <v>16</v>
      </c>
      <c r="C30" s="68"/>
      <c r="D30" s="67" t="s">
        <v>18</v>
      </c>
      <c r="E30" s="71"/>
      <c r="F30" s="68"/>
      <c r="G30" s="2" t="s">
        <v>20</v>
      </c>
      <c r="H30" s="2" t="s">
        <v>22</v>
      </c>
      <c r="I30" s="67" t="s">
        <v>24</v>
      </c>
      <c r="J30" s="71"/>
      <c r="K30" s="68"/>
    </row>
    <row r="31" spans="1:11" ht="13.5" thickBot="1">
      <c r="A31" s="66"/>
      <c r="B31" s="69" t="s">
        <v>17</v>
      </c>
      <c r="C31" s="70"/>
      <c r="D31" s="69" t="s">
        <v>19</v>
      </c>
      <c r="E31" s="72"/>
      <c r="F31" s="70"/>
      <c r="G31" s="3" t="s">
        <v>21</v>
      </c>
      <c r="H31" s="3" t="s">
        <v>23</v>
      </c>
      <c r="I31" s="69"/>
      <c r="J31" s="72"/>
      <c r="K31" s="70"/>
    </row>
    <row r="32" spans="1:11" ht="13.5" thickBot="1">
      <c r="A32" s="20" t="s">
        <v>15</v>
      </c>
      <c r="B32" s="3" t="s">
        <v>25</v>
      </c>
      <c r="C32" s="3" t="s">
        <v>26</v>
      </c>
      <c r="D32" s="3" t="s">
        <v>27</v>
      </c>
      <c r="E32" s="3" t="s">
        <v>28</v>
      </c>
      <c r="F32" s="3" t="s">
        <v>29</v>
      </c>
      <c r="G32" s="3"/>
      <c r="H32" s="3"/>
      <c r="I32" s="3" t="s">
        <v>30</v>
      </c>
      <c r="J32" s="3" t="s">
        <v>31</v>
      </c>
      <c r="K32" s="3" t="s">
        <v>32</v>
      </c>
    </row>
    <row r="33" spans="1:11" ht="13.5" thickBot="1">
      <c r="A33" s="20" t="s">
        <v>33</v>
      </c>
      <c r="B33" s="3">
        <v>14</v>
      </c>
      <c r="C33" s="3">
        <v>14</v>
      </c>
      <c r="D33" s="3">
        <v>3</v>
      </c>
      <c r="E33" s="3">
        <v>3</v>
      </c>
      <c r="F33" s="3">
        <v>2</v>
      </c>
      <c r="G33" s="3"/>
      <c r="H33" s="3">
        <v>0</v>
      </c>
      <c r="I33" s="3">
        <v>2</v>
      </c>
      <c r="J33" s="3">
        <v>1</v>
      </c>
      <c r="K33" s="3">
        <v>1</v>
      </c>
    </row>
    <row r="34" spans="1:11" ht="13.5" thickBot="1">
      <c r="A34" s="20" t="s">
        <v>34</v>
      </c>
      <c r="B34" s="3">
        <v>14</v>
      </c>
      <c r="C34" s="3">
        <v>14</v>
      </c>
      <c r="D34" s="3">
        <v>3</v>
      </c>
      <c r="E34" s="3">
        <v>3</v>
      </c>
      <c r="F34" s="3">
        <v>2</v>
      </c>
      <c r="G34" s="3"/>
      <c r="H34" s="3">
        <v>0</v>
      </c>
      <c r="I34" s="3">
        <v>2</v>
      </c>
      <c r="J34" s="3">
        <v>1</v>
      </c>
      <c r="K34" s="3">
        <v>1</v>
      </c>
    </row>
    <row r="35" ht="12.75">
      <c r="A35" s="17"/>
    </row>
    <row r="36" spans="1:3" ht="12.75">
      <c r="A36" s="49"/>
      <c r="B36" s="48"/>
      <c r="C36" s="48"/>
    </row>
    <row r="37" spans="1:3" ht="12.75">
      <c r="A37" s="26"/>
      <c r="B37" s="27"/>
      <c r="C37" s="27"/>
    </row>
    <row r="38" spans="1:3" ht="12.75">
      <c r="A38" s="26"/>
      <c r="B38" s="27"/>
      <c r="C38" s="27"/>
    </row>
    <row r="39" spans="1:3" ht="12.75">
      <c r="A39" s="26"/>
      <c r="B39" s="27"/>
      <c r="C39" s="27"/>
    </row>
    <row r="40" ht="12.75">
      <c r="A40" s="17"/>
    </row>
    <row r="41" ht="12.75">
      <c r="A41" s="17"/>
    </row>
    <row r="42" ht="12.75">
      <c r="A42" s="19"/>
    </row>
    <row r="43" ht="15.75">
      <c r="E43" s="14" t="s">
        <v>46</v>
      </c>
    </row>
    <row r="44" ht="12.75">
      <c r="E44" s="17"/>
    </row>
    <row r="45" ht="16.5" thickBot="1">
      <c r="E45" s="14" t="s">
        <v>47</v>
      </c>
    </row>
    <row r="46" spans="1:14" ht="13.5" thickBot="1">
      <c r="A46" s="22" t="s">
        <v>48</v>
      </c>
      <c r="B46" s="8" t="s">
        <v>49</v>
      </c>
      <c r="C46" s="8" t="s">
        <v>50</v>
      </c>
      <c r="D46" s="73" t="s">
        <v>51</v>
      </c>
      <c r="E46" s="74"/>
      <c r="F46" s="74"/>
      <c r="G46" s="75"/>
      <c r="H46" s="73" t="s">
        <v>52</v>
      </c>
      <c r="I46" s="74"/>
      <c r="J46" s="75"/>
      <c r="K46" s="73" t="s">
        <v>53</v>
      </c>
      <c r="L46" s="74"/>
      <c r="M46" s="75"/>
      <c r="N46" s="8" t="s">
        <v>54</v>
      </c>
    </row>
    <row r="47" spans="1:14" ht="13.5" thickBot="1">
      <c r="A47" s="23"/>
      <c r="B47" s="9"/>
      <c r="C47" s="9" t="s">
        <v>55</v>
      </c>
      <c r="D47" s="10" t="s">
        <v>56</v>
      </c>
      <c r="E47" s="10" t="s">
        <v>57</v>
      </c>
      <c r="F47" s="10" t="s">
        <v>58</v>
      </c>
      <c r="G47" s="10" t="s">
        <v>59</v>
      </c>
      <c r="H47" s="10" t="s">
        <v>60</v>
      </c>
      <c r="I47" s="10" t="s">
        <v>27</v>
      </c>
      <c r="J47" s="10" t="s">
        <v>61</v>
      </c>
      <c r="K47" s="10" t="s">
        <v>62</v>
      </c>
      <c r="L47" s="10" t="s">
        <v>56</v>
      </c>
      <c r="M47" s="10" t="s">
        <v>63</v>
      </c>
      <c r="N47" s="9" t="s">
        <v>64</v>
      </c>
    </row>
    <row r="48" spans="1:14" ht="26.25" thickBot="1">
      <c r="A48" s="20" t="s">
        <v>398</v>
      </c>
      <c r="B48" s="11" t="s">
        <v>399</v>
      </c>
      <c r="C48" s="3">
        <v>8</v>
      </c>
      <c r="D48" s="3">
        <v>2</v>
      </c>
      <c r="E48" s="3">
        <v>1</v>
      </c>
      <c r="F48" s="3">
        <v>0</v>
      </c>
      <c r="G48" s="3">
        <v>1</v>
      </c>
      <c r="H48" s="3">
        <v>6.5</v>
      </c>
      <c r="I48" s="3">
        <v>7.5</v>
      </c>
      <c r="J48" s="3">
        <v>14</v>
      </c>
      <c r="K48" s="3" t="s">
        <v>62</v>
      </c>
      <c r="L48" s="3"/>
      <c r="M48" s="3"/>
      <c r="N48" s="11" t="s">
        <v>73</v>
      </c>
    </row>
    <row r="49" spans="1:14" ht="13.5" thickBot="1">
      <c r="A49" s="20" t="s">
        <v>405</v>
      </c>
      <c r="B49" s="11" t="s">
        <v>406</v>
      </c>
      <c r="C49" s="3">
        <v>8</v>
      </c>
      <c r="D49" s="3">
        <v>2</v>
      </c>
      <c r="E49" s="3">
        <v>1</v>
      </c>
      <c r="F49" s="3">
        <v>0</v>
      </c>
      <c r="G49" s="3">
        <v>1</v>
      </c>
      <c r="H49" s="3">
        <v>6.5</v>
      </c>
      <c r="I49" s="3">
        <v>7.5</v>
      </c>
      <c r="J49" s="3">
        <v>14</v>
      </c>
      <c r="K49" s="3" t="s">
        <v>62</v>
      </c>
      <c r="L49" s="3"/>
      <c r="M49" s="3"/>
      <c r="N49" s="11" t="s">
        <v>67</v>
      </c>
    </row>
    <row r="50" spans="1:14" ht="13.5" thickBot="1">
      <c r="A50" s="20" t="s">
        <v>407</v>
      </c>
      <c r="B50" s="11" t="s">
        <v>408</v>
      </c>
      <c r="C50" s="3">
        <v>7</v>
      </c>
      <c r="D50" s="3">
        <v>2</v>
      </c>
      <c r="E50" s="3">
        <v>1</v>
      </c>
      <c r="F50" s="3">
        <v>0</v>
      </c>
      <c r="G50" s="3">
        <v>1</v>
      </c>
      <c r="H50" s="3">
        <v>6.5</v>
      </c>
      <c r="I50" s="3">
        <v>5.5</v>
      </c>
      <c r="J50" s="3">
        <v>12</v>
      </c>
      <c r="K50" s="3" t="s">
        <v>62</v>
      </c>
      <c r="L50" s="3"/>
      <c r="M50" s="3"/>
      <c r="N50" s="11" t="s">
        <v>67</v>
      </c>
    </row>
    <row r="51" spans="1:14" ht="13.5" thickBot="1">
      <c r="A51" s="20" t="s">
        <v>409</v>
      </c>
      <c r="B51" s="11" t="s">
        <v>410</v>
      </c>
      <c r="C51" s="3">
        <v>7</v>
      </c>
      <c r="D51" s="3">
        <v>2</v>
      </c>
      <c r="E51" s="3">
        <v>1</v>
      </c>
      <c r="F51" s="3">
        <v>0</v>
      </c>
      <c r="G51" s="3">
        <v>1</v>
      </c>
      <c r="H51" s="3">
        <v>6.5</v>
      </c>
      <c r="I51" s="3">
        <v>5.5</v>
      </c>
      <c r="J51" s="3">
        <v>12</v>
      </c>
      <c r="K51" s="3" t="s">
        <v>62</v>
      </c>
      <c r="L51" s="3"/>
      <c r="M51" s="3"/>
      <c r="N51" s="11" t="s">
        <v>67</v>
      </c>
    </row>
    <row r="52" spans="1:14" ht="13.5" thickBot="1">
      <c r="A52" s="23" t="s">
        <v>74</v>
      </c>
      <c r="B52" s="9"/>
      <c r="C52" s="9">
        <v>30</v>
      </c>
      <c r="D52" s="9">
        <v>8</v>
      </c>
      <c r="E52" s="9">
        <v>4</v>
      </c>
      <c r="F52" s="9">
        <v>0</v>
      </c>
      <c r="G52" s="9">
        <v>4</v>
      </c>
      <c r="H52" s="9">
        <v>26</v>
      </c>
      <c r="I52" s="9">
        <v>26</v>
      </c>
      <c r="J52" s="9">
        <v>52</v>
      </c>
      <c r="K52" s="9"/>
      <c r="L52" s="9"/>
      <c r="M52" s="9"/>
      <c r="N52" s="9"/>
    </row>
    <row r="53" ht="12.75">
      <c r="A53" s="17"/>
    </row>
    <row r="54" ht="16.5" thickBot="1">
      <c r="G54" s="14" t="s">
        <v>75</v>
      </c>
    </row>
    <row r="55" spans="1:14" ht="13.5" thickBot="1">
      <c r="A55" s="22" t="s">
        <v>48</v>
      </c>
      <c r="B55" s="8" t="s">
        <v>49</v>
      </c>
      <c r="C55" s="8" t="s">
        <v>50</v>
      </c>
      <c r="D55" s="73" t="s">
        <v>51</v>
      </c>
      <c r="E55" s="74"/>
      <c r="F55" s="74"/>
      <c r="G55" s="75"/>
      <c r="H55" s="73" t="s">
        <v>52</v>
      </c>
      <c r="I55" s="74"/>
      <c r="J55" s="75"/>
      <c r="K55" s="73" t="s">
        <v>53</v>
      </c>
      <c r="L55" s="74"/>
      <c r="M55" s="75"/>
      <c r="N55" s="8" t="s">
        <v>54</v>
      </c>
    </row>
    <row r="56" spans="1:14" ht="13.5" thickBot="1">
      <c r="A56" s="23"/>
      <c r="B56" s="9"/>
      <c r="C56" s="9" t="s">
        <v>55</v>
      </c>
      <c r="D56" s="10" t="s">
        <v>56</v>
      </c>
      <c r="E56" s="10" t="s">
        <v>57</v>
      </c>
      <c r="F56" s="10" t="s">
        <v>58</v>
      </c>
      <c r="G56" s="10" t="s">
        <v>59</v>
      </c>
      <c r="H56" s="10" t="s">
        <v>60</v>
      </c>
      <c r="I56" s="10" t="s">
        <v>27</v>
      </c>
      <c r="J56" s="10" t="s">
        <v>61</v>
      </c>
      <c r="K56" s="10" t="s">
        <v>62</v>
      </c>
      <c r="L56" s="10" t="s">
        <v>56</v>
      </c>
      <c r="M56" s="10" t="s">
        <v>63</v>
      </c>
      <c r="N56" s="9" t="s">
        <v>64</v>
      </c>
    </row>
    <row r="57" spans="1:14" ht="26.25" thickBot="1">
      <c r="A57" s="20" t="s">
        <v>441</v>
      </c>
      <c r="B57" s="11" t="s">
        <v>337</v>
      </c>
      <c r="C57" s="3">
        <v>8</v>
      </c>
      <c r="D57" s="3">
        <v>2</v>
      </c>
      <c r="E57" s="3">
        <v>1</v>
      </c>
      <c r="F57" s="3">
        <v>0</v>
      </c>
      <c r="G57" s="3">
        <v>1</v>
      </c>
      <c r="H57" s="3">
        <v>6.5</v>
      </c>
      <c r="I57" s="3">
        <v>7.5</v>
      </c>
      <c r="J57" s="3">
        <v>14</v>
      </c>
      <c r="K57" s="3" t="s">
        <v>62</v>
      </c>
      <c r="L57" s="3"/>
      <c r="M57" s="3"/>
      <c r="N57" s="11" t="s">
        <v>73</v>
      </c>
    </row>
    <row r="58" spans="1:14" ht="26.25" thickBot="1">
      <c r="A58" s="20" t="s">
        <v>417</v>
      </c>
      <c r="B58" s="11" t="s">
        <v>418</v>
      </c>
      <c r="C58" s="3">
        <v>8</v>
      </c>
      <c r="D58" s="3">
        <v>2</v>
      </c>
      <c r="E58" s="3">
        <v>1</v>
      </c>
      <c r="F58" s="3">
        <v>0</v>
      </c>
      <c r="G58" s="3">
        <v>1</v>
      </c>
      <c r="H58" s="3">
        <v>6.5</v>
      </c>
      <c r="I58" s="3">
        <v>7.5</v>
      </c>
      <c r="J58" s="3">
        <v>14</v>
      </c>
      <c r="K58" s="3" t="s">
        <v>62</v>
      </c>
      <c r="L58" s="3"/>
      <c r="M58" s="3"/>
      <c r="N58" s="11" t="s">
        <v>73</v>
      </c>
    </row>
    <row r="59" spans="1:14" ht="13.5" thickBot="1">
      <c r="A59" s="20" t="s">
        <v>415</v>
      </c>
      <c r="B59" s="11" t="s">
        <v>416</v>
      </c>
      <c r="C59" s="3">
        <v>7</v>
      </c>
      <c r="D59" s="3">
        <v>2</v>
      </c>
      <c r="E59" s="3">
        <v>1</v>
      </c>
      <c r="F59" s="3">
        <v>0</v>
      </c>
      <c r="G59" s="3">
        <v>1</v>
      </c>
      <c r="H59" s="3">
        <v>6.5</v>
      </c>
      <c r="I59" s="3">
        <v>5.5</v>
      </c>
      <c r="J59" s="3">
        <v>12</v>
      </c>
      <c r="K59" s="3" t="s">
        <v>62</v>
      </c>
      <c r="L59" s="3"/>
      <c r="M59" s="3"/>
      <c r="N59" s="11" t="s">
        <v>73</v>
      </c>
    </row>
    <row r="60" spans="1:14" ht="26.25" thickBot="1">
      <c r="A60" s="20" t="s">
        <v>436</v>
      </c>
      <c r="B60" s="11" t="s">
        <v>437</v>
      </c>
      <c r="C60" s="3">
        <v>7</v>
      </c>
      <c r="D60" s="3">
        <v>2</v>
      </c>
      <c r="E60" s="3">
        <v>1</v>
      </c>
      <c r="F60" s="3">
        <v>0</v>
      </c>
      <c r="G60" s="3">
        <v>1</v>
      </c>
      <c r="H60" s="3">
        <v>6.5</v>
      </c>
      <c r="I60" s="3">
        <v>5.5</v>
      </c>
      <c r="J60" s="3">
        <v>12</v>
      </c>
      <c r="K60" s="3" t="s">
        <v>62</v>
      </c>
      <c r="L60" s="3"/>
      <c r="M60" s="3"/>
      <c r="N60" s="11" t="s">
        <v>73</v>
      </c>
    </row>
    <row r="61" spans="1:14" ht="13.5" thickBot="1">
      <c r="A61" s="23" t="s">
        <v>74</v>
      </c>
      <c r="B61" s="9"/>
      <c r="C61" s="9">
        <v>30</v>
      </c>
      <c r="D61" s="9">
        <v>8</v>
      </c>
      <c r="E61" s="9">
        <v>4</v>
      </c>
      <c r="F61" s="9">
        <v>0</v>
      </c>
      <c r="G61" s="9">
        <v>4</v>
      </c>
      <c r="H61" s="9">
        <v>26</v>
      </c>
      <c r="I61" s="9">
        <v>26</v>
      </c>
      <c r="J61" s="9">
        <v>52</v>
      </c>
      <c r="K61" s="9"/>
      <c r="L61" s="9"/>
      <c r="M61" s="9"/>
      <c r="N61" s="9"/>
    </row>
    <row r="62" ht="12.75">
      <c r="A62" s="17"/>
    </row>
    <row r="63" ht="16.5" thickBot="1">
      <c r="G63" s="14" t="s">
        <v>84</v>
      </c>
    </row>
    <row r="64" spans="1:14" ht="13.5" thickBot="1">
      <c r="A64" s="22" t="s">
        <v>48</v>
      </c>
      <c r="B64" s="8" t="s">
        <v>49</v>
      </c>
      <c r="C64" s="8" t="s">
        <v>50</v>
      </c>
      <c r="D64" s="73" t="s">
        <v>51</v>
      </c>
      <c r="E64" s="74"/>
      <c r="F64" s="74"/>
      <c r="G64" s="75"/>
      <c r="H64" s="73" t="s">
        <v>52</v>
      </c>
      <c r="I64" s="74"/>
      <c r="J64" s="75"/>
      <c r="K64" s="73" t="s">
        <v>53</v>
      </c>
      <c r="L64" s="74"/>
      <c r="M64" s="75"/>
      <c r="N64" s="8" t="s">
        <v>54</v>
      </c>
    </row>
    <row r="65" spans="1:14" ht="13.5" thickBot="1">
      <c r="A65" s="23"/>
      <c r="B65" s="9"/>
      <c r="C65" s="9" t="s">
        <v>55</v>
      </c>
      <c r="D65" s="10" t="s">
        <v>56</v>
      </c>
      <c r="E65" s="10" t="s">
        <v>57</v>
      </c>
      <c r="F65" s="10" t="s">
        <v>58</v>
      </c>
      <c r="G65" s="10" t="s">
        <v>59</v>
      </c>
      <c r="H65" s="10" t="s">
        <v>60</v>
      </c>
      <c r="I65" s="10" t="s">
        <v>27</v>
      </c>
      <c r="J65" s="10" t="s">
        <v>61</v>
      </c>
      <c r="K65" s="10" t="s">
        <v>62</v>
      </c>
      <c r="L65" s="10" t="s">
        <v>56</v>
      </c>
      <c r="M65" s="10" t="s">
        <v>63</v>
      </c>
      <c r="N65" s="9" t="s">
        <v>64</v>
      </c>
    </row>
    <row r="66" spans="1:14" ht="26.25" thickBot="1">
      <c r="A66" s="20" t="s">
        <v>419</v>
      </c>
      <c r="B66" s="11" t="s">
        <v>420</v>
      </c>
      <c r="C66" s="3">
        <v>8</v>
      </c>
      <c r="D66" s="3">
        <v>2</v>
      </c>
      <c r="E66" s="3">
        <v>1</v>
      </c>
      <c r="F66" s="3">
        <v>0</v>
      </c>
      <c r="G66" s="3">
        <v>1</v>
      </c>
      <c r="H66" s="3">
        <v>6.5</v>
      </c>
      <c r="I66" s="3">
        <v>7.5</v>
      </c>
      <c r="J66" s="3">
        <v>14</v>
      </c>
      <c r="K66" s="3" t="s">
        <v>62</v>
      </c>
      <c r="L66" s="3"/>
      <c r="M66" s="3"/>
      <c r="N66" s="11" t="s">
        <v>73</v>
      </c>
    </row>
    <row r="67" spans="1:14" ht="39" thickBot="1">
      <c r="A67" s="20" t="s">
        <v>432</v>
      </c>
      <c r="B67" s="11" t="s">
        <v>433</v>
      </c>
      <c r="C67" s="3">
        <v>8</v>
      </c>
      <c r="D67" s="3">
        <v>2</v>
      </c>
      <c r="E67" s="3">
        <v>1</v>
      </c>
      <c r="F67" s="3">
        <v>0</v>
      </c>
      <c r="G67" s="3">
        <v>1</v>
      </c>
      <c r="H67" s="3">
        <v>6.5</v>
      </c>
      <c r="I67" s="3">
        <v>7.5</v>
      </c>
      <c r="J67" s="3">
        <v>14</v>
      </c>
      <c r="K67" s="3" t="s">
        <v>62</v>
      </c>
      <c r="L67" s="3"/>
      <c r="M67" s="3"/>
      <c r="N67" s="11" t="s">
        <v>73</v>
      </c>
    </row>
    <row r="68" spans="1:14" ht="26.25" thickBot="1">
      <c r="A68" s="20" t="s">
        <v>423</v>
      </c>
      <c r="B68" s="11" t="s">
        <v>345</v>
      </c>
      <c r="C68" s="3">
        <v>6</v>
      </c>
      <c r="D68" s="3">
        <v>2</v>
      </c>
      <c r="E68" s="3">
        <v>1</v>
      </c>
      <c r="F68" s="3">
        <v>0</v>
      </c>
      <c r="G68" s="3">
        <v>0</v>
      </c>
      <c r="H68" s="3">
        <v>6.5</v>
      </c>
      <c r="I68" s="3">
        <v>4.5</v>
      </c>
      <c r="J68" s="3">
        <v>11</v>
      </c>
      <c r="K68" s="3"/>
      <c r="L68" s="3" t="s">
        <v>56</v>
      </c>
      <c r="M68" s="3"/>
      <c r="N68" s="11" t="s">
        <v>73</v>
      </c>
    </row>
    <row r="69" spans="1:14" ht="13.5" thickBot="1">
      <c r="A69" s="20" t="s">
        <v>442</v>
      </c>
      <c r="B69" s="11" t="s">
        <v>90</v>
      </c>
      <c r="C69" s="3">
        <v>8</v>
      </c>
      <c r="D69" s="3">
        <v>2</v>
      </c>
      <c r="E69" s="3">
        <v>1</v>
      </c>
      <c r="F69" s="3">
        <v>0</v>
      </c>
      <c r="G69" s="3">
        <v>1</v>
      </c>
      <c r="H69" s="3">
        <v>6.5</v>
      </c>
      <c r="I69" s="3">
        <v>7.5</v>
      </c>
      <c r="J69" s="3">
        <v>14</v>
      </c>
      <c r="K69" s="3" t="s">
        <v>62</v>
      </c>
      <c r="L69" s="3"/>
      <c r="M69" s="3"/>
      <c r="N69" s="11" t="s">
        <v>91</v>
      </c>
    </row>
    <row r="70" spans="1:14" ht="13.5" thickBot="1">
      <c r="A70" s="23" t="s">
        <v>74</v>
      </c>
      <c r="B70" s="9"/>
      <c r="C70" s="9">
        <v>30</v>
      </c>
      <c r="D70" s="9">
        <v>8</v>
      </c>
      <c r="E70" s="9">
        <v>4</v>
      </c>
      <c r="F70" s="9">
        <v>0</v>
      </c>
      <c r="G70" s="9">
        <v>3</v>
      </c>
      <c r="H70" s="9">
        <v>26</v>
      </c>
      <c r="I70" s="9">
        <v>27</v>
      </c>
      <c r="J70" s="9">
        <v>53</v>
      </c>
      <c r="K70" s="9"/>
      <c r="L70" s="9"/>
      <c r="M70" s="9"/>
      <c r="N70" s="9"/>
    </row>
    <row r="71" spans="1:14" ht="12.75">
      <c r="A71" s="5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ht="12.75">
      <c r="A72" s="17"/>
    </row>
    <row r="73" ht="16.5" thickBot="1">
      <c r="G73" s="14" t="s">
        <v>94</v>
      </c>
    </row>
    <row r="74" spans="1:14" ht="13.5" thickBot="1">
      <c r="A74" s="22" t="s">
        <v>48</v>
      </c>
      <c r="B74" s="8" t="s">
        <v>49</v>
      </c>
      <c r="C74" s="8" t="s">
        <v>50</v>
      </c>
      <c r="D74" s="73" t="s">
        <v>51</v>
      </c>
      <c r="E74" s="74"/>
      <c r="F74" s="74"/>
      <c r="G74" s="75"/>
      <c r="H74" s="73" t="s">
        <v>52</v>
      </c>
      <c r="I74" s="74"/>
      <c r="J74" s="75"/>
      <c r="K74" s="73" t="s">
        <v>53</v>
      </c>
      <c r="L74" s="74"/>
      <c r="M74" s="75"/>
      <c r="N74" s="8" t="s">
        <v>54</v>
      </c>
    </row>
    <row r="75" spans="1:14" ht="13.5" thickBot="1">
      <c r="A75" s="23"/>
      <c r="B75" s="9"/>
      <c r="C75" s="9" t="s">
        <v>55</v>
      </c>
      <c r="D75" s="10" t="s">
        <v>56</v>
      </c>
      <c r="E75" s="10" t="s">
        <v>57</v>
      </c>
      <c r="F75" s="10" t="s">
        <v>58</v>
      </c>
      <c r="G75" s="10" t="s">
        <v>59</v>
      </c>
      <c r="H75" s="10" t="s">
        <v>60</v>
      </c>
      <c r="I75" s="10" t="s">
        <v>27</v>
      </c>
      <c r="J75" s="10" t="s">
        <v>61</v>
      </c>
      <c r="K75" s="10" t="s">
        <v>62</v>
      </c>
      <c r="L75" s="10" t="s">
        <v>56</v>
      </c>
      <c r="M75" s="10" t="s">
        <v>63</v>
      </c>
      <c r="N75" s="9" t="s">
        <v>64</v>
      </c>
    </row>
    <row r="76" spans="1:14" ht="13.5" thickBot="1">
      <c r="A76" s="20" t="s">
        <v>443</v>
      </c>
      <c r="B76" s="11" t="s">
        <v>444</v>
      </c>
      <c r="C76" s="3">
        <v>7</v>
      </c>
      <c r="D76" s="3">
        <v>2</v>
      </c>
      <c r="E76" s="3">
        <v>1</v>
      </c>
      <c r="F76" s="3">
        <v>0</v>
      </c>
      <c r="G76" s="3">
        <v>1</v>
      </c>
      <c r="H76" s="3">
        <v>6.5</v>
      </c>
      <c r="I76" s="3">
        <v>5.5</v>
      </c>
      <c r="J76" s="3">
        <v>12</v>
      </c>
      <c r="K76" s="3" t="s">
        <v>62</v>
      </c>
      <c r="L76" s="3"/>
      <c r="M76" s="3"/>
      <c r="N76" s="11" t="s">
        <v>73</v>
      </c>
    </row>
    <row r="77" spans="1:14" ht="26.25" thickBot="1">
      <c r="A77" s="20" t="s">
        <v>445</v>
      </c>
      <c r="B77" s="11" t="s">
        <v>446</v>
      </c>
      <c r="C77" s="3">
        <v>7</v>
      </c>
      <c r="D77" s="3">
        <v>2</v>
      </c>
      <c r="E77" s="3">
        <v>1</v>
      </c>
      <c r="F77" s="3">
        <v>0</v>
      </c>
      <c r="G77" s="3">
        <v>1</v>
      </c>
      <c r="H77" s="3">
        <v>6.5</v>
      </c>
      <c r="I77" s="3">
        <v>5.5</v>
      </c>
      <c r="J77" s="3">
        <v>12</v>
      </c>
      <c r="K77" s="3" t="s">
        <v>62</v>
      </c>
      <c r="L77" s="3"/>
      <c r="M77" s="3"/>
      <c r="N77" s="11" t="s">
        <v>91</v>
      </c>
    </row>
    <row r="78" spans="1:14" ht="26.25" thickBot="1">
      <c r="A78" s="20" t="s">
        <v>447</v>
      </c>
      <c r="B78" s="11" t="s">
        <v>448</v>
      </c>
      <c r="C78" s="3">
        <v>4</v>
      </c>
      <c r="D78" s="3">
        <v>0</v>
      </c>
      <c r="E78" s="3">
        <v>0</v>
      </c>
      <c r="F78" s="3">
        <v>1</v>
      </c>
      <c r="G78" s="3">
        <v>2</v>
      </c>
      <c r="H78" s="3">
        <v>1.5</v>
      </c>
      <c r="I78" s="3">
        <v>5.5</v>
      </c>
      <c r="J78" s="3">
        <v>7</v>
      </c>
      <c r="K78" s="3"/>
      <c r="L78" s="3" t="s">
        <v>56</v>
      </c>
      <c r="M78" s="3"/>
      <c r="N78" s="11" t="s">
        <v>91</v>
      </c>
    </row>
    <row r="79" spans="1:14" ht="13.5" thickBot="1">
      <c r="A79" s="20" t="s">
        <v>99</v>
      </c>
      <c r="B79" s="11" t="s">
        <v>100</v>
      </c>
      <c r="C79" s="3">
        <v>4</v>
      </c>
      <c r="D79" s="3">
        <v>0</v>
      </c>
      <c r="E79" s="3">
        <v>0</v>
      </c>
      <c r="F79" s="3">
        <v>0</v>
      </c>
      <c r="G79" s="3">
        <v>5</v>
      </c>
      <c r="H79" s="3">
        <v>0</v>
      </c>
      <c r="I79" s="3">
        <v>7</v>
      </c>
      <c r="J79" s="3">
        <v>7</v>
      </c>
      <c r="K79" s="3"/>
      <c r="L79" s="3" t="s">
        <v>56</v>
      </c>
      <c r="M79" s="3"/>
      <c r="N79" s="11" t="s">
        <v>91</v>
      </c>
    </row>
    <row r="80" spans="1:14" ht="13.5" thickBot="1">
      <c r="A80" s="20" t="s">
        <v>449</v>
      </c>
      <c r="B80" s="11" t="s">
        <v>93</v>
      </c>
      <c r="C80" s="3">
        <v>8</v>
      </c>
      <c r="D80" s="3">
        <v>2</v>
      </c>
      <c r="E80" s="3">
        <v>1</v>
      </c>
      <c r="F80" s="3">
        <v>0</v>
      </c>
      <c r="G80" s="3">
        <v>1</v>
      </c>
      <c r="H80" s="3">
        <v>6.5</v>
      </c>
      <c r="I80" s="3">
        <v>7.5</v>
      </c>
      <c r="J80" s="3">
        <v>14</v>
      </c>
      <c r="K80" s="3" t="s">
        <v>62</v>
      </c>
      <c r="L80" s="3"/>
      <c r="M80" s="3"/>
      <c r="N80" s="11" t="s">
        <v>91</v>
      </c>
    </row>
    <row r="81" spans="1:14" ht="13.5" thickBot="1">
      <c r="A81" s="23" t="s">
        <v>74</v>
      </c>
      <c r="B81" s="9"/>
      <c r="C81" s="9">
        <v>30</v>
      </c>
      <c r="D81" s="9">
        <v>6</v>
      </c>
      <c r="E81" s="9">
        <v>3</v>
      </c>
      <c r="F81" s="9">
        <v>1</v>
      </c>
      <c r="G81" s="9">
        <v>10</v>
      </c>
      <c r="H81" s="9">
        <v>21</v>
      </c>
      <c r="I81" s="9">
        <v>31</v>
      </c>
      <c r="J81" s="9">
        <v>52</v>
      </c>
      <c r="K81" s="9"/>
      <c r="L81" s="9"/>
      <c r="M81" s="9"/>
      <c r="N81" s="9"/>
    </row>
    <row r="82" ht="15.75">
      <c r="A82" s="15"/>
    </row>
    <row r="83" ht="15.75">
      <c r="G83" s="14" t="s">
        <v>104</v>
      </c>
    </row>
    <row r="84" ht="13.5" thickBot="1">
      <c r="A84" s="17"/>
    </row>
    <row r="85" spans="1:14" ht="13.5" thickBot="1">
      <c r="A85" s="22" t="s">
        <v>48</v>
      </c>
      <c r="B85" s="8" t="s">
        <v>49</v>
      </c>
      <c r="C85" s="8" t="s">
        <v>50</v>
      </c>
      <c r="D85" s="73" t="s">
        <v>51</v>
      </c>
      <c r="E85" s="74"/>
      <c r="F85" s="74"/>
      <c r="G85" s="75"/>
      <c r="H85" s="73" t="s">
        <v>52</v>
      </c>
      <c r="I85" s="74"/>
      <c r="J85" s="75"/>
      <c r="K85" s="73" t="s">
        <v>53</v>
      </c>
      <c r="L85" s="74"/>
      <c r="M85" s="75"/>
      <c r="N85" s="8" t="s">
        <v>54</v>
      </c>
    </row>
    <row r="86" spans="1:14" ht="13.5" thickBot="1">
      <c r="A86" s="23"/>
      <c r="B86" s="9"/>
      <c r="C86" s="9" t="s">
        <v>55</v>
      </c>
      <c r="D86" s="10" t="s">
        <v>56</v>
      </c>
      <c r="E86" s="10" t="s">
        <v>57</v>
      </c>
      <c r="F86" s="10" t="s">
        <v>58</v>
      </c>
      <c r="G86" s="10" t="s">
        <v>59</v>
      </c>
      <c r="H86" s="10" t="s">
        <v>60</v>
      </c>
      <c r="I86" s="10" t="s">
        <v>27</v>
      </c>
      <c r="J86" s="10" t="s">
        <v>61</v>
      </c>
      <c r="K86" s="10" t="s">
        <v>62</v>
      </c>
      <c r="L86" s="10" t="s">
        <v>56</v>
      </c>
      <c r="M86" s="10" t="s">
        <v>63</v>
      </c>
      <c r="N86" s="9" t="s">
        <v>64</v>
      </c>
    </row>
    <row r="87" spans="1:14" ht="12.75">
      <c r="A87" s="85" t="s">
        <v>354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7"/>
    </row>
    <row r="88" spans="1:14" ht="13.5" thickBot="1">
      <c r="A88" s="20" t="s">
        <v>357</v>
      </c>
      <c r="B88" s="11" t="s">
        <v>358</v>
      </c>
      <c r="C88" s="3">
        <v>8</v>
      </c>
      <c r="D88" s="3">
        <v>2</v>
      </c>
      <c r="E88" s="3">
        <v>1</v>
      </c>
      <c r="F88" s="3">
        <v>0</v>
      </c>
      <c r="G88" s="3">
        <v>1</v>
      </c>
      <c r="H88" s="3">
        <v>6.5</v>
      </c>
      <c r="I88" s="3">
        <v>7.5</v>
      </c>
      <c r="J88" s="3">
        <v>14</v>
      </c>
      <c r="K88" s="3" t="s">
        <v>62</v>
      </c>
      <c r="L88" s="3"/>
      <c r="M88" s="3"/>
      <c r="N88" s="11" t="s">
        <v>91</v>
      </c>
    </row>
    <row r="89" spans="1:14" ht="13.5" thickBot="1">
      <c r="A89" s="20" t="s">
        <v>340</v>
      </c>
      <c r="B89" s="11" t="s">
        <v>341</v>
      </c>
      <c r="C89" s="3">
        <v>8</v>
      </c>
      <c r="D89" s="3">
        <v>2</v>
      </c>
      <c r="E89" s="3">
        <v>1</v>
      </c>
      <c r="F89" s="3">
        <v>0</v>
      </c>
      <c r="G89" s="3">
        <v>1</v>
      </c>
      <c r="H89" s="3">
        <v>6.5</v>
      </c>
      <c r="I89" s="3">
        <v>7.5</v>
      </c>
      <c r="J89" s="3">
        <v>14</v>
      </c>
      <c r="K89" s="3" t="s">
        <v>62</v>
      </c>
      <c r="L89" s="3"/>
      <c r="M89" s="3"/>
      <c r="N89" s="11" t="s">
        <v>91</v>
      </c>
    </row>
    <row r="90" spans="1:14" ht="13.5" thickBot="1">
      <c r="A90" s="20" t="s">
        <v>450</v>
      </c>
      <c r="B90" s="11" t="s">
        <v>387</v>
      </c>
      <c r="C90" s="3">
        <v>8</v>
      </c>
      <c r="D90" s="3">
        <v>2</v>
      </c>
      <c r="E90" s="3">
        <v>1</v>
      </c>
      <c r="F90" s="3">
        <v>0</v>
      </c>
      <c r="G90" s="3">
        <v>1</v>
      </c>
      <c r="H90" s="3">
        <v>6.5</v>
      </c>
      <c r="I90" s="3">
        <v>7.5</v>
      </c>
      <c r="J90" s="3">
        <v>14</v>
      </c>
      <c r="K90" s="3" t="s">
        <v>62</v>
      </c>
      <c r="L90" s="3"/>
      <c r="M90" s="3"/>
      <c r="N90" s="11" t="s">
        <v>91</v>
      </c>
    </row>
    <row r="91" spans="1:14" ht="12.75">
      <c r="A91" s="85" t="s">
        <v>313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7"/>
    </row>
    <row r="92" spans="1:14" ht="13.5" thickBot="1">
      <c r="A92" s="20" t="s">
        <v>400</v>
      </c>
      <c r="B92" s="11" t="s">
        <v>401</v>
      </c>
      <c r="C92" s="3">
        <v>8</v>
      </c>
      <c r="D92" s="3">
        <v>2</v>
      </c>
      <c r="E92" s="3">
        <v>1</v>
      </c>
      <c r="F92" s="3">
        <v>0</v>
      </c>
      <c r="G92" s="3">
        <v>1</v>
      </c>
      <c r="H92" s="3">
        <v>6.5</v>
      </c>
      <c r="I92" s="3">
        <v>7.5</v>
      </c>
      <c r="J92" s="3">
        <v>14</v>
      </c>
      <c r="K92" s="3" t="s">
        <v>62</v>
      </c>
      <c r="L92" s="3"/>
      <c r="M92" s="3"/>
      <c r="N92" s="11" t="s">
        <v>91</v>
      </c>
    </row>
    <row r="93" spans="1:14" ht="13.5" thickBot="1">
      <c r="A93" s="20" t="s">
        <v>427</v>
      </c>
      <c r="B93" s="11" t="s">
        <v>428</v>
      </c>
      <c r="C93" s="3">
        <v>8</v>
      </c>
      <c r="D93" s="3">
        <v>2</v>
      </c>
      <c r="E93" s="3">
        <v>1</v>
      </c>
      <c r="F93" s="3">
        <v>0</v>
      </c>
      <c r="G93" s="3">
        <v>1</v>
      </c>
      <c r="H93" s="3">
        <v>6.5</v>
      </c>
      <c r="I93" s="3">
        <v>7.5</v>
      </c>
      <c r="J93" s="3">
        <v>14</v>
      </c>
      <c r="K93" s="3" t="s">
        <v>62</v>
      </c>
      <c r="L93" s="3"/>
      <c r="M93" s="3"/>
      <c r="N93" s="11" t="s">
        <v>91</v>
      </c>
    </row>
    <row r="94" spans="1:14" ht="13.5" thickBot="1">
      <c r="A94" s="20" t="s">
        <v>434</v>
      </c>
      <c r="B94" s="11" t="s">
        <v>435</v>
      </c>
      <c r="C94" s="3">
        <v>8</v>
      </c>
      <c r="D94" s="3">
        <v>2</v>
      </c>
      <c r="E94" s="3">
        <v>1</v>
      </c>
      <c r="F94" s="3">
        <v>0</v>
      </c>
      <c r="G94" s="3">
        <v>1</v>
      </c>
      <c r="H94" s="3">
        <v>6.5</v>
      </c>
      <c r="I94" s="3">
        <v>7.5</v>
      </c>
      <c r="J94" s="3">
        <v>14</v>
      </c>
      <c r="K94" s="3" t="s">
        <v>62</v>
      </c>
      <c r="L94" s="3"/>
      <c r="M94" s="3"/>
      <c r="N94" s="11" t="s">
        <v>91</v>
      </c>
    </row>
    <row r="95" spans="1:14" ht="13.5" thickBot="1">
      <c r="A95" s="23" t="s">
        <v>74</v>
      </c>
      <c r="B95" s="9"/>
      <c r="C95" s="9">
        <f>C88+C92</f>
        <v>16</v>
      </c>
      <c r="D95" s="9">
        <f aca="true" t="shared" si="0" ref="D95:J95">D88+D92</f>
        <v>4</v>
      </c>
      <c r="E95" s="9">
        <f t="shared" si="0"/>
        <v>2</v>
      </c>
      <c r="F95" s="9">
        <f t="shared" si="0"/>
        <v>0</v>
      </c>
      <c r="G95" s="9">
        <f t="shared" si="0"/>
        <v>2</v>
      </c>
      <c r="H95" s="9">
        <f t="shared" si="0"/>
        <v>13</v>
      </c>
      <c r="I95" s="9">
        <f t="shared" si="0"/>
        <v>15</v>
      </c>
      <c r="J95" s="9">
        <f t="shared" si="0"/>
        <v>28</v>
      </c>
      <c r="K95" s="9"/>
      <c r="L95" s="9"/>
      <c r="M95" s="9"/>
      <c r="N95" s="9"/>
    </row>
    <row r="96" ht="15.75">
      <c r="A96" s="15"/>
    </row>
    <row r="97" ht="15.75">
      <c r="D97" s="14" t="s">
        <v>130</v>
      </c>
    </row>
    <row r="98" ht="13.5" thickBot="1">
      <c r="A98" s="17"/>
    </row>
    <row r="99" spans="1:14" ht="13.5" thickBot="1">
      <c r="A99" s="22" t="s">
        <v>48</v>
      </c>
      <c r="B99" s="8" t="s">
        <v>49</v>
      </c>
      <c r="C99" s="8" t="s">
        <v>50</v>
      </c>
      <c r="D99" s="73" t="s">
        <v>51</v>
      </c>
      <c r="E99" s="74"/>
      <c r="F99" s="74"/>
      <c r="G99" s="75"/>
      <c r="H99" s="73" t="s">
        <v>52</v>
      </c>
      <c r="I99" s="74"/>
      <c r="J99" s="75"/>
      <c r="K99" s="73" t="s">
        <v>53</v>
      </c>
      <c r="L99" s="74"/>
      <c r="M99" s="75"/>
      <c r="N99" s="8" t="s">
        <v>54</v>
      </c>
    </row>
    <row r="100" spans="1:14" ht="13.5" thickBot="1">
      <c r="A100" s="23"/>
      <c r="B100" s="9"/>
      <c r="C100" s="9" t="s">
        <v>55</v>
      </c>
      <c r="D100" s="10" t="s">
        <v>56</v>
      </c>
      <c r="E100" s="10" t="s">
        <v>57</v>
      </c>
      <c r="F100" s="10" t="s">
        <v>58</v>
      </c>
      <c r="G100" s="10" t="s">
        <v>59</v>
      </c>
      <c r="H100" s="10" t="s">
        <v>60</v>
      </c>
      <c r="I100" s="10" t="s">
        <v>27</v>
      </c>
      <c r="J100" s="10" t="s">
        <v>61</v>
      </c>
      <c r="K100" s="10" t="s">
        <v>62</v>
      </c>
      <c r="L100" s="10" t="s">
        <v>56</v>
      </c>
      <c r="M100" s="10" t="s">
        <v>63</v>
      </c>
      <c r="N100" s="9" t="s">
        <v>64</v>
      </c>
    </row>
    <row r="101" spans="1:14" ht="12.75">
      <c r="A101" s="25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ht="15.75">
      <c r="A102" s="15"/>
    </row>
    <row r="103" ht="15.75">
      <c r="G103" s="14" t="s">
        <v>131</v>
      </c>
    </row>
    <row r="104" ht="13.5" thickBot="1">
      <c r="A104" s="17"/>
    </row>
    <row r="105" spans="1:14" ht="13.5" thickBot="1">
      <c r="A105" s="22" t="s">
        <v>48</v>
      </c>
      <c r="B105" s="8" t="s">
        <v>49</v>
      </c>
      <c r="C105" s="8" t="s">
        <v>50</v>
      </c>
      <c r="D105" s="73" t="s">
        <v>51</v>
      </c>
      <c r="E105" s="74"/>
      <c r="F105" s="74"/>
      <c r="G105" s="75"/>
      <c r="H105" s="73" t="s">
        <v>52</v>
      </c>
      <c r="I105" s="74"/>
      <c r="J105" s="75"/>
      <c r="K105" s="73" t="s">
        <v>53</v>
      </c>
      <c r="L105" s="74"/>
      <c r="M105" s="75"/>
      <c r="N105" s="8" t="s">
        <v>54</v>
      </c>
    </row>
    <row r="106" spans="1:14" ht="13.5" thickBot="1">
      <c r="A106" s="23"/>
      <c r="B106" s="9"/>
      <c r="C106" s="9" t="s">
        <v>55</v>
      </c>
      <c r="D106" s="10" t="s">
        <v>56</v>
      </c>
      <c r="E106" s="10" t="s">
        <v>57</v>
      </c>
      <c r="F106" s="10" t="s">
        <v>58</v>
      </c>
      <c r="G106" s="10" t="s">
        <v>59</v>
      </c>
      <c r="H106" s="10" t="s">
        <v>60</v>
      </c>
      <c r="I106" s="10" t="s">
        <v>27</v>
      </c>
      <c r="J106" s="10" t="s">
        <v>61</v>
      </c>
      <c r="K106" s="10" t="s">
        <v>62</v>
      </c>
      <c r="L106" s="10" t="s">
        <v>56</v>
      </c>
      <c r="M106" s="10" t="s">
        <v>63</v>
      </c>
      <c r="N106" s="9" t="s">
        <v>64</v>
      </c>
    </row>
    <row r="107" spans="1:14" ht="12.75">
      <c r="A107" s="25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2.75">
      <c r="A108" s="25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ht="12.75">
      <c r="A109" s="17"/>
    </row>
    <row r="110" ht="15.75">
      <c r="F110" s="14" t="s">
        <v>132</v>
      </c>
    </row>
    <row r="111" ht="15.75">
      <c r="F111" s="14" t="s">
        <v>133</v>
      </c>
    </row>
    <row r="112" ht="13.5" thickBot="1">
      <c r="A112" s="17"/>
    </row>
    <row r="113" spans="1:14" ht="13.5" thickBot="1">
      <c r="A113" s="22" t="s">
        <v>48</v>
      </c>
      <c r="B113" s="8" t="s">
        <v>49</v>
      </c>
      <c r="C113" s="8" t="s">
        <v>50</v>
      </c>
      <c r="D113" s="73" t="s">
        <v>51</v>
      </c>
      <c r="E113" s="74"/>
      <c r="F113" s="74"/>
      <c r="G113" s="75"/>
      <c r="H113" s="73" t="s">
        <v>52</v>
      </c>
      <c r="I113" s="74"/>
      <c r="J113" s="75"/>
      <c r="K113" s="73" t="s">
        <v>53</v>
      </c>
      <c r="L113" s="74"/>
      <c r="M113" s="75"/>
      <c r="N113" s="8" t="s">
        <v>54</v>
      </c>
    </row>
    <row r="114" spans="1:14" ht="13.5" thickBot="1">
      <c r="A114" s="23"/>
      <c r="B114" s="9"/>
      <c r="C114" s="9" t="s">
        <v>55</v>
      </c>
      <c r="D114" s="10" t="s">
        <v>56</v>
      </c>
      <c r="E114" s="10" t="s">
        <v>57</v>
      </c>
      <c r="F114" s="10" t="s">
        <v>58</v>
      </c>
      <c r="G114" s="10" t="s">
        <v>59</v>
      </c>
      <c r="H114" s="10" t="s">
        <v>60</v>
      </c>
      <c r="I114" s="10" t="s">
        <v>27</v>
      </c>
      <c r="J114" s="10" t="s">
        <v>61</v>
      </c>
      <c r="K114" s="10" t="s">
        <v>62</v>
      </c>
      <c r="L114" s="10" t="s">
        <v>56</v>
      </c>
      <c r="M114" s="10" t="s">
        <v>63</v>
      </c>
      <c r="N114" s="9" t="s">
        <v>64</v>
      </c>
    </row>
    <row r="115" spans="1:14" ht="26.25" thickBot="1">
      <c r="A115" s="20" t="s">
        <v>398</v>
      </c>
      <c r="B115" s="11" t="s">
        <v>399</v>
      </c>
      <c r="C115" s="3">
        <v>8</v>
      </c>
      <c r="D115" s="3">
        <v>2</v>
      </c>
      <c r="E115" s="3">
        <v>1</v>
      </c>
      <c r="F115" s="3">
        <v>0</v>
      </c>
      <c r="G115" s="3">
        <v>1</v>
      </c>
      <c r="H115" s="3">
        <v>6.5</v>
      </c>
      <c r="I115" s="3">
        <v>7.5</v>
      </c>
      <c r="J115" s="3">
        <v>14</v>
      </c>
      <c r="K115" s="3" t="s">
        <v>62</v>
      </c>
      <c r="L115" s="3"/>
      <c r="M115" s="3"/>
      <c r="N115" s="11" t="s">
        <v>134</v>
      </c>
    </row>
    <row r="116" spans="1:14" ht="26.25" thickBot="1">
      <c r="A116" s="20" t="s">
        <v>441</v>
      </c>
      <c r="B116" s="11" t="s">
        <v>337</v>
      </c>
      <c r="C116" s="3">
        <v>8</v>
      </c>
      <c r="D116" s="3">
        <v>2</v>
      </c>
      <c r="E116" s="3">
        <v>1</v>
      </c>
      <c r="F116" s="3">
        <v>0</v>
      </c>
      <c r="G116" s="3">
        <v>1</v>
      </c>
      <c r="H116" s="3">
        <v>6.5</v>
      </c>
      <c r="I116" s="3">
        <v>7.5</v>
      </c>
      <c r="J116" s="3">
        <v>14</v>
      </c>
      <c r="K116" s="3" t="s">
        <v>62</v>
      </c>
      <c r="L116" s="3"/>
      <c r="M116" s="3"/>
      <c r="N116" s="11" t="s">
        <v>134</v>
      </c>
    </row>
    <row r="117" spans="1:14" ht="26.25" thickBot="1">
      <c r="A117" s="20" t="s">
        <v>417</v>
      </c>
      <c r="B117" s="11" t="s">
        <v>418</v>
      </c>
      <c r="C117" s="3">
        <v>8</v>
      </c>
      <c r="D117" s="3">
        <v>2</v>
      </c>
      <c r="E117" s="3">
        <v>1</v>
      </c>
      <c r="F117" s="3">
        <v>0</v>
      </c>
      <c r="G117" s="3">
        <v>1</v>
      </c>
      <c r="H117" s="3">
        <v>6.5</v>
      </c>
      <c r="I117" s="3">
        <v>7.5</v>
      </c>
      <c r="J117" s="3">
        <v>14</v>
      </c>
      <c r="K117" s="3" t="s">
        <v>62</v>
      </c>
      <c r="L117" s="3"/>
      <c r="M117" s="3"/>
      <c r="N117" s="11" t="s">
        <v>134</v>
      </c>
    </row>
    <row r="118" spans="1:14" ht="13.5" thickBot="1">
      <c r="A118" s="20" t="s">
        <v>415</v>
      </c>
      <c r="B118" s="11" t="s">
        <v>416</v>
      </c>
      <c r="C118" s="3">
        <v>7</v>
      </c>
      <c r="D118" s="3">
        <v>2</v>
      </c>
      <c r="E118" s="3">
        <v>1</v>
      </c>
      <c r="F118" s="3">
        <v>0</v>
      </c>
      <c r="G118" s="3">
        <v>1</v>
      </c>
      <c r="H118" s="3">
        <v>6.5</v>
      </c>
      <c r="I118" s="3">
        <v>5.5</v>
      </c>
      <c r="J118" s="3">
        <v>12</v>
      </c>
      <c r="K118" s="3" t="s">
        <v>62</v>
      </c>
      <c r="L118" s="3"/>
      <c r="M118" s="3"/>
      <c r="N118" s="11" t="s">
        <v>134</v>
      </c>
    </row>
    <row r="119" spans="1:14" ht="26.25" thickBot="1">
      <c r="A119" s="20" t="s">
        <v>436</v>
      </c>
      <c r="B119" s="11" t="s">
        <v>437</v>
      </c>
      <c r="C119" s="3">
        <v>7</v>
      </c>
      <c r="D119" s="3">
        <v>2</v>
      </c>
      <c r="E119" s="3">
        <v>1</v>
      </c>
      <c r="F119" s="3">
        <v>0</v>
      </c>
      <c r="G119" s="3">
        <v>1</v>
      </c>
      <c r="H119" s="3">
        <v>6.5</v>
      </c>
      <c r="I119" s="3">
        <v>5.5</v>
      </c>
      <c r="J119" s="3">
        <v>12</v>
      </c>
      <c r="K119" s="3" t="s">
        <v>62</v>
      </c>
      <c r="L119" s="3"/>
      <c r="M119" s="3"/>
      <c r="N119" s="11" t="s">
        <v>134</v>
      </c>
    </row>
    <row r="120" spans="1:14" ht="26.25" thickBot="1">
      <c r="A120" s="20" t="s">
        <v>419</v>
      </c>
      <c r="B120" s="11" t="s">
        <v>420</v>
      </c>
      <c r="C120" s="3">
        <v>8</v>
      </c>
      <c r="D120" s="3">
        <v>2</v>
      </c>
      <c r="E120" s="3">
        <v>1</v>
      </c>
      <c r="F120" s="3">
        <v>0</v>
      </c>
      <c r="G120" s="3">
        <v>1</v>
      </c>
      <c r="H120" s="3">
        <v>6.5</v>
      </c>
      <c r="I120" s="3">
        <v>7.5</v>
      </c>
      <c r="J120" s="3">
        <v>14</v>
      </c>
      <c r="K120" s="3" t="s">
        <v>62</v>
      </c>
      <c r="L120" s="3"/>
      <c r="M120" s="3"/>
      <c r="N120" s="11" t="s">
        <v>134</v>
      </c>
    </row>
    <row r="121" spans="1:14" ht="39" thickBot="1">
      <c r="A121" s="20" t="s">
        <v>432</v>
      </c>
      <c r="B121" s="11" t="s">
        <v>433</v>
      </c>
      <c r="C121" s="3">
        <v>8</v>
      </c>
      <c r="D121" s="3">
        <v>2</v>
      </c>
      <c r="E121" s="3">
        <v>1</v>
      </c>
      <c r="F121" s="3">
        <v>0</v>
      </c>
      <c r="G121" s="3">
        <v>1</v>
      </c>
      <c r="H121" s="3">
        <v>6.5</v>
      </c>
      <c r="I121" s="3">
        <v>7.5</v>
      </c>
      <c r="J121" s="3">
        <v>14</v>
      </c>
      <c r="K121" s="3" t="s">
        <v>62</v>
      </c>
      <c r="L121" s="3"/>
      <c r="M121" s="3"/>
      <c r="N121" s="11" t="s">
        <v>134</v>
      </c>
    </row>
    <row r="122" spans="1:14" ht="26.25" thickBot="1">
      <c r="A122" s="20" t="s">
        <v>423</v>
      </c>
      <c r="B122" s="11" t="s">
        <v>345</v>
      </c>
      <c r="C122" s="3">
        <v>6</v>
      </c>
      <c r="D122" s="3">
        <v>2</v>
      </c>
      <c r="E122" s="3">
        <v>1</v>
      </c>
      <c r="F122" s="3">
        <v>0</v>
      </c>
      <c r="G122" s="3">
        <v>0</v>
      </c>
      <c r="H122" s="3">
        <v>6.5</v>
      </c>
      <c r="I122" s="3">
        <v>4.5</v>
      </c>
      <c r="J122" s="3">
        <v>11</v>
      </c>
      <c r="K122" s="3"/>
      <c r="L122" s="3" t="s">
        <v>56</v>
      </c>
      <c r="M122" s="3"/>
      <c r="N122" s="11" t="s">
        <v>134</v>
      </c>
    </row>
    <row r="123" spans="1:14" ht="13.5" thickBot="1">
      <c r="A123" s="20" t="s">
        <v>443</v>
      </c>
      <c r="B123" s="11" t="s">
        <v>444</v>
      </c>
      <c r="C123" s="3">
        <v>7</v>
      </c>
      <c r="D123" s="3">
        <v>2</v>
      </c>
      <c r="E123" s="3">
        <v>1</v>
      </c>
      <c r="F123" s="3">
        <v>0</v>
      </c>
      <c r="G123" s="3">
        <v>1</v>
      </c>
      <c r="H123" s="3">
        <v>6.5</v>
      </c>
      <c r="I123" s="3">
        <v>5.5</v>
      </c>
      <c r="J123" s="3">
        <v>12</v>
      </c>
      <c r="K123" s="3" t="s">
        <v>62</v>
      </c>
      <c r="L123" s="3"/>
      <c r="M123" s="3"/>
      <c r="N123" s="11" t="s">
        <v>134</v>
      </c>
    </row>
    <row r="124" spans="1:14" ht="13.5" thickBot="1">
      <c r="A124" s="84" t="s">
        <v>563</v>
      </c>
      <c r="B124" s="75"/>
      <c r="C124" s="9">
        <v>67</v>
      </c>
      <c r="D124" s="9">
        <v>18</v>
      </c>
      <c r="E124" s="9">
        <v>9</v>
      </c>
      <c r="F124" s="9">
        <v>0</v>
      </c>
      <c r="G124" s="9">
        <v>8</v>
      </c>
      <c r="H124" s="9">
        <v>58.5</v>
      </c>
      <c r="I124" s="9">
        <v>58.5</v>
      </c>
      <c r="J124" s="9">
        <v>117</v>
      </c>
      <c r="K124" s="9">
        <v>8</v>
      </c>
      <c r="L124" s="9">
        <v>1</v>
      </c>
      <c r="M124" s="9">
        <v>0</v>
      </c>
      <c r="N124" s="9"/>
    </row>
    <row r="125" spans="1:14" ht="13.5" customHeight="1" thickBot="1">
      <c r="A125" s="73" t="s">
        <v>513</v>
      </c>
      <c r="B125" s="75"/>
      <c r="C125" s="41">
        <f>SUM(D125:G125)</f>
        <v>490</v>
      </c>
      <c r="D125" s="9">
        <f>D124*14</f>
        <v>252</v>
      </c>
      <c r="E125" s="9">
        <f aca="true" t="shared" si="1" ref="E125:J125">E124*14</f>
        <v>126</v>
      </c>
      <c r="F125" s="9">
        <f t="shared" si="1"/>
        <v>0</v>
      </c>
      <c r="G125" s="9">
        <f t="shared" si="1"/>
        <v>112</v>
      </c>
      <c r="H125" s="9">
        <f t="shared" si="1"/>
        <v>819</v>
      </c>
      <c r="I125" s="9">
        <f t="shared" si="1"/>
        <v>819</v>
      </c>
      <c r="J125" s="9">
        <f t="shared" si="1"/>
        <v>1638</v>
      </c>
      <c r="K125" s="9"/>
      <c r="L125" s="9"/>
      <c r="M125" s="9"/>
      <c r="N125" s="9"/>
    </row>
    <row r="126" spans="1:14" ht="13.5" customHeight="1" thickBot="1">
      <c r="A126" s="73" t="s">
        <v>564</v>
      </c>
      <c r="B126" s="75"/>
      <c r="C126" s="42">
        <f>SUM(D126:F126)</f>
        <v>120</v>
      </c>
      <c r="D126" s="9">
        <v>60</v>
      </c>
      <c r="E126" s="9">
        <v>60</v>
      </c>
      <c r="F126" s="9">
        <v>0</v>
      </c>
      <c r="G126" s="9">
        <v>38.1</v>
      </c>
      <c r="H126" s="9">
        <v>59.09</v>
      </c>
      <c r="I126" s="9">
        <v>53.18</v>
      </c>
      <c r="J126" s="9">
        <v>55.98</v>
      </c>
      <c r="K126" s="9" t="s">
        <v>135</v>
      </c>
      <c r="L126" s="9" t="s">
        <v>135</v>
      </c>
      <c r="M126" s="9" t="s">
        <v>135</v>
      </c>
      <c r="N126" s="9"/>
    </row>
    <row r="127" ht="12.75">
      <c r="A127" s="17"/>
    </row>
    <row r="128" ht="15.75">
      <c r="C128" s="14" t="s">
        <v>136</v>
      </c>
    </row>
    <row r="129" ht="13.5" thickBot="1">
      <c r="A129" s="17"/>
    </row>
    <row r="130" spans="1:14" ht="13.5" thickBot="1">
      <c r="A130" s="22" t="s">
        <v>48</v>
      </c>
      <c r="B130" s="8" t="s">
        <v>49</v>
      </c>
      <c r="C130" s="8" t="s">
        <v>50</v>
      </c>
      <c r="D130" s="73" t="s">
        <v>51</v>
      </c>
      <c r="E130" s="74"/>
      <c r="F130" s="74"/>
      <c r="G130" s="75"/>
      <c r="H130" s="73" t="s">
        <v>52</v>
      </c>
      <c r="I130" s="74"/>
      <c r="J130" s="75"/>
      <c r="K130" s="73" t="s">
        <v>53</v>
      </c>
      <c r="L130" s="74"/>
      <c r="M130" s="75"/>
      <c r="N130" s="8" t="s">
        <v>54</v>
      </c>
    </row>
    <row r="131" spans="1:14" ht="13.5" thickBot="1">
      <c r="A131" s="23"/>
      <c r="B131" s="9"/>
      <c r="C131" s="9" t="s">
        <v>55</v>
      </c>
      <c r="D131" s="10" t="s">
        <v>56</v>
      </c>
      <c r="E131" s="10" t="s">
        <v>57</v>
      </c>
      <c r="F131" s="10" t="s">
        <v>58</v>
      </c>
      <c r="G131" s="10" t="s">
        <v>59</v>
      </c>
      <c r="H131" s="10" t="s">
        <v>60</v>
      </c>
      <c r="I131" s="10" t="s">
        <v>27</v>
      </c>
      <c r="J131" s="10" t="s">
        <v>61</v>
      </c>
      <c r="K131" s="10" t="s">
        <v>62</v>
      </c>
      <c r="L131" s="10" t="s">
        <v>56</v>
      </c>
      <c r="M131" s="10" t="s">
        <v>63</v>
      </c>
      <c r="N131" s="9" t="s">
        <v>64</v>
      </c>
    </row>
    <row r="132" spans="1:14" ht="13.5" thickBot="1">
      <c r="A132" s="20" t="s">
        <v>442</v>
      </c>
      <c r="B132" s="11" t="s">
        <v>90</v>
      </c>
      <c r="C132" s="3">
        <v>8</v>
      </c>
      <c r="D132" s="3">
        <v>2</v>
      </c>
      <c r="E132" s="3">
        <v>1</v>
      </c>
      <c r="F132" s="3">
        <v>0</v>
      </c>
      <c r="G132" s="3">
        <v>1</v>
      </c>
      <c r="H132" s="3">
        <v>6.5</v>
      </c>
      <c r="I132" s="3">
        <v>7.5</v>
      </c>
      <c r="J132" s="3">
        <v>14</v>
      </c>
      <c r="K132" s="3" t="s">
        <v>62</v>
      </c>
      <c r="L132" s="3"/>
      <c r="M132" s="3"/>
      <c r="N132" s="11" t="s">
        <v>137</v>
      </c>
    </row>
    <row r="133" spans="1:14" ht="26.25" thickBot="1">
      <c r="A133" s="20" t="s">
        <v>445</v>
      </c>
      <c r="B133" s="11" t="s">
        <v>446</v>
      </c>
      <c r="C133" s="3">
        <v>7</v>
      </c>
      <c r="D133" s="3">
        <v>2</v>
      </c>
      <c r="E133" s="3">
        <v>1</v>
      </c>
      <c r="F133" s="3">
        <v>0</v>
      </c>
      <c r="G133" s="3">
        <v>1</v>
      </c>
      <c r="H133" s="3">
        <v>6.5</v>
      </c>
      <c r="I133" s="3">
        <v>5.5</v>
      </c>
      <c r="J133" s="3">
        <v>12</v>
      </c>
      <c r="K133" s="3" t="s">
        <v>62</v>
      </c>
      <c r="L133" s="3"/>
      <c r="M133" s="3"/>
      <c r="N133" s="11" t="s">
        <v>134</v>
      </c>
    </row>
    <row r="134" spans="1:14" ht="26.25" thickBot="1">
      <c r="A134" s="20" t="s">
        <v>447</v>
      </c>
      <c r="B134" s="11" t="s">
        <v>448</v>
      </c>
      <c r="C134" s="3">
        <v>4</v>
      </c>
      <c r="D134" s="3">
        <v>0</v>
      </c>
      <c r="E134" s="3">
        <v>0</v>
      </c>
      <c r="F134" s="3">
        <v>1</v>
      </c>
      <c r="G134" s="3">
        <v>2</v>
      </c>
      <c r="H134" s="3">
        <v>1.5</v>
      </c>
      <c r="I134" s="3">
        <v>5.5</v>
      </c>
      <c r="J134" s="3">
        <v>7</v>
      </c>
      <c r="K134" s="3"/>
      <c r="L134" s="3" t="s">
        <v>56</v>
      </c>
      <c r="M134" s="3"/>
      <c r="N134" s="11" t="s">
        <v>134</v>
      </c>
    </row>
    <row r="135" spans="1:14" ht="13.5" thickBot="1">
      <c r="A135" s="20" t="s">
        <v>99</v>
      </c>
      <c r="B135" s="11" t="s">
        <v>100</v>
      </c>
      <c r="C135" s="3">
        <v>4</v>
      </c>
      <c r="D135" s="3">
        <v>0</v>
      </c>
      <c r="E135" s="3">
        <v>0</v>
      </c>
      <c r="F135" s="3">
        <v>0</v>
      </c>
      <c r="G135" s="3">
        <v>5</v>
      </c>
      <c r="H135" s="3">
        <v>0</v>
      </c>
      <c r="I135" s="3">
        <v>7</v>
      </c>
      <c r="J135" s="3">
        <v>7</v>
      </c>
      <c r="K135" s="3"/>
      <c r="L135" s="3" t="s">
        <v>56</v>
      </c>
      <c r="M135" s="3"/>
      <c r="N135" s="11" t="s">
        <v>134</v>
      </c>
    </row>
    <row r="136" spans="1:14" ht="13.5" thickBot="1">
      <c r="A136" s="20" t="s">
        <v>449</v>
      </c>
      <c r="B136" s="11" t="s">
        <v>93</v>
      </c>
      <c r="C136" s="3">
        <v>8</v>
      </c>
      <c r="D136" s="3">
        <v>2</v>
      </c>
      <c r="E136" s="3">
        <v>1</v>
      </c>
      <c r="F136" s="3">
        <v>0</v>
      </c>
      <c r="G136" s="3">
        <v>1</v>
      </c>
      <c r="H136" s="3">
        <v>6.5</v>
      </c>
      <c r="I136" s="3">
        <v>7.5</v>
      </c>
      <c r="J136" s="3">
        <v>14</v>
      </c>
      <c r="K136" s="3" t="s">
        <v>62</v>
      </c>
      <c r="L136" s="3"/>
      <c r="M136" s="3"/>
      <c r="N136" s="11" t="s">
        <v>137</v>
      </c>
    </row>
    <row r="137" spans="1:14" ht="13.5" thickBot="1">
      <c r="A137" s="84" t="s">
        <v>563</v>
      </c>
      <c r="B137" s="75"/>
      <c r="C137" s="9">
        <v>31</v>
      </c>
      <c r="D137" s="9">
        <v>6</v>
      </c>
      <c r="E137" s="9">
        <v>3</v>
      </c>
      <c r="F137" s="9">
        <v>1</v>
      </c>
      <c r="G137" s="9">
        <v>10</v>
      </c>
      <c r="H137" s="9">
        <v>21</v>
      </c>
      <c r="I137" s="9">
        <v>33</v>
      </c>
      <c r="J137" s="9">
        <v>54</v>
      </c>
      <c r="K137" s="9">
        <v>3</v>
      </c>
      <c r="L137" s="9">
        <v>2</v>
      </c>
      <c r="M137" s="9">
        <v>0</v>
      </c>
      <c r="N137" s="9"/>
    </row>
    <row r="138" spans="1:14" ht="13.5" customHeight="1" thickBot="1">
      <c r="A138" s="73" t="s">
        <v>513</v>
      </c>
      <c r="B138" s="75"/>
      <c r="C138" s="41">
        <f>SUM(D138:G138)</f>
        <v>280</v>
      </c>
      <c r="D138" s="9">
        <f aca="true" t="shared" si="2" ref="D138:J138">D137*14</f>
        <v>84</v>
      </c>
      <c r="E138" s="9">
        <f t="shared" si="2"/>
        <v>42</v>
      </c>
      <c r="F138" s="9">
        <f t="shared" si="2"/>
        <v>14</v>
      </c>
      <c r="G138" s="9">
        <f t="shared" si="2"/>
        <v>140</v>
      </c>
      <c r="H138" s="9">
        <f t="shared" si="2"/>
        <v>294</v>
      </c>
      <c r="I138" s="9">
        <f t="shared" si="2"/>
        <v>462</v>
      </c>
      <c r="J138" s="9">
        <f t="shared" si="2"/>
        <v>756</v>
      </c>
      <c r="K138" s="9"/>
      <c r="L138" s="9"/>
      <c r="M138" s="9"/>
      <c r="N138" s="9"/>
    </row>
    <row r="139" spans="1:14" ht="13.5" customHeight="1" thickBot="1">
      <c r="A139" s="73" t="s">
        <v>564</v>
      </c>
      <c r="B139" s="75"/>
      <c r="C139" s="42">
        <f>SUM(D139:F139)</f>
        <v>140</v>
      </c>
      <c r="D139" s="9">
        <v>20</v>
      </c>
      <c r="E139" s="9">
        <v>20</v>
      </c>
      <c r="F139" s="9">
        <v>100</v>
      </c>
      <c r="G139" s="9">
        <v>47.62</v>
      </c>
      <c r="H139" s="9">
        <v>21.21</v>
      </c>
      <c r="I139" s="9">
        <v>30</v>
      </c>
      <c r="J139" s="9">
        <v>25.84</v>
      </c>
      <c r="K139" s="9" t="s">
        <v>135</v>
      </c>
      <c r="L139" s="9" t="s">
        <v>135</v>
      </c>
      <c r="M139" s="9" t="s">
        <v>135</v>
      </c>
      <c r="N139" s="9"/>
    </row>
    <row r="140" ht="12.75">
      <c r="A140" s="17"/>
    </row>
    <row r="142" spans="1:7" ht="15.75">
      <c r="A142" s="14"/>
      <c r="G142" s="14" t="s">
        <v>138</v>
      </c>
    </row>
    <row r="143" ht="13.5" thickBot="1">
      <c r="A143" s="17"/>
    </row>
    <row r="144" spans="1:14" ht="13.5" thickBot="1">
      <c r="A144" s="22" t="s">
        <v>48</v>
      </c>
      <c r="B144" s="8" t="s">
        <v>49</v>
      </c>
      <c r="C144" s="8" t="s">
        <v>50</v>
      </c>
      <c r="D144" s="73" t="s">
        <v>51</v>
      </c>
      <c r="E144" s="74"/>
      <c r="F144" s="74"/>
      <c r="G144" s="75"/>
      <c r="H144" s="73" t="s">
        <v>52</v>
      </c>
      <c r="I144" s="74"/>
      <c r="J144" s="75"/>
      <c r="K144" s="73" t="s">
        <v>53</v>
      </c>
      <c r="L144" s="74"/>
      <c r="M144" s="75"/>
      <c r="N144" s="8" t="s">
        <v>54</v>
      </c>
    </row>
    <row r="145" spans="1:14" ht="13.5" thickBot="1">
      <c r="A145" s="23"/>
      <c r="B145" s="9"/>
      <c r="C145" s="9" t="s">
        <v>55</v>
      </c>
      <c r="D145" s="10" t="s">
        <v>56</v>
      </c>
      <c r="E145" s="10" t="s">
        <v>57</v>
      </c>
      <c r="F145" s="10" t="s">
        <v>58</v>
      </c>
      <c r="G145" s="10" t="s">
        <v>59</v>
      </c>
      <c r="H145" s="10" t="s">
        <v>60</v>
      </c>
      <c r="I145" s="10" t="s">
        <v>27</v>
      </c>
      <c r="J145" s="10" t="s">
        <v>61</v>
      </c>
      <c r="K145" s="10" t="s">
        <v>62</v>
      </c>
      <c r="L145" s="10" t="s">
        <v>56</v>
      </c>
      <c r="M145" s="10" t="s">
        <v>63</v>
      </c>
      <c r="N145" s="9" t="s">
        <v>64</v>
      </c>
    </row>
    <row r="146" spans="1:14" ht="13.5" thickBot="1">
      <c r="A146" s="20" t="s">
        <v>405</v>
      </c>
      <c r="B146" s="11" t="s">
        <v>406</v>
      </c>
      <c r="C146" s="3">
        <v>8</v>
      </c>
      <c r="D146" s="3">
        <v>2</v>
      </c>
      <c r="E146" s="3">
        <v>1</v>
      </c>
      <c r="F146" s="3">
        <v>0</v>
      </c>
      <c r="G146" s="3">
        <v>1</v>
      </c>
      <c r="H146" s="3">
        <v>6.5</v>
      </c>
      <c r="I146" s="3">
        <v>7.5</v>
      </c>
      <c r="J146" s="3">
        <v>14</v>
      </c>
      <c r="K146" s="3" t="s">
        <v>62</v>
      </c>
      <c r="L146" s="3"/>
      <c r="M146" s="3"/>
      <c r="N146" s="11" t="s">
        <v>134</v>
      </c>
    </row>
    <row r="147" spans="1:14" ht="13.5" thickBot="1">
      <c r="A147" s="20" t="s">
        <v>407</v>
      </c>
      <c r="B147" s="11" t="s">
        <v>408</v>
      </c>
      <c r="C147" s="3">
        <v>7</v>
      </c>
      <c r="D147" s="3">
        <v>2</v>
      </c>
      <c r="E147" s="3">
        <v>1</v>
      </c>
      <c r="F147" s="3">
        <v>0</v>
      </c>
      <c r="G147" s="3">
        <v>1</v>
      </c>
      <c r="H147" s="3">
        <v>6.5</v>
      </c>
      <c r="I147" s="3">
        <v>5.5</v>
      </c>
      <c r="J147" s="3">
        <v>12</v>
      </c>
      <c r="K147" s="3" t="s">
        <v>62</v>
      </c>
      <c r="L147" s="3"/>
      <c r="M147" s="3"/>
      <c r="N147" s="11" t="s">
        <v>134</v>
      </c>
    </row>
    <row r="148" spans="1:14" ht="13.5" thickBot="1">
      <c r="A148" s="20" t="s">
        <v>409</v>
      </c>
      <c r="B148" s="11" t="s">
        <v>410</v>
      </c>
      <c r="C148" s="3">
        <v>7</v>
      </c>
      <c r="D148" s="3">
        <v>2</v>
      </c>
      <c r="E148" s="3">
        <v>1</v>
      </c>
      <c r="F148" s="3">
        <v>0</v>
      </c>
      <c r="G148" s="3">
        <v>1</v>
      </c>
      <c r="H148" s="3">
        <v>6.5</v>
      </c>
      <c r="I148" s="3">
        <v>5.5</v>
      </c>
      <c r="J148" s="3">
        <v>12</v>
      </c>
      <c r="K148" s="3" t="s">
        <v>62</v>
      </c>
      <c r="L148" s="3"/>
      <c r="M148" s="3"/>
      <c r="N148" s="11" t="s">
        <v>134</v>
      </c>
    </row>
    <row r="149" spans="1:14" ht="13.5" thickBot="1">
      <c r="A149" s="84" t="s">
        <v>563</v>
      </c>
      <c r="B149" s="75"/>
      <c r="C149" s="9">
        <v>22</v>
      </c>
      <c r="D149" s="9">
        <v>6</v>
      </c>
      <c r="E149" s="9">
        <v>3</v>
      </c>
      <c r="F149" s="9">
        <v>0</v>
      </c>
      <c r="G149" s="9">
        <v>3</v>
      </c>
      <c r="H149" s="9">
        <v>19.5</v>
      </c>
      <c r="I149" s="9">
        <v>18.5</v>
      </c>
      <c r="J149" s="9">
        <v>38</v>
      </c>
      <c r="K149" s="9">
        <v>3</v>
      </c>
      <c r="L149" s="9">
        <v>0</v>
      </c>
      <c r="M149" s="9">
        <v>0</v>
      </c>
      <c r="N149" s="9"/>
    </row>
    <row r="150" spans="1:14" ht="13.5" customHeight="1" thickBot="1">
      <c r="A150" s="73" t="s">
        <v>513</v>
      </c>
      <c r="B150" s="75"/>
      <c r="C150" s="41">
        <f>SUM(D150:G150)</f>
        <v>168</v>
      </c>
      <c r="D150" s="9">
        <f aca="true" t="shared" si="3" ref="D150:J150">D149*14</f>
        <v>84</v>
      </c>
      <c r="E150" s="9">
        <f t="shared" si="3"/>
        <v>42</v>
      </c>
      <c r="F150" s="9">
        <f t="shared" si="3"/>
        <v>0</v>
      </c>
      <c r="G150" s="9">
        <f t="shared" si="3"/>
        <v>42</v>
      </c>
      <c r="H150" s="9">
        <f t="shared" si="3"/>
        <v>273</v>
      </c>
      <c r="I150" s="9">
        <f t="shared" si="3"/>
        <v>259</v>
      </c>
      <c r="J150" s="9">
        <f t="shared" si="3"/>
        <v>532</v>
      </c>
      <c r="K150" s="9"/>
      <c r="L150" s="9"/>
      <c r="M150" s="9"/>
      <c r="N150" s="9"/>
    </row>
    <row r="151" spans="1:14" ht="13.5" customHeight="1" thickBot="1">
      <c r="A151" s="73" t="s">
        <v>564</v>
      </c>
      <c r="B151" s="75"/>
      <c r="C151" s="42">
        <f>SUM(D151:F151)</f>
        <v>40</v>
      </c>
      <c r="D151" s="9">
        <v>20</v>
      </c>
      <c r="E151" s="9">
        <v>20</v>
      </c>
      <c r="F151" s="9">
        <v>0</v>
      </c>
      <c r="G151" s="9">
        <v>14.29</v>
      </c>
      <c r="H151" s="9">
        <v>19.7</v>
      </c>
      <c r="I151" s="9">
        <v>16.82</v>
      </c>
      <c r="J151" s="9">
        <v>18.18</v>
      </c>
      <c r="K151" s="9" t="s">
        <v>135</v>
      </c>
      <c r="L151" s="9" t="s">
        <v>135</v>
      </c>
      <c r="M151" s="9" t="s">
        <v>135</v>
      </c>
      <c r="N151" s="9"/>
    </row>
    <row r="152" ht="12.75">
      <c r="A152" s="17"/>
    </row>
    <row r="153" ht="15.75">
      <c r="G153" s="14" t="s">
        <v>139</v>
      </c>
    </row>
    <row r="154" ht="16.5" thickBot="1">
      <c r="A154" s="14"/>
    </row>
    <row r="155" spans="1:9" ht="13.5" customHeight="1" thickBot="1">
      <c r="A155" s="22" t="s">
        <v>514</v>
      </c>
      <c r="B155" s="8" t="s">
        <v>515</v>
      </c>
      <c r="C155" s="8" t="s">
        <v>516</v>
      </c>
      <c r="D155" s="73" t="s">
        <v>52</v>
      </c>
      <c r="E155" s="74"/>
      <c r="F155" s="75"/>
      <c r="G155" s="7" t="s">
        <v>517</v>
      </c>
      <c r="H155" s="73" t="s">
        <v>518</v>
      </c>
      <c r="I155" s="75"/>
    </row>
    <row r="156" spans="1:9" ht="13.5" thickBot="1">
      <c r="A156" s="28"/>
      <c r="B156" s="29"/>
      <c r="C156" s="29" t="s">
        <v>519</v>
      </c>
      <c r="D156" s="8" t="s">
        <v>60</v>
      </c>
      <c r="E156" s="8" t="s">
        <v>27</v>
      </c>
      <c r="F156" s="8" t="s">
        <v>61</v>
      </c>
      <c r="G156" s="30"/>
      <c r="H156" s="8" t="s">
        <v>520</v>
      </c>
      <c r="I156" s="8" t="s">
        <v>521</v>
      </c>
    </row>
    <row r="157" spans="1:13" ht="12.75">
      <c r="A157" s="31">
        <v>1</v>
      </c>
      <c r="B157" s="32" t="s">
        <v>522</v>
      </c>
      <c r="C157" s="32">
        <f>14*(SUMIF($N:$N,"Obligatorie",D:D)+SUMIF($N:$N,"Obligatorie",E:E)+SUMIF($N:$N,"Obligatorie",F:F))</f>
        <v>560</v>
      </c>
      <c r="D157" s="32">
        <f>14*SUMIF($N:$N,"Obligatorie",H:H)</f>
        <v>1204</v>
      </c>
      <c r="E157" s="32">
        <f>14*SUMIF($N:$N,"Obligatorie",I:I)</f>
        <v>1330</v>
      </c>
      <c r="F157" s="32">
        <f>14*SUMIF($N:$N,"Obligatorie",J:J)</f>
        <v>2534</v>
      </c>
      <c r="G157" s="33">
        <f>C157/C159</f>
        <v>0.8695652173913043</v>
      </c>
      <c r="H157" s="32">
        <f>H159-H158</f>
        <v>60</v>
      </c>
      <c r="I157" s="32">
        <f>I159-I158</f>
        <v>44</v>
      </c>
      <c r="J157" s="34"/>
      <c r="K157" s="34"/>
      <c r="L157" s="34"/>
      <c r="M157" s="34"/>
    </row>
    <row r="158" spans="1:13" ht="12.75">
      <c r="A158" s="35">
        <v>2</v>
      </c>
      <c r="B158" s="36" t="s">
        <v>523</v>
      </c>
      <c r="C158" s="36">
        <f>14*(SUMIF(N:N,"Optionala",D:D)+SUMIF(N:N,"Optionala",E:E)+SUMIF(N:N,"Optionala",F:F))</f>
        <v>84</v>
      </c>
      <c r="D158" s="36">
        <f>14*SUMIF($N:$N,"Optionala",H:H)</f>
        <v>182</v>
      </c>
      <c r="E158" s="36">
        <f>14*SUMIF($N:$N,"Optionala",I:I)</f>
        <v>210</v>
      </c>
      <c r="F158" s="36">
        <f>14*SUMIF($N:$N,"Optionala",J:J)</f>
        <v>392</v>
      </c>
      <c r="G158" s="37">
        <f>C158/C159</f>
        <v>0.13043478260869565</v>
      </c>
      <c r="H158" s="36">
        <v>0</v>
      </c>
      <c r="I158" s="36">
        <v>16</v>
      </c>
      <c r="J158" s="34"/>
      <c r="K158" s="34"/>
      <c r="L158" s="34"/>
      <c r="M158" s="34"/>
    </row>
    <row r="159" spans="1:13" ht="13.5" thickBot="1">
      <c r="A159" s="82" t="s">
        <v>74</v>
      </c>
      <c r="B159" s="83"/>
      <c r="C159" s="38">
        <f>SUM(C157:C158)</f>
        <v>644</v>
      </c>
      <c r="D159" s="38">
        <f>SUM(D157:D158)</f>
        <v>1386</v>
      </c>
      <c r="E159" s="38">
        <f>SUM(E157:E158)</f>
        <v>1540</v>
      </c>
      <c r="F159" s="38">
        <f>SUM(F157:F158)</f>
        <v>2926</v>
      </c>
      <c r="G159" s="39">
        <f>SUM(G157:G158)</f>
        <v>1</v>
      </c>
      <c r="H159" s="38">
        <v>60</v>
      </c>
      <c r="I159" s="38">
        <v>60</v>
      </c>
      <c r="J159" s="34"/>
      <c r="K159" s="34"/>
      <c r="L159" s="34"/>
      <c r="M159" s="34"/>
    </row>
    <row r="160" spans="1:14" ht="12.75">
      <c r="A160" s="34"/>
      <c r="B160" s="34"/>
      <c r="C160" s="34"/>
      <c r="D160" s="34"/>
      <c r="E160" s="34"/>
      <c r="F160" s="34"/>
      <c r="G160" s="40"/>
      <c r="H160" s="34"/>
      <c r="I160" s="34"/>
      <c r="J160" s="34"/>
      <c r="K160" s="34"/>
      <c r="L160" s="34"/>
      <c r="M160" s="34"/>
      <c r="N160" s="34"/>
    </row>
    <row r="161" ht="12.75">
      <c r="A161" s="18"/>
    </row>
    <row r="162" spans="1:2" ht="12.75">
      <c r="A162" s="19"/>
      <c r="B162" s="1"/>
    </row>
    <row r="163" spans="1:3" ht="12.75">
      <c r="A163" s="19"/>
      <c r="C163" s="1"/>
    </row>
    <row r="164" spans="1:3" ht="12.75">
      <c r="A164" s="19"/>
      <c r="C164" s="1"/>
    </row>
    <row r="165" spans="1:3" ht="12.75">
      <c r="A165" s="19"/>
      <c r="C165" s="1"/>
    </row>
    <row r="166" spans="1:2" ht="12.75">
      <c r="A166" s="19"/>
      <c r="B166" s="1"/>
    </row>
    <row r="167" spans="1:3" ht="12.75">
      <c r="A167" s="19"/>
      <c r="C167" s="1"/>
    </row>
    <row r="168" spans="1:3" ht="12.75">
      <c r="A168" s="19"/>
      <c r="C168" s="1"/>
    </row>
    <row r="169" spans="1:3" ht="12.75">
      <c r="A169" s="19"/>
      <c r="C169" s="1"/>
    </row>
    <row r="170" ht="12.75">
      <c r="A170" s="18"/>
    </row>
    <row r="171" spans="1:2" ht="12.75">
      <c r="A171" s="19"/>
      <c r="B171" s="1"/>
    </row>
    <row r="172" spans="1:2" ht="12.75">
      <c r="A172" s="19"/>
      <c r="B172" s="1"/>
    </row>
    <row r="173" ht="12.75">
      <c r="A173" s="17"/>
    </row>
    <row r="174" ht="12.75">
      <c r="A174" s="19"/>
    </row>
  </sheetData>
  <sheetProtection/>
  <mergeCells count="50">
    <mergeCell ref="D155:F155"/>
    <mergeCell ref="H155:I155"/>
    <mergeCell ref="A159:B159"/>
    <mergeCell ref="A30:A31"/>
    <mergeCell ref="B30:C30"/>
    <mergeCell ref="B31:C31"/>
    <mergeCell ref="A125:B125"/>
    <mergeCell ref="D30:F30"/>
    <mergeCell ref="D31:F31"/>
    <mergeCell ref="I30:K31"/>
    <mergeCell ref="D46:G46"/>
    <mergeCell ref="H46:J46"/>
    <mergeCell ref="K46:M46"/>
    <mergeCell ref="D55:G55"/>
    <mergeCell ref="H55:J55"/>
    <mergeCell ref="K55:M55"/>
    <mergeCell ref="D85:G85"/>
    <mergeCell ref="H85:J85"/>
    <mergeCell ref="K85:M85"/>
    <mergeCell ref="A87:N87"/>
    <mergeCell ref="D64:G64"/>
    <mergeCell ref="H64:J64"/>
    <mergeCell ref="K64:M64"/>
    <mergeCell ref="D74:G74"/>
    <mergeCell ref="H74:J74"/>
    <mergeCell ref="K74:M74"/>
    <mergeCell ref="K105:M105"/>
    <mergeCell ref="D113:G113"/>
    <mergeCell ref="H113:J113"/>
    <mergeCell ref="K113:M113"/>
    <mergeCell ref="A91:N91"/>
    <mergeCell ref="D99:G99"/>
    <mergeCell ref="H99:J99"/>
    <mergeCell ref="K99:M99"/>
    <mergeCell ref="A124:B124"/>
    <mergeCell ref="A126:B126"/>
    <mergeCell ref="D130:G130"/>
    <mergeCell ref="H130:J130"/>
    <mergeCell ref="D105:G105"/>
    <mergeCell ref="H105:J105"/>
    <mergeCell ref="A149:B149"/>
    <mergeCell ref="A151:B151"/>
    <mergeCell ref="K130:M130"/>
    <mergeCell ref="A137:B137"/>
    <mergeCell ref="A139:B139"/>
    <mergeCell ref="D144:G144"/>
    <mergeCell ref="H144:J144"/>
    <mergeCell ref="K144:M144"/>
    <mergeCell ref="A138:B138"/>
    <mergeCell ref="A150:B150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8"/>
  <sheetViews>
    <sheetView zoomScalePageLayoutView="0" workbookViewId="0" topLeftCell="A97">
      <selection activeCell="A1" sqref="A1"/>
    </sheetView>
  </sheetViews>
  <sheetFormatPr defaultColWidth="9.140625" defaultRowHeight="12.75"/>
  <cols>
    <col min="2" max="2" width="28.00390625" style="0" bestFit="1" customWidth="1"/>
    <col min="3" max="3" width="9.421875" style="0" bestFit="1" customWidth="1"/>
    <col min="14" max="14" width="14.28125" style="0" customWidth="1"/>
  </cols>
  <sheetData>
    <row r="1" spans="1:7" ht="16.5" thickBot="1">
      <c r="A1" s="14" t="s">
        <v>572</v>
      </c>
      <c r="G1" s="18" t="s">
        <v>35</v>
      </c>
    </row>
    <row r="2" spans="1:9" ht="16.5" thickBot="1">
      <c r="A2" s="15"/>
      <c r="G2" s="21" t="s">
        <v>15</v>
      </c>
      <c r="H2" s="4" t="s">
        <v>25</v>
      </c>
      <c r="I2" s="4" t="s">
        <v>26</v>
      </c>
    </row>
    <row r="3" spans="1:9" ht="16.5" thickBot="1">
      <c r="A3" s="16" t="s">
        <v>0</v>
      </c>
      <c r="G3" s="20" t="s">
        <v>33</v>
      </c>
      <c r="H3" s="3">
        <v>16</v>
      </c>
      <c r="I3" s="3">
        <v>16</v>
      </c>
    </row>
    <row r="4" spans="1:9" ht="16.5" thickBot="1">
      <c r="A4" s="16" t="s">
        <v>1</v>
      </c>
      <c r="G4" s="20" t="s">
        <v>34</v>
      </c>
      <c r="H4" s="3">
        <v>15</v>
      </c>
      <c r="I4" s="3">
        <v>20</v>
      </c>
    </row>
    <row r="5" spans="1:7" ht="15.75">
      <c r="A5" s="15" t="s">
        <v>316</v>
      </c>
      <c r="G5" s="17"/>
    </row>
    <row r="6" spans="1:7" ht="15.75">
      <c r="A6" s="15" t="s">
        <v>451</v>
      </c>
      <c r="G6" s="18" t="s">
        <v>36</v>
      </c>
    </row>
    <row r="7" spans="1:7" ht="15.75">
      <c r="A7" s="15" t="s">
        <v>4</v>
      </c>
      <c r="G7" s="17" t="s">
        <v>37</v>
      </c>
    </row>
    <row r="8" spans="1:7" ht="15.75">
      <c r="A8" s="15" t="s">
        <v>5</v>
      </c>
      <c r="G8" s="17"/>
    </row>
    <row r="9" spans="1:7" ht="15.75">
      <c r="A9" s="15" t="s">
        <v>6</v>
      </c>
      <c r="G9" s="18" t="s">
        <v>38</v>
      </c>
    </row>
    <row r="10" spans="1:7" ht="12.75">
      <c r="A10" s="17"/>
      <c r="G10" s="5" t="s">
        <v>320</v>
      </c>
    </row>
    <row r="11" spans="1:7" ht="12.75">
      <c r="A11" s="18" t="s">
        <v>7</v>
      </c>
      <c r="G11" s="6" t="s">
        <v>452</v>
      </c>
    </row>
    <row r="12" spans="1:7" ht="12.75">
      <c r="A12" s="18" t="s">
        <v>8</v>
      </c>
      <c r="G12" s="5" t="s">
        <v>296</v>
      </c>
    </row>
    <row r="13" spans="1:7" ht="12.75">
      <c r="A13" s="17" t="s">
        <v>318</v>
      </c>
      <c r="G13" s="6" t="s">
        <v>453</v>
      </c>
    </row>
    <row r="14" spans="1:7" ht="12.75">
      <c r="A14" s="17" t="s">
        <v>319</v>
      </c>
      <c r="G14" s="17"/>
    </row>
    <row r="15" spans="1:7" ht="12.75">
      <c r="A15" s="18" t="s">
        <v>11</v>
      </c>
      <c r="G15" s="17"/>
    </row>
    <row r="16" spans="1:7" ht="12.75">
      <c r="A16" s="17" t="s">
        <v>12</v>
      </c>
      <c r="G16" s="17"/>
    </row>
    <row r="17" spans="1:7" ht="12.75">
      <c r="A17" s="17"/>
      <c r="G17" s="18" t="s">
        <v>44</v>
      </c>
    </row>
    <row r="18" spans="1:13" ht="12.75">
      <c r="A18" s="17"/>
      <c r="G18" s="17" t="s">
        <v>536</v>
      </c>
      <c r="H18" s="1"/>
      <c r="I18" s="1"/>
      <c r="J18" s="1"/>
      <c r="K18" s="1"/>
      <c r="L18" s="1"/>
      <c r="M18" s="1"/>
    </row>
    <row r="19" spans="1:13" ht="12.75">
      <c r="A19" s="17"/>
      <c r="G19" s="17" t="s">
        <v>557</v>
      </c>
      <c r="H19" s="1"/>
      <c r="I19" s="1"/>
      <c r="J19" s="1"/>
      <c r="K19" s="1"/>
      <c r="L19" s="1"/>
      <c r="M19" s="1"/>
    </row>
    <row r="20" spans="1:13" ht="12.75">
      <c r="A20" s="17"/>
      <c r="G20" s="1" t="s">
        <v>558</v>
      </c>
      <c r="H20" s="1"/>
      <c r="I20" s="1"/>
      <c r="J20" s="1"/>
      <c r="K20" s="1"/>
      <c r="L20" s="1"/>
      <c r="M20" s="1"/>
    </row>
    <row r="21" ht="12.75">
      <c r="A21" s="17"/>
    </row>
    <row r="22" ht="12.75">
      <c r="A22" s="6"/>
    </row>
    <row r="23" ht="12.75">
      <c r="A23" s="17"/>
    </row>
    <row r="24" ht="12.75">
      <c r="A24" s="17" t="s">
        <v>13</v>
      </c>
    </row>
    <row r="25" ht="12.75">
      <c r="A25" s="17"/>
    </row>
    <row r="26" ht="12.75">
      <c r="A26" s="19"/>
    </row>
    <row r="27" ht="13.5" thickBot="1">
      <c r="A27" s="18" t="s">
        <v>14</v>
      </c>
    </row>
    <row r="28" spans="1:11" ht="12.75">
      <c r="A28" s="65" t="s">
        <v>15</v>
      </c>
      <c r="B28" s="67" t="s">
        <v>16</v>
      </c>
      <c r="C28" s="68"/>
      <c r="D28" s="67" t="s">
        <v>18</v>
      </c>
      <c r="E28" s="71"/>
      <c r="F28" s="68"/>
      <c r="G28" s="2" t="s">
        <v>20</v>
      </c>
      <c r="H28" s="2" t="s">
        <v>22</v>
      </c>
      <c r="I28" s="67" t="s">
        <v>24</v>
      </c>
      <c r="J28" s="71"/>
      <c r="K28" s="68"/>
    </row>
    <row r="29" spans="1:11" ht="13.5" thickBot="1">
      <c r="A29" s="66"/>
      <c r="B29" s="69" t="s">
        <v>17</v>
      </c>
      <c r="C29" s="70"/>
      <c r="D29" s="69" t="s">
        <v>19</v>
      </c>
      <c r="E29" s="72"/>
      <c r="F29" s="70"/>
      <c r="G29" s="3" t="s">
        <v>21</v>
      </c>
      <c r="H29" s="3" t="s">
        <v>23</v>
      </c>
      <c r="I29" s="69"/>
      <c r="J29" s="72"/>
      <c r="K29" s="70"/>
    </row>
    <row r="30" spans="1:11" ht="13.5" thickBot="1">
      <c r="A30" s="20" t="s">
        <v>15</v>
      </c>
      <c r="B30" s="3" t="s">
        <v>25</v>
      </c>
      <c r="C30" s="3" t="s">
        <v>26</v>
      </c>
      <c r="D30" s="3" t="s">
        <v>27</v>
      </c>
      <c r="E30" s="3" t="s">
        <v>28</v>
      </c>
      <c r="F30" s="3" t="s">
        <v>29</v>
      </c>
      <c r="G30" s="3"/>
      <c r="H30" s="3"/>
      <c r="I30" s="3" t="s">
        <v>30</v>
      </c>
      <c r="J30" s="3" t="s">
        <v>31</v>
      </c>
      <c r="K30" s="3" t="s">
        <v>32</v>
      </c>
    </row>
    <row r="31" spans="1:11" ht="13.5" thickBot="1">
      <c r="A31" s="20" t="s">
        <v>33</v>
      </c>
      <c r="B31" s="3">
        <v>14</v>
      </c>
      <c r="C31" s="3">
        <v>14</v>
      </c>
      <c r="D31" s="3">
        <v>3</v>
      </c>
      <c r="E31" s="3">
        <v>3</v>
      </c>
      <c r="F31" s="3">
        <v>2</v>
      </c>
      <c r="G31" s="3"/>
      <c r="H31" s="3">
        <v>0</v>
      </c>
      <c r="I31" s="3">
        <v>2</v>
      </c>
      <c r="J31" s="3">
        <v>1</v>
      </c>
      <c r="K31" s="3">
        <v>1</v>
      </c>
    </row>
    <row r="32" spans="1:11" ht="13.5" thickBot="1">
      <c r="A32" s="20" t="s">
        <v>34</v>
      </c>
      <c r="B32" s="3">
        <v>14</v>
      </c>
      <c r="C32" s="3">
        <v>14</v>
      </c>
      <c r="D32" s="3">
        <v>3</v>
      </c>
      <c r="E32" s="3">
        <v>3</v>
      </c>
      <c r="F32" s="3">
        <v>2</v>
      </c>
      <c r="G32" s="3"/>
      <c r="H32" s="3">
        <v>0</v>
      </c>
      <c r="I32" s="3">
        <v>2</v>
      </c>
      <c r="J32" s="3">
        <v>1</v>
      </c>
      <c r="K32" s="3">
        <v>1</v>
      </c>
    </row>
    <row r="33" ht="12.75">
      <c r="A33" s="17"/>
    </row>
    <row r="34" spans="1:3" ht="12.75">
      <c r="A34" s="49"/>
      <c r="B34" s="48"/>
      <c r="C34" s="48"/>
    </row>
    <row r="35" spans="1:3" ht="12.75">
      <c r="A35" s="26"/>
      <c r="B35" s="27"/>
      <c r="C35" s="27"/>
    </row>
    <row r="36" spans="1:3" ht="12.75">
      <c r="A36" s="26"/>
      <c r="B36" s="27"/>
      <c r="C36" s="27"/>
    </row>
    <row r="37" spans="1:3" ht="12.75">
      <c r="A37" s="26"/>
      <c r="B37" s="27"/>
      <c r="C37" s="27"/>
    </row>
    <row r="38" spans="1:3" ht="12.75">
      <c r="A38" s="47"/>
      <c r="B38" s="48"/>
      <c r="C38" s="48"/>
    </row>
    <row r="39" ht="12.75">
      <c r="A39" s="18"/>
    </row>
    <row r="40" ht="12.75">
      <c r="A40" s="17"/>
    </row>
    <row r="41" ht="12.75">
      <c r="A41" s="17"/>
    </row>
    <row r="42" ht="12.75">
      <c r="A42" s="19"/>
    </row>
    <row r="43" ht="15.75">
      <c r="G43" s="14" t="s">
        <v>46</v>
      </c>
    </row>
    <row r="44" ht="12.75">
      <c r="G44" s="17"/>
    </row>
    <row r="45" ht="16.5" thickBot="1">
      <c r="G45" s="14" t="s">
        <v>47</v>
      </c>
    </row>
    <row r="46" spans="1:14" ht="13.5" thickBot="1">
      <c r="A46" s="22" t="s">
        <v>48</v>
      </c>
      <c r="B46" s="8" t="s">
        <v>49</v>
      </c>
      <c r="C46" s="8" t="s">
        <v>50</v>
      </c>
      <c r="D46" s="73" t="s">
        <v>51</v>
      </c>
      <c r="E46" s="74"/>
      <c r="F46" s="74"/>
      <c r="G46" s="75"/>
      <c r="H46" s="73" t="s">
        <v>52</v>
      </c>
      <c r="I46" s="74"/>
      <c r="J46" s="75"/>
      <c r="K46" s="73" t="s">
        <v>53</v>
      </c>
      <c r="L46" s="74"/>
      <c r="M46" s="75"/>
      <c r="N46" s="8" t="s">
        <v>54</v>
      </c>
    </row>
    <row r="47" spans="1:14" ht="13.5" thickBot="1">
      <c r="A47" s="23"/>
      <c r="B47" s="9"/>
      <c r="C47" s="9" t="s">
        <v>55</v>
      </c>
      <c r="D47" s="10" t="s">
        <v>56</v>
      </c>
      <c r="E47" s="10" t="s">
        <v>57</v>
      </c>
      <c r="F47" s="10" t="s">
        <v>58</v>
      </c>
      <c r="G47" s="10" t="s">
        <v>59</v>
      </c>
      <c r="H47" s="10" t="s">
        <v>60</v>
      </c>
      <c r="I47" s="10" t="s">
        <v>27</v>
      </c>
      <c r="J47" s="10" t="s">
        <v>61</v>
      </c>
      <c r="K47" s="10" t="s">
        <v>62</v>
      </c>
      <c r="L47" s="10" t="s">
        <v>56</v>
      </c>
      <c r="M47" s="10" t="s">
        <v>63</v>
      </c>
      <c r="N47" s="9" t="s">
        <v>64</v>
      </c>
    </row>
    <row r="48" spans="1:14" ht="26.25" thickBot="1">
      <c r="A48" s="20" t="s">
        <v>374</v>
      </c>
      <c r="B48" s="11" t="s">
        <v>375</v>
      </c>
      <c r="C48" s="3">
        <v>8</v>
      </c>
      <c r="D48" s="3">
        <v>2</v>
      </c>
      <c r="E48" s="3">
        <v>1</v>
      </c>
      <c r="F48" s="3">
        <v>0</v>
      </c>
      <c r="G48" s="3">
        <v>1</v>
      </c>
      <c r="H48" s="3">
        <v>6.5</v>
      </c>
      <c r="I48" s="3">
        <v>7.5</v>
      </c>
      <c r="J48" s="3">
        <v>14</v>
      </c>
      <c r="K48" s="3" t="s">
        <v>62</v>
      </c>
      <c r="L48" s="3"/>
      <c r="M48" s="3"/>
      <c r="N48" s="11" t="s">
        <v>67</v>
      </c>
    </row>
    <row r="49" spans="1:14" ht="13.5" thickBot="1">
      <c r="A49" s="20" t="s">
        <v>454</v>
      </c>
      <c r="B49" s="11" t="s">
        <v>455</v>
      </c>
      <c r="C49" s="3">
        <v>8</v>
      </c>
      <c r="D49" s="3">
        <v>2</v>
      </c>
      <c r="E49" s="3">
        <v>1</v>
      </c>
      <c r="F49" s="3">
        <v>0</v>
      </c>
      <c r="G49" s="3">
        <v>1</v>
      </c>
      <c r="H49" s="3">
        <v>6.5</v>
      </c>
      <c r="I49" s="3">
        <v>7.5</v>
      </c>
      <c r="J49" s="3">
        <v>14</v>
      </c>
      <c r="K49" s="3" t="s">
        <v>62</v>
      </c>
      <c r="L49" s="3"/>
      <c r="M49" s="3"/>
      <c r="N49" s="11" t="s">
        <v>67</v>
      </c>
    </row>
    <row r="50" spans="1:14" ht="26.25" thickBot="1">
      <c r="A50" s="20" t="s">
        <v>328</v>
      </c>
      <c r="B50" s="11" t="s">
        <v>329</v>
      </c>
      <c r="C50" s="3">
        <v>7</v>
      </c>
      <c r="D50" s="3">
        <v>2</v>
      </c>
      <c r="E50" s="3">
        <v>1</v>
      </c>
      <c r="F50" s="3">
        <v>0</v>
      </c>
      <c r="G50" s="3">
        <v>1</v>
      </c>
      <c r="H50" s="3">
        <v>6.5</v>
      </c>
      <c r="I50" s="3">
        <v>5.5</v>
      </c>
      <c r="J50" s="3">
        <v>12</v>
      </c>
      <c r="K50" s="3" t="s">
        <v>62</v>
      </c>
      <c r="L50" s="3"/>
      <c r="M50" s="3"/>
      <c r="N50" s="11" t="s">
        <v>67</v>
      </c>
    </row>
    <row r="51" spans="1:14" ht="13.5" thickBot="1">
      <c r="A51" s="20" t="s">
        <v>396</v>
      </c>
      <c r="B51" s="11" t="s">
        <v>397</v>
      </c>
      <c r="C51" s="3">
        <v>7</v>
      </c>
      <c r="D51" s="3">
        <v>2</v>
      </c>
      <c r="E51" s="3">
        <v>1</v>
      </c>
      <c r="F51" s="3">
        <v>0</v>
      </c>
      <c r="G51" s="3">
        <v>1</v>
      </c>
      <c r="H51" s="3">
        <v>6.5</v>
      </c>
      <c r="I51" s="3">
        <v>5.5</v>
      </c>
      <c r="J51" s="3">
        <v>12</v>
      </c>
      <c r="K51" s="3" t="s">
        <v>62</v>
      </c>
      <c r="L51" s="3"/>
      <c r="M51" s="3"/>
      <c r="N51" s="11" t="s">
        <v>73</v>
      </c>
    </row>
    <row r="52" spans="1:14" ht="13.5" thickBot="1">
      <c r="A52" s="23" t="s">
        <v>74</v>
      </c>
      <c r="B52" s="9"/>
      <c r="C52" s="9">
        <v>30</v>
      </c>
      <c r="D52" s="9">
        <v>8</v>
      </c>
      <c r="E52" s="9">
        <v>4</v>
      </c>
      <c r="F52" s="9">
        <v>0</v>
      </c>
      <c r="G52" s="9">
        <v>4</v>
      </c>
      <c r="H52" s="9">
        <v>26</v>
      </c>
      <c r="I52" s="9">
        <v>26</v>
      </c>
      <c r="J52" s="9">
        <v>52</v>
      </c>
      <c r="K52" s="9"/>
      <c r="L52" s="9"/>
      <c r="M52" s="9"/>
      <c r="N52" s="9"/>
    </row>
    <row r="53" ht="12.75">
      <c r="A53" s="17"/>
    </row>
    <row r="54" ht="16.5" thickBot="1">
      <c r="G54" s="14" t="s">
        <v>75</v>
      </c>
    </row>
    <row r="55" spans="1:14" ht="13.5" thickBot="1">
      <c r="A55" s="22" t="s">
        <v>48</v>
      </c>
      <c r="B55" s="8" t="s">
        <v>49</v>
      </c>
      <c r="C55" s="8" t="s">
        <v>50</v>
      </c>
      <c r="D55" s="73" t="s">
        <v>51</v>
      </c>
      <c r="E55" s="74"/>
      <c r="F55" s="74"/>
      <c r="G55" s="75"/>
      <c r="H55" s="73" t="s">
        <v>52</v>
      </c>
      <c r="I55" s="74"/>
      <c r="J55" s="75"/>
      <c r="K55" s="73" t="s">
        <v>53</v>
      </c>
      <c r="L55" s="74"/>
      <c r="M55" s="75"/>
      <c r="N55" s="8" t="s">
        <v>54</v>
      </c>
    </row>
    <row r="56" spans="1:14" ht="13.5" thickBot="1">
      <c r="A56" s="23"/>
      <c r="B56" s="9"/>
      <c r="C56" s="9" t="s">
        <v>55</v>
      </c>
      <c r="D56" s="10" t="s">
        <v>56</v>
      </c>
      <c r="E56" s="10" t="s">
        <v>57</v>
      </c>
      <c r="F56" s="10" t="s">
        <v>58</v>
      </c>
      <c r="G56" s="10" t="s">
        <v>59</v>
      </c>
      <c r="H56" s="10" t="s">
        <v>60</v>
      </c>
      <c r="I56" s="10" t="s">
        <v>27</v>
      </c>
      <c r="J56" s="10" t="s">
        <v>61</v>
      </c>
      <c r="K56" s="10" t="s">
        <v>62</v>
      </c>
      <c r="L56" s="10" t="s">
        <v>56</v>
      </c>
      <c r="M56" s="10" t="s">
        <v>63</v>
      </c>
      <c r="N56" s="9" t="s">
        <v>64</v>
      </c>
    </row>
    <row r="57" spans="1:14" ht="13.5" thickBot="1">
      <c r="A57" s="20" t="s">
        <v>363</v>
      </c>
      <c r="B57" s="11" t="s">
        <v>364</v>
      </c>
      <c r="C57" s="3">
        <v>8</v>
      </c>
      <c r="D57" s="3">
        <v>2</v>
      </c>
      <c r="E57" s="3">
        <v>1</v>
      </c>
      <c r="F57" s="3">
        <v>0</v>
      </c>
      <c r="G57" s="3">
        <v>1</v>
      </c>
      <c r="H57" s="3">
        <v>6.5</v>
      </c>
      <c r="I57" s="3">
        <v>7.5</v>
      </c>
      <c r="J57" s="3">
        <v>14</v>
      </c>
      <c r="K57" s="3" t="s">
        <v>62</v>
      </c>
      <c r="L57" s="3"/>
      <c r="M57" s="3"/>
      <c r="N57" s="11" t="s">
        <v>73</v>
      </c>
    </row>
    <row r="58" spans="1:14" ht="13.5" thickBot="1">
      <c r="A58" s="20" t="s">
        <v>456</v>
      </c>
      <c r="B58" s="11" t="s">
        <v>457</v>
      </c>
      <c r="C58" s="3">
        <v>7</v>
      </c>
      <c r="D58" s="3">
        <v>2</v>
      </c>
      <c r="E58" s="3">
        <v>1</v>
      </c>
      <c r="F58" s="3">
        <v>0</v>
      </c>
      <c r="G58" s="3">
        <v>1</v>
      </c>
      <c r="H58" s="3">
        <v>6.5</v>
      </c>
      <c r="I58" s="3">
        <v>5.5</v>
      </c>
      <c r="J58" s="3">
        <v>12</v>
      </c>
      <c r="K58" s="3" t="s">
        <v>62</v>
      </c>
      <c r="L58" s="3"/>
      <c r="M58" s="3"/>
      <c r="N58" s="11" t="s">
        <v>73</v>
      </c>
    </row>
    <row r="59" spans="1:14" ht="13.5" thickBot="1">
      <c r="A59" s="20" t="s">
        <v>332</v>
      </c>
      <c r="B59" s="11" t="s">
        <v>333</v>
      </c>
      <c r="C59" s="3">
        <v>8</v>
      </c>
      <c r="D59" s="3">
        <v>2</v>
      </c>
      <c r="E59" s="3">
        <v>1</v>
      </c>
      <c r="F59" s="3">
        <v>0</v>
      </c>
      <c r="G59" s="3">
        <v>1</v>
      </c>
      <c r="H59" s="3">
        <v>6.5</v>
      </c>
      <c r="I59" s="3">
        <v>7.5</v>
      </c>
      <c r="J59" s="3">
        <v>14</v>
      </c>
      <c r="K59" s="3" t="s">
        <v>62</v>
      </c>
      <c r="L59" s="3"/>
      <c r="M59" s="3"/>
      <c r="N59" s="11" t="s">
        <v>73</v>
      </c>
    </row>
    <row r="60" spans="1:14" ht="13.5" thickBot="1">
      <c r="A60" s="20" t="s">
        <v>458</v>
      </c>
      <c r="B60" s="11" t="s">
        <v>459</v>
      </c>
      <c r="C60" s="3">
        <v>7</v>
      </c>
      <c r="D60" s="3">
        <v>2</v>
      </c>
      <c r="E60" s="3">
        <v>1</v>
      </c>
      <c r="F60" s="3">
        <v>0</v>
      </c>
      <c r="G60" s="3">
        <v>1</v>
      </c>
      <c r="H60" s="3">
        <v>6.5</v>
      </c>
      <c r="I60" s="3">
        <v>5.5</v>
      </c>
      <c r="J60" s="3">
        <v>12</v>
      </c>
      <c r="K60" s="3" t="s">
        <v>62</v>
      </c>
      <c r="L60" s="3"/>
      <c r="M60" s="3"/>
      <c r="N60" s="11" t="s">
        <v>73</v>
      </c>
    </row>
    <row r="61" spans="1:14" ht="13.5" thickBot="1">
      <c r="A61" s="23" t="s">
        <v>74</v>
      </c>
      <c r="B61" s="9"/>
      <c r="C61" s="9">
        <v>30</v>
      </c>
      <c r="D61" s="9">
        <v>8</v>
      </c>
      <c r="E61" s="9">
        <v>4</v>
      </c>
      <c r="F61" s="9">
        <v>0</v>
      </c>
      <c r="G61" s="9">
        <v>4</v>
      </c>
      <c r="H61" s="9">
        <v>26</v>
      </c>
      <c r="I61" s="9">
        <v>26</v>
      </c>
      <c r="J61" s="9">
        <v>52</v>
      </c>
      <c r="K61" s="9"/>
      <c r="L61" s="9"/>
      <c r="M61" s="9"/>
      <c r="N61" s="9"/>
    </row>
    <row r="62" ht="12.75">
      <c r="A62" s="17"/>
    </row>
    <row r="63" ht="16.5" thickBot="1">
      <c r="G63" s="14" t="s">
        <v>84</v>
      </c>
    </row>
    <row r="64" spans="1:14" ht="13.5" thickBot="1">
      <c r="A64" s="22" t="s">
        <v>48</v>
      </c>
      <c r="B64" s="8" t="s">
        <v>49</v>
      </c>
      <c r="C64" s="8" t="s">
        <v>50</v>
      </c>
      <c r="D64" s="73" t="s">
        <v>51</v>
      </c>
      <c r="E64" s="74"/>
      <c r="F64" s="74"/>
      <c r="G64" s="75"/>
      <c r="H64" s="73" t="s">
        <v>52</v>
      </c>
      <c r="I64" s="74"/>
      <c r="J64" s="75"/>
      <c r="K64" s="73" t="s">
        <v>53</v>
      </c>
      <c r="L64" s="74"/>
      <c r="M64" s="75"/>
      <c r="N64" s="8" t="s">
        <v>54</v>
      </c>
    </row>
    <row r="65" spans="1:14" ht="13.5" thickBot="1">
      <c r="A65" s="23"/>
      <c r="B65" s="9"/>
      <c r="C65" s="9" t="s">
        <v>55</v>
      </c>
      <c r="D65" s="10" t="s">
        <v>56</v>
      </c>
      <c r="E65" s="10" t="s">
        <v>57</v>
      </c>
      <c r="F65" s="10" t="s">
        <v>58</v>
      </c>
      <c r="G65" s="10" t="s">
        <v>59</v>
      </c>
      <c r="H65" s="10" t="s">
        <v>60</v>
      </c>
      <c r="I65" s="10" t="s">
        <v>27</v>
      </c>
      <c r="J65" s="10" t="s">
        <v>61</v>
      </c>
      <c r="K65" s="10" t="s">
        <v>62</v>
      </c>
      <c r="L65" s="10" t="s">
        <v>56</v>
      </c>
      <c r="M65" s="10" t="s">
        <v>63</v>
      </c>
      <c r="N65" s="9" t="s">
        <v>64</v>
      </c>
    </row>
    <row r="66" spans="1:14" ht="13.5" thickBot="1">
      <c r="A66" s="20" t="s">
        <v>386</v>
      </c>
      <c r="B66" s="11" t="s">
        <v>387</v>
      </c>
      <c r="C66" s="3">
        <v>8</v>
      </c>
      <c r="D66" s="3">
        <v>2</v>
      </c>
      <c r="E66" s="3">
        <v>1</v>
      </c>
      <c r="F66" s="3">
        <v>0</v>
      </c>
      <c r="G66" s="3">
        <v>1</v>
      </c>
      <c r="H66" s="3">
        <v>6.5</v>
      </c>
      <c r="I66" s="3">
        <v>7.5</v>
      </c>
      <c r="J66" s="3">
        <v>14</v>
      </c>
      <c r="K66" s="3" t="s">
        <v>62</v>
      </c>
      <c r="L66" s="3"/>
      <c r="M66" s="3"/>
      <c r="N66" s="11" t="s">
        <v>73</v>
      </c>
    </row>
    <row r="67" spans="1:14" ht="13.5" thickBot="1">
      <c r="A67" s="20" t="s">
        <v>460</v>
      </c>
      <c r="B67" s="11" t="s">
        <v>461</v>
      </c>
      <c r="C67" s="3">
        <v>8</v>
      </c>
      <c r="D67" s="3">
        <v>2</v>
      </c>
      <c r="E67" s="3">
        <v>1</v>
      </c>
      <c r="F67" s="3">
        <v>0</v>
      </c>
      <c r="G67" s="3">
        <v>1</v>
      </c>
      <c r="H67" s="3">
        <v>6.5</v>
      </c>
      <c r="I67" s="3">
        <v>7.5</v>
      </c>
      <c r="J67" s="3">
        <v>14</v>
      </c>
      <c r="K67" s="3" t="s">
        <v>62</v>
      </c>
      <c r="L67" s="3"/>
      <c r="M67" s="3"/>
      <c r="N67" s="11" t="s">
        <v>73</v>
      </c>
    </row>
    <row r="68" spans="1:14" ht="26.25" thickBot="1">
      <c r="A68" s="20" t="s">
        <v>344</v>
      </c>
      <c r="B68" s="11" t="s">
        <v>345</v>
      </c>
      <c r="C68" s="3">
        <v>6</v>
      </c>
      <c r="D68" s="3">
        <v>2</v>
      </c>
      <c r="E68" s="3">
        <v>1</v>
      </c>
      <c r="F68" s="3">
        <v>0</v>
      </c>
      <c r="G68" s="3">
        <v>0</v>
      </c>
      <c r="H68" s="3">
        <v>6.5</v>
      </c>
      <c r="I68" s="3">
        <v>4.5</v>
      </c>
      <c r="J68" s="3">
        <v>11</v>
      </c>
      <c r="K68" s="3"/>
      <c r="L68" s="3" t="s">
        <v>56</v>
      </c>
      <c r="M68" s="3"/>
      <c r="N68" s="11" t="s">
        <v>73</v>
      </c>
    </row>
    <row r="69" spans="1:14" ht="13.5" thickBot="1">
      <c r="A69" s="20" t="s">
        <v>462</v>
      </c>
      <c r="B69" s="11" t="s">
        <v>90</v>
      </c>
      <c r="C69" s="3">
        <v>8</v>
      </c>
      <c r="D69" s="3">
        <v>2</v>
      </c>
      <c r="E69" s="3">
        <v>1</v>
      </c>
      <c r="F69" s="3">
        <v>0</v>
      </c>
      <c r="G69" s="3">
        <v>1</v>
      </c>
      <c r="H69" s="3">
        <v>6.5</v>
      </c>
      <c r="I69" s="3">
        <v>7.5</v>
      </c>
      <c r="J69" s="3">
        <v>14</v>
      </c>
      <c r="K69" s="3" t="s">
        <v>62</v>
      </c>
      <c r="L69" s="3"/>
      <c r="M69" s="3"/>
      <c r="N69" s="11" t="s">
        <v>91</v>
      </c>
    </row>
    <row r="70" spans="1:14" ht="13.5" thickBot="1">
      <c r="A70" s="23" t="s">
        <v>74</v>
      </c>
      <c r="B70" s="9"/>
      <c r="C70" s="9">
        <v>30</v>
      </c>
      <c r="D70" s="9">
        <v>8</v>
      </c>
      <c r="E70" s="9">
        <v>4</v>
      </c>
      <c r="F70" s="9">
        <v>0</v>
      </c>
      <c r="G70" s="9">
        <v>3</v>
      </c>
      <c r="H70" s="9">
        <v>26</v>
      </c>
      <c r="I70" s="9">
        <v>27</v>
      </c>
      <c r="J70" s="9">
        <v>53</v>
      </c>
      <c r="K70" s="9"/>
      <c r="L70" s="9"/>
      <c r="M70" s="9"/>
      <c r="N70" s="9"/>
    </row>
    <row r="71" spans="1:14" ht="12.75">
      <c r="A71" s="5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5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12.75">
      <c r="A73" s="50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2.75">
      <c r="A74" s="50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12.75">
      <c r="A75" s="50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1:14" ht="12.75">
      <c r="A76" s="50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ht="12.75">
      <c r="A77" s="17"/>
    </row>
    <row r="78" ht="16.5" thickBot="1">
      <c r="G78" s="14" t="s">
        <v>94</v>
      </c>
    </row>
    <row r="79" spans="1:14" ht="13.5" thickBot="1">
      <c r="A79" s="22" t="s">
        <v>48</v>
      </c>
      <c r="B79" s="8" t="s">
        <v>49</v>
      </c>
      <c r="C79" s="8" t="s">
        <v>50</v>
      </c>
      <c r="D79" s="73" t="s">
        <v>51</v>
      </c>
      <c r="E79" s="74"/>
      <c r="F79" s="74"/>
      <c r="G79" s="75"/>
      <c r="H79" s="73" t="s">
        <v>52</v>
      </c>
      <c r="I79" s="74"/>
      <c r="J79" s="75"/>
      <c r="K79" s="73" t="s">
        <v>53</v>
      </c>
      <c r="L79" s="74"/>
      <c r="M79" s="75"/>
      <c r="N79" s="8" t="s">
        <v>54</v>
      </c>
    </row>
    <row r="80" spans="1:14" ht="13.5" thickBot="1">
      <c r="A80" s="23"/>
      <c r="B80" s="9"/>
      <c r="C80" s="9" t="s">
        <v>55</v>
      </c>
      <c r="D80" s="10" t="s">
        <v>56</v>
      </c>
      <c r="E80" s="10" t="s">
        <v>57</v>
      </c>
      <c r="F80" s="10" t="s">
        <v>58</v>
      </c>
      <c r="G80" s="10" t="s">
        <v>59</v>
      </c>
      <c r="H80" s="10" t="s">
        <v>60</v>
      </c>
      <c r="I80" s="10" t="s">
        <v>27</v>
      </c>
      <c r="J80" s="10" t="s">
        <v>61</v>
      </c>
      <c r="K80" s="10" t="s">
        <v>62</v>
      </c>
      <c r="L80" s="10" t="s">
        <v>56</v>
      </c>
      <c r="M80" s="10" t="s">
        <v>63</v>
      </c>
      <c r="N80" s="9" t="s">
        <v>64</v>
      </c>
    </row>
    <row r="81" spans="1:14" ht="13.5" thickBot="1">
      <c r="A81" s="20" t="s">
        <v>463</v>
      </c>
      <c r="B81" s="11" t="s">
        <v>464</v>
      </c>
      <c r="C81" s="3">
        <v>7</v>
      </c>
      <c r="D81" s="3">
        <v>2</v>
      </c>
      <c r="E81" s="3">
        <v>1</v>
      </c>
      <c r="F81" s="3">
        <v>0</v>
      </c>
      <c r="G81" s="3">
        <v>1</v>
      </c>
      <c r="H81" s="3">
        <v>6.5</v>
      </c>
      <c r="I81" s="3">
        <v>5.5</v>
      </c>
      <c r="J81" s="3">
        <v>12</v>
      </c>
      <c r="K81" s="3" t="s">
        <v>62</v>
      </c>
      <c r="L81" s="3"/>
      <c r="M81" s="3"/>
      <c r="N81" s="11" t="s">
        <v>91</v>
      </c>
    </row>
    <row r="82" spans="1:14" ht="13.5" thickBot="1">
      <c r="A82" s="20" t="s">
        <v>221</v>
      </c>
      <c r="B82" s="11" t="s">
        <v>170</v>
      </c>
      <c r="C82" s="3">
        <v>7</v>
      </c>
      <c r="D82" s="3">
        <v>2</v>
      </c>
      <c r="E82" s="3">
        <v>1</v>
      </c>
      <c r="F82" s="3">
        <v>0</v>
      </c>
      <c r="G82" s="3">
        <v>1</v>
      </c>
      <c r="H82" s="3">
        <v>6.5</v>
      </c>
      <c r="I82" s="3">
        <v>5.5</v>
      </c>
      <c r="J82" s="3">
        <v>12</v>
      </c>
      <c r="K82" s="3" t="s">
        <v>62</v>
      </c>
      <c r="L82" s="3"/>
      <c r="M82" s="3"/>
      <c r="N82" s="11" t="s">
        <v>73</v>
      </c>
    </row>
    <row r="83" spans="1:14" ht="26.25" thickBot="1">
      <c r="A83" s="20" t="s">
        <v>465</v>
      </c>
      <c r="B83" s="11" t="s">
        <v>466</v>
      </c>
      <c r="C83" s="3">
        <v>4</v>
      </c>
      <c r="D83" s="3">
        <v>0</v>
      </c>
      <c r="E83" s="3">
        <v>0</v>
      </c>
      <c r="F83" s="3">
        <v>1</v>
      </c>
      <c r="G83" s="3">
        <v>2</v>
      </c>
      <c r="H83" s="3">
        <v>1.5</v>
      </c>
      <c r="I83" s="3">
        <v>5.5</v>
      </c>
      <c r="J83" s="3">
        <v>7</v>
      </c>
      <c r="K83" s="3"/>
      <c r="L83" s="3" t="s">
        <v>56</v>
      </c>
      <c r="M83" s="3"/>
      <c r="N83" s="11" t="s">
        <v>91</v>
      </c>
    </row>
    <row r="84" spans="1:14" ht="13.5" thickBot="1">
      <c r="A84" s="20" t="s">
        <v>203</v>
      </c>
      <c r="B84" s="11" t="s">
        <v>100</v>
      </c>
      <c r="C84" s="3">
        <v>4</v>
      </c>
      <c r="D84" s="3">
        <v>0</v>
      </c>
      <c r="E84" s="3">
        <v>0</v>
      </c>
      <c r="F84" s="3">
        <v>0</v>
      </c>
      <c r="G84" s="3">
        <v>5</v>
      </c>
      <c r="H84" s="3">
        <v>0</v>
      </c>
      <c r="I84" s="3">
        <v>7</v>
      </c>
      <c r="J84" s="3">
        <v>7</v>
      </c>
      <c r="K84" s="3"/>
      <c r="L84" s="3" t="s">
        <v>56</v>
      </c>
      <c r="M84" s="3"/>
      <c r="N84" s="11" t="s">
        <v>91</v>
      </c>
    </row>
    <row r="85" spans="1:14" ht="13.5" thickBot="1">
      <c r="A85" s="20" t="s">
        <v>467</v>
      </c>
      <c r="B85" s="11" t="s">
        <v>93</v>
      </c>
      <c r="C85" s="3">
        <v>8</v>
      </c>
      <c r="D85" s="3">
        <v>2</v>
      </c>
      <c r="E85" s="3">
        <v>1</v>
      </c>
      <c r="F85" s="3">
        <v>0</v>
      </c>
      <c r="G85" s="3">
        <v>1</v>
      </c>
      <c r="H85" s="3">
        <v>6.5</v>
      </c>
      <c r="I85" s="3">
        <v>7.5</v>
      </c>
      <c r="J85" s="3">
        <v>14</v>
      </c>
      <c r="K85" s="3" t="s">
        <v>62</v>
      </c>
      <c r="L85" s="3"/>
      <c r="M85" s="3"/>
      <c r="N85" s="11" t="s">
        <v>91</v>
      </c>
    </row>
    <row r="86" spans="1:14" ht="13.5" thickBot="1">
      <c r="A86" s="23" t="s">
        <v>74</v>
      </c>
      <c r="B86" s="9"/>
      <c r="C86" s="9">
        <v>30</v>
      </c>
      <c r="D86" s="9">
        <v>6</v>
      </c>
      <c r="E86" s="9">
        <v>3</v>
      </c>
      <c r="F86" s="9">
        <v>1</v>
      </c>
      <c r="G86" s="9">
        <v>10</v>
      </c>
      <c r="H86" s="9">
        <v>21</v>
      </c>
      <c r="I86" s="9">
        <v>31</v>
      </c>
      <c r="J86" s="9">
        <v>52</v>
      </c>
      <c r="K86" s="9"/>
      <c r="L86" s="9"/>
      <c r="M86" s="9"/>
      <c r="N86" s="9"/>
    </row>
    <row r="87" ht="15.75">
      <c r="A87" s="15"/>
    </row>
    <row r="88" ht="15.75">
      <c r="G88" s="14" t="s">
        <v>104</v>
      </c>
    </row>
    <row r="89" ht="13.5" thickBot="1">
      <c r="A89" s="17"/>
    </row>
    <row r="90" spans="1:14" ht="13.5" thickBot="1">
      <c r="A90" s="22" t="s">
        <v>48</v>
      </c>
      <c r="B90" s="8" t="s">
        <v>49</v>
      </c>
      <c r="C90" s="8" t="s">
        <v>50</v>
      </c>
      <c r="D90" s="73" t="s">
        <v>51</v>
      </c>
      <c r="E90" s="74"/>
      <c r="F90" s="74"/>
      <c r="G90" s="75"/>
      <c r="H90" s="73" t="s">
        <v>52</v>
      </c>
      <c r="I90" s="74"/>
      <c r="J90" s="75"/>
      <c r="K90" s="73" t="s">
        <v>53</v>
      </c>
      <c r="L90" s="74"/>
      <c r="M90" s="75"/>
      <c r="N90" s="8" t="s">
        <v>54</v>
      </c>
    </row>
    <row r="91" spans="1:14" ht="13.5" thickBot="1">
      <c r="A91" s="23"/>
      <c r="B91" s="9"/>
      <c r="C91" s="9" t="s">
        <v>55</v>
      </c>
      <c r="D91" s="10" t="s">
        <v>56</v>
      </c>
      <c r="E91" s="10" t="s">
        <v>57</v>
      </c>
      <c r="F91" s="10" t="s">
        <v>58</v>
      </c>
      <c r="G91" s="10" t="s">
        <v>59</v>
      </c>
      <c r="H91" s="10" t="s">
        <v>60</v>
      </c>
      <c r="I91" s="10" t="s">
        <v>27</v>
      </c>
      <c r="J91" s="10" t="s">
        <v>61</v>
      </c>
      <c r="K91" s="10" t="s">
        <v>62</v>
      </c>
      <c r="L91" s="10" t="s">
        <v>56</v>
      </c>
      <c r="M91" s="10" t="s">
        <v>63</v>
      </c>
      <c r="N91" s="9" t="s">
        <v>64</v>
      </c>
    </row>
    <row r="92" spans="1:14" ht="12.75">
      <c r="A92" s="85" t="s">
        <v>354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7"/>
    </row>
    <row r="93" spans="1:14" ht="13.5" thickBot="1">
      <c r="A93" s="20" t="s">
        <v>355</v>
      </c>
      <c r="B93" s="11" t="s">
        <v>356</v>
      </c>
      <c r="C93" s="3">
        <v>8</v>
      </c>
      <c r="D93" s="3">
        <v>2</v>
      </c>
      <c r="E93" s="3">
        <v>1</v>
      </c>
      <c r="F93" s="3">
        <v>0</v>
      </c>
      <c r="G93" s="3">
        <v>1</v>
      </c>
      <c r="H93" s="3">
        <v>6.5</v>
      </c>
      <c r="I93" s="3">
        <v>7.5</v>
      </c>
      <c r="J93" s="3">
        <v>14</v>
      </c>
      <c r="K93" s="3" t="s">
        <v>62</v>
      </c>
      <c r="L93" s="3"/>
      <c r="M93" s="3"/>
      <c r="N93" s="11" t="s">
        <v>91</v>
      </c>
    </row>
    <row r="94" spans="1:14" ht="13.5" thickBot="1">
      <c r="A94" s="20" t="s">
        <v>340</v>
      </c>
      <c r="B94" s="11" t="s">
        <v>341</v>
      </c>
      <c r="C94" s="3">
        <v>8</v>
      </c>
      <c r="D94" s="3">
        <v>2</v>
      </c>
      <c r="E94" s="3">
        <v>1</v>
      </c>
      <c r="F94" s="3">
        <v>0</v>
      </c>
      <c r="G94" s="3">
        <v>1</v>
      </c>
      <c r="H94" s="3">
        <v>6.5</v>
      </c>
      <c r="I94" s="3">
        <v>7.5</v>
      </c>
      <c r="J94" s="3">
        <v>14</v>
      </c>
      <c r="K94" s="3" t="s">
        <v>62</v>
      </c>
      <c r="L94" s="3"/>
      <c r="M94" s="3"/>
      <c r="N94" s="11" t="s">
        <v>91</v>
      </c>
    </row>
    <row r="95" spans="1:14" ht="26.25" thickBot="1">
      <c r="A95" s="20" t="s">
        <v>342</v>
      </c>
      <c r="B95" s="11" t="s">
        <v>343</v>
      </c>
      <c r="C95" s="3">
        <v>8</v>
      </c>
      <c r="D95" s="3">
        <v>2</v>
      </c>
      <c r="E95" s="3">
        <v>1</v>
      </c>
      <c r="F95" s="3">
        <v>0</v>
      </c>
      <c r="G95" s="3">
        <v>1</v>
      </c>
      <c r="H95" s="3">
        <v>6.5</v>
      </c>
      <c r="I95" s="3">
        <v>7.5</v>
      </c>
      <c r="J95" s="3">
        <v>14</v>
      </c>
      <c r="K95" s="3" t="s">
        <v>62</v>
      </c>
      <c r="L95" s="3"/>
      <c r="M95" s="3"/>
      <c r="N95" s="11" t="s">
        <v>91</v>
      </c>
    </row>
    <row r="96" spans="1:14" ht="12.75">
      <c r="A96" s="85" t="s">
        <v>313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7"/>
    </row>
    <row r="97" spans="1:14" ht="13.5" thickBot="1">
      <c r="A97" s="20" t="s">
        <v>365</v>
      </c>
      <c r="B97" s="11" t="s">
        <v>366</v>
      </c>
      <c r="C97" s="3">
        <v>8</v>
      </c>
      <c r="D97" s="3">
        <v>2</v>
      </c>
      <c r="E97" s="3">
        <v>1</v>
      </c>
      <c r="F97" s="3">
        <v>0</v>
      </c>
      <c r="G97" s="3">
        <v>1</v>
      </c>
      <c r="H97" s="3">
        <v>6.5</v>
      </c>
      <c r="I97" s="3">
        <v>7.5</v>
      </c>
      <c r="J97" s="3">
        <v>14</v>
      </c>
      <c r="K97" s="3" t="s">
        <v>62</v>
      </c>
      <c r="L97" s="3"/>
      <c r="M97" s="3"/>
      <c r="N97" s="11" t="s">
        <v>91</v>
      </c>
    </row>
    <row r="98" spans="1:14" ht="13.5" thickBot="1">
      <c r="A98" s="20" t="s">
        <v>361</v>
      </c>
      <c r="B98" s="11" t="s">
        <v>362</v>
      </c>
      <c r="C98" s="3">
        <v>8</v>
      </c>
      <c r="D98" s="3">
        <v>2</v>
      </c>
      <c r="E98" s="3">
        <v>1</v>
      </c>
      <c r="F98" s="3">
        <v>0</v>
      </c>
      <c r="G98" s="3">
        <v>1</v>
      </c>
      <c r="H98" s="3">
        <v>6.5</v>
      </c>
      <c r="I98" s="3">
        <v>7.5</v>
      </c>
      <c r="J98" s="3">
        <v>14</v>
      </c>
      <c r="K98" s="3" t="s">
        <v>62</v>
      </c>
      <c r="L98" s="3"/>
      <c r="M98" s="3"/>
      <c r="N98" s="11" t="s">
        <v>91</v>
      </c>
    </row>
    <row r="99" spans="1:14" ht="13.5" thickBot="1">
      <c r="A99" s="20" t="s">
        <v>400</v>
      </c>
      <c r="B99" s="11" t="s">
        <v>401</v>
      </c>
      <c r="C99" s="3">
        <v>8</v>
      </c>
      <c r="D99" s="3">
        <v>2</v>
      </c>
      <c r="E99" s="3">
        <v>1</v>
      </c>
      <c r="F99" s="3">
        <v>0</v>
      </c>
      <c r="G99" s="3">
        <v>1</v>
      </c>
      <c r="H99" s="3">
        <v>6.5</v>
      </c>
      <c r="I99" s="3">
        <v>7.5</v>
      </c>
      <c r="J99" s="3">
        <v>14</v>
      </c>
      <c r="K99" s="3" t="s">
        <v>62</v>
      </c>
      <c r="L99" s="3"/>
      <c r="M99" s="3"/>
      <c r="N99" s="11" t="s">
        <v>91</v>
      </c>
    </row>
    <row r="100" spans="1:14" ht="13.5" thickBot="1">
      <c r="A100" s="23" t="s">
        <v>74</v>
      </c>
      <c r="B100" s="9"/>
      <c r="C100" s="9">
        <f>C93+C97</f>
        <v>16</v>
      </c>
      <c r="D100" s="9">
        <f aca="true" t="shared" si="0" ref="D100:J100">D93+D97</f>
        <v>4</v>
      </c>
      <c r="E100" s="9">
        <f t="shared" si="0"/>
        <v>2</v>
      </c>
      <c r="F100" s="9">
        <f t="shared" si="0"/>
        <v>0</v>
      </c>
      <c r="G100" s="9">
        <f t="shared" si="0"/>
        <v>2</v>
      </c>
      <c r="H100" s="9">
        <f t="shared" si="0"/>
        <v>13</v>
      </c>
      <c r="I100" s="9">
        <f t="shared" si="0"/>
        <v>15</v>
      </c>
      <c r="J100" s="9">
        <f t="shared" si="0"/>
        <v>28</v>
      </c>
      <c r="K100" s="9"/>
      <c r="L100" s="9"/>
      <c r="M100" s="9"/>
      <c r="N100" s="9"/>
    </row>
    <row r="101" ht="15.75">
      <c r="A101" s="15"/>
    </row>
    <row r="102" ht="15.75">
      <c r="C102" s="14" t="s">
        <v>130</v>
      </c>
    </row>
    <row r="103" ht="13.5" thickBot="1">
      <c r="A103" s="17"/>
    </row>
    <row r="104" spans="1:14" ht="13.5" thickBot="1">
      <c r="A104" s="22" t="s">
        <v>48</v>
      </c>
      <c r="B104" s="8" t="s">
        <v>49</v>
      </c>
      <c r="C104" s="8" t="s">
        <v>50</v>
      </c>
      <c r="D104" s="73" t="s">
        <v>51</v>
      </c>
      <c r="E104" s="74"/>
      <c r="F104" s="74"/>
      <c r="G104" s="75"/>
      <c r="H104" s="73" t="s">
        <v>52</v>
      </c>
      <c r="I104" s="74"/>
      <c r="J104" s="75"/>
      <c r="K104" s="73" t="s">
        <v>53</v>
      </c>
      <c r="L104" s="74"/>
      <c r="M104" s="75"/>
      <c r="N104" s="8" t="s">
        <v>54</v>
      </c>
    </row>
    <row r="105" spans="1:14" ht="13.5" thickBot="1">
      <c r="A105" s="23"/>
      <c r="B105" s="9"/>
      <c r="C105" s="9" t="s">
        <v>55</v>
      </c>
      <c r="D105" s="10" t="s">
        <v>56</v>
      </c>
      <c r="E105" s="10" t="s">
        <v>57</v>
      </c>
      <c r="F105" s="10" t="s">
        <v>58</v>
      </c>
      <c r="G105" s="10" t="s">
        <v>59</v>
      </c>
      <c r="H105" s="10" t="s">
        <v>60</v>
      </c>
      <c r="I105" s="10" t="s">
        <v>27</v>
      </c>
      <c r="J105" s="10" t="s">
        <v>61</v>
      </c>
      <c r="K105" s="10" t="s">
        <v>62</v>
      </c>
      <c r="L105" s="10" t="s">
        <v>56</v>
      </c>
      <c r="M105" s="10" t="s">
        <v>63</v>
      </c>
      <c r="N105" s="9" t="s">
        <v>64</v>
      </c>
    </row>
    <row r="106" spans="1:14" ht="12.75">
      <c r="A106" s="25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ht="15.75">
      <c r="A107" s="15"/>
    </row>
    <row r="108" ht="15.75">
      <c r="F108" s="14" t="s">
        <v>131</v>
      </c>
    </row>
    <row r="109" ht="13.5" thickBot="1">
      <c r="A109" s="17"/>
    </row>
    <row r="110" spans="1:14" ht="13.5" thickBot="1">
      <c r="A110" s="22" t="s">
        <v>48</v>
      </c>
      <c r="B110" s="8" t="s">
        <v>49</v>
      </c>
      <c r="C110" s="8" t="s">
        <v>50</v>
      </c>
      <c r="D110" s="73" t="s">
        <v>51</v>
      </c>
      <c r="E110" s="74"/>
      <c r="F110" s="74"/>
      <c r="G110" s="75"/>
      <c r="H110" s="73" t="s">
        <v>52</v>
      </c>
      <c r="I110" s="74"/>
      <c r="J110" s="75"/>
      <c r="K110" s="73" t="s">
        <v>53</v>
      </c>
      <c r="L110" s="74"/>
      <c r="M110" s="75"/>
      <c r="N110" s="8" t="s">
        <v>54</v>
      </c>
    </row>
    <row r="111" spans="1:14" ht="13.5" thickBot="1">
      <c r="A111" s="23"/>
      <c r="B111" s="9"/>
      <c r="C111" s="9" t="s">
        <v>55</v>
      </c>
      <c r="D111" s="10" t="s">
        <v>56</v>
      </c>
      <c r="E111" s="10" t="s">
        <v>57</v>
      </c>
      <c r="F111" s="10" t="s">
        <v>58</v>
      </c>
      <c r="G111" s="10" t="s">
        <v>59</v>
      </c>
      <c r="H111" s="10" t="s">
        <v>60</v>
      </c>
      <c r="I111" s="10" t="s">
        <v>27</v>
      </c>
      <c r="J111" s="10" t="s">
        <v>61</v>
      </c>
      <c r="K111" s="10" t="s">
        <v>62</v>
      </c>
      <c r="L111" s="10" t="s">
        <v>56</v>
      </c>
      <c r="M111" s="10" t="s">
        <v>63</v>
      </c>
      <c r="N111" s="9" t="s">
        <v>64</v>
      </c>
    </row>
    <row r="112" spans="1:14" ht="12.75">
      <c r="A112" s="25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2.75">
      <c r="A113" s="25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2.75">
      <c r="A114" s="25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2.75">
      <c r="A115" s="25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2.75">
      <c r="A116" s="25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2.75">
      <c r="A117" s="25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2.75">
      <c r="A118" s="25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ht="12.75">
      <c r="A119" s="17"/>
    </row>
    <row r="120" ht="15.75">
      <c r="E120" s="14" t="s">
        <v>132</v>
      </c>
    </row>
    <row r="121" ht="15.75">
      <c r="E121" s="14" t="s">
        <v>133</v>
      </c>
    </row>
    <row r="122" ht="13.5" thickBot="1">
      <c r="A122" s="17"/>
    </row>
    <row r="123" spans="1:14" ht="13.5" thickBot="1">
      <c r="A123" s="22" t="s">
        <v>48</v>
      </c>
      <c r="B123" s="8" t="s">
        <v>49</v>
      </c>
      <c r="C123" s="8" t="s">
        <v>50</v>
      </c>
      <c r="D123" s="73" t="s">
        <v>51</v>
      </c>
      <c r="E123" s="74"/>
      <c r="F123" s="74"/>
      <c r="G123" s="75"/>
      <c r="H123" s="73" t="s">
        <v>52</v>
      </c>
      <c r="I123" s="74"/>
      <c r="J123" s="75"/>
      <c r="K123" s="73" t="s">
        <v>53</v>
      </c>
      <c r="L123" s="74"/>
      <c r="M123" s="75"/>
      <c r="N123" s="8" t="s">
        <v>54</v>
      </c>
    </row>
    <row r="124" spans="1:14" ht="13.5" thickBot="1">
      <c r="A124" s="23"/>
      <c r="B124" s="9"/>
      <c r="C124" s="9" t="s">
        <v>55</v>
      </c>
      <c r="D124" s="10" t="s">
        <v>56</v>
      </c>
      <c r="E124" s="10" t="s">
        <v>57</v>
      </c>
      <c r="F124" s="10" t="s">
        <v>58</v>
      </c>
      <c r="G124" s="10" t="s">
        <v>59</v>
      </c>
      <c r="H124" s="10" t="s">
        <v>60</v>
      </c>
      <c r="I124" s="10" t="s">
        <v>27</v>
      </c>
      <c r="J124" s="10" t="s">
        <v>61</v>
      </c>
      <c r="K124" s="10" t="s">
        <v>62</v>
      </c>
      <c r="L124" s="10" t="s">
        <v>56</v>
      </c>
      <c r="M124" s="10" t="s">
        <v>63</v>
      </c>
      <c r="N124" s="9" t="s">
        <v>64</v>
      </c>
    </row>
    <row r="125" spans="1:14" ht="13.5" thickBot="1">
      <c r="A125" s="20" t="s">
        <v>396</v>
      </c>
      <c r="B125" s="11" t="s">
        <v>397</v>
      </c>
      <c r="C125" s="3">
        <v>7</v>
      </c>
      <c r="D125" s="3">
        <v>2</v>
      </c>
      <c r="E125" s="3">
        <v>1</v>
      </c>
      <c r="F125" s="3">
        <v>0</v>
      </c>
      <c r="G125" s="3">
        <v>1</v>
      </c>
      <c r="H125" s="3">
        <v>6.5</v>
      </c>
      <c r="I125" s="3">
        <v>5.5</v>
      </c>
      <c r="J125" s="3">
        <v>12</v>
      </c>
      <c r="K125" s="3" t="s">
        <v>62</v>
      </c>
      <c r="L125" s="3"/>
      <c r="M125" s="3"/>
      <c r="N125" s="11" t="s">
        <v>134</v>
      </c>
    </row>
    <row r="126" spans="1:14" ht="13.5" thickBot="1">
      <c r="A126" s="20" t="s">
        <v>363</v>
      </c>
      <c r="B126" s="11" t="s">
        <v>364</v>
      </c>
      <c r="C126" s="3">
        <v>8</v>
      </c>
      <c r="D126" s="3">
        <v>2</v>
      </c>
      <c r="E126" s="3">
        <v>1</v>
      </c>
      <c r="F126" s="3">
        <v>0</v>
      </c>
      <c r="G126" s="3">
        <v>1</v>
      </c>
      <c r="H126" s="3">
        <v>6.5</v>
      </c>
      <c r="I126" s="3">
        <v>7.5</v>
      </c>
      <c r="J126" s="3">
        <v>14</v>
      </c>
      <c r="K126" s="3" t="s">
        <v>62</v>
      </c>
      <c r="L126" s="3"/>
      <c r="M126" s="3"/>
      <c r="N126" s="11" t="s">
        <v>134</v>
      </c>
    </row>
    <row r="127" spans="1:14" ht="13.5" thickBot="1">
      <c r="A127" s="20" t="s">
        <v>456</v>
      </c>
      <c r="B127" s="11" t="s">
        <v>457</v>
      </c>
      <c r="C127" s="3">
        <v>7</v>
      </c>
      <c r="D127" s="3">
        <v>2</v>
      </c>
      <c r="E127" s="3">
        <v>1</v>
      </c>
      <c r="F127" s="3">
        <v>0</v>
      </c>
      <c r="G127" s="3">
        <v>1</v>
      </c>
      <c r="H127" s="3">
        <v>6.5</v>
      </c>
      <c r="I127" s="3">
        <v>5.5</v>
      </c>
      <c r="J127" s="3">
        <v>12</v>
      </c>
      <c r="K127" s="3" t="s">
        <v>62</v>
      </c>
      <c r="L127" s="3"/>
      <c r="M127" s="3"/>
      <c r="N127" s="11" t="s">
        <v>134</v>
      </c>
    </row>
    <row r="128" spans="1:14" ht="13.5" thickBot="1">
      <c r="A128" s="20" t="s">
        <v>332</v>
      </c>
      <c r="B128" s="11" t="s">
        <v>333</v>
      </c>
      <c r="C128" s="3">
        <v>8</v>
      </c>
      <c r="D128" s="3">
        <v>2</v>
      </c>
      <c r="E128" s="3">
        <v>1</v>
      </c>
      <c r="F128" s="3">
        <v>0</v>
      </c>
      <c r="G128" s="3">
        <v>1</v>
      </c>
      <c r="H128" s="3">
        <v>6.5</v>
      </c>
      <c r="I128" s="3">
        <v>7.5</v>
      </c>
      <c r="J128" s="3">
        <v>14</v>
      </c>
      <c r="K128" s="3" t="s">
        <v>62</v>
      </c>
      <c r="L128" s="3"/>
      <c r="M128" s="3"/>
      <c r="N128" s="11" t="s">
        <v>134</v>
      </c>
    </row>
    <row r="129" spans="1:14" ht="13.5" thickBot="1">
      <c r="A129" s="20" t="s">
        <v>458</v>
      </c>
      <c r="B129" s="11" t="s">
        <v>459</v>
      </c>
      <c r="C129" s="3">
        <v>7</v>
      </c>
      <c r="D129" s="3">
        <v>2</v>
      </c>
      <c r="E129" s="3">
        <v>1</v>
      </c>
      <c r="F129" s="3">
        <v>0</v>
      </c>
      <c r="G129" s="3">
        <v>1</v>
      </c>
      <c r="H129" s="3">
        <v>6.5</v>
      </c>
      <c r="I129" s="3">
        <v>5.5</v>
      </c>
      <c r="J129" s="3">
        <v>12</v>
      </c>
      <c r="K129" s="3" t="s">
        <v>62</v>
      </c>
      <c r="L129" s="3"/>
      <c r="M129" s="3"/>
      <c r="N129" s="11" t="s">
        <v>134</v>
      </c>
    </row>
    <row r="130" spans="1:14" ht="13.5" thickBot="1">
      <c r="A130" s="20" t="s">
        <v>386</v>
      </c>
      <c r="B130" s="11" t="s">
        <v>387</v>
      </c>
      <c r="C130" s="3">
        <v>8</v>
      </c>
      <c r="D130" s="3">
        <v>2</v>
      </c>
      <c r="E130" s="3">
        <v>1</v>
      </c>
      <c r="F130" s="3">
        <v>0</v>
      </c>
      <c r="G130" s="3">
        <v>1</v>
      </c>
      <c r="H130" s="3">
        <v>6.5</v>
      </c>
      <c r="I130" s="3">
        <v>7.5</v>
      </c>
      <c r="J130" s="3">
        <v>14</v>
      </c>
      <c r="K130" s="3" t="s">
        <v>62</v>
      </c>
      <c r="L130" s="3"/>
      <c r="M130" s="3"/>
      <c r="N130" s="11" t="s">
        <v>134</v>
      </c>
    </row>
    <row r="131" spans="1:14" ht="13.5" thickBot="1">
      <c r="A131" s="20" t="s">
        <v>460</v>
      </c>
      <c r="B131" s="11" t="s">
        <v>461</v>
      </c>
      <c r="C131" s="3">
        <v>8</v>
      </c>
      <c r="D131" s="3">
        <v>2</v>
      </c>
      <c r="E131" s="3">
        <v>1</v>
      </c>
      <c r="F131" s="3">
        <v>0</v>
      </c>
      <c r="G131" s="3">
        <v>1</v>
      </c>
      <c r="H131" s="3">
        <v>6.5</v>
      </c>
      <c r="I131" s="3">
        <v>7.5</v>
      </c>
      <c r="J131" s="3">
        <v>14</v>
      </c>
      <c r="K131" s="3" t="s">
        <v>62</v>
      </c>
      <c r="L131" s="3"/>
      <c r="M131" s="3"/>
      <c r="N131" s="11" t="s">
        <v>134</v>
      </c>
    </row>
    <row r="132" spans="1:14" ht="26.25" thickBot="1">
      <c r="A132" s="20" t="s">
        <v>344</v>
      </c>
      <c r="B132" s="11" t="s">
        <v>345</v>
      </c>
      <c r="C132" s="3">
        <v>6</v>
      </c>
      <c r="D132" s="3">
        <v>2</v>
      </c>
      <c r="E132" s="3">
        <v>1</v>
      </c>
      <c r="F132" s="3">
        <v>0</v>
      </c>
      <c r="G132" s="3">
        <v>0</v>
      </c>
      <c r="H132" s="3">
        <v>6.5</v>
      </c>
      <c r="I132" s="3">
        <v>4.5</v>
      </c>
      <c r="J132" s="3">
        <v>11</v>
      </c>
      <c r="K132" s="3"/>
      <c r="L132" s="3" t="s">
        <v>56</v>
      </c>
      <c r="M132" s="3"/>
      <c r="N132" s="11" t="s">
        <v>134</v>
      </c>
    </row>
    <row r="133" spans="1:14" ht="13.5" thickBot="1">
      <c r="A133" s="20" t="s">
        <v>221</v>
      </c>
      <c r="B133" s="11" t="s">
        <v>170</v>
      </c>
      <c r="C133" s="3">
        <v>7</v>
      </c>
      <c r="D133" s="3">
        <v>2</v>
      </c>
      <c r="E133" s="3">
        <v>1</v>
      </c>
      <c r="F133" s="3">
        <v>0</v>
      </c>
      <c r="G133" s="3">
        <v>1</v>
      </c>
      <c r="H133" s="3">
        <v>6.5</v>
      </c>
      <c r="I133" s="3">
        <v>5.5</v>
      </c>
      <c r="J133" s="3">
        <v>12</v>
      </c>
      <c r="K133" s="3" t="s">
        <v>62</v>
      </c>
      <c r="L133" s="3"/>
      <c r="M133" s="3"/>
      <c r="N133" s="11" t="s">
        <v>134</v>
      </c>
    </row>
    <row r="134" spans="1:14" ht="13.5" thickBot="1">
      <c r="A134" s="84" t="s">
        <v>563</v>
      </c>
      <c r="B134" s="75"/>
      <c r="C134" s="9">
        <v>66</v>
      </c>
      <c r="D134" s="9">
        <v>18</v>
      </c>
      <c r="E134" s="9">
        <v>9</v>
      </c>
      <c r="F134" s="9">
        <v>0</v>
      </c>
      <c r="G134" s="9">
        <v>8</v>
      </c>
      <c r="H134" s="9">
        <v>58.5</v>
      </c>
      <c r="I134" s="9">
        <v>56.5</v>
      </c>
      <c r="J134" s="9">
        <v>115</v>
      </c>
      <c r="K134" s="9">
        <v>8</v>
      </c>
      <c r="L134" s="9">
        <v>1</v>
      </c>
      <c r="M134" s="9">
        <v>0</v>
      </c>
      <c r="N134" s="9"/>
    </row>
    <row r="135" spans="1:14" ht="13.5" customHeight="1" thickBot="1">
      <c r="A135" s="73" t="s">
        <v>513</v>
      </c>
      <c r="B135" s="75"/>
      <c r="C135" s="41">
        <f>SUM(D135:G135)</f>
        <v>490</v>
      </c>
      <c r="D135" s="9">
        <f>D134*14</f>
        <v>252</v>
      </c>
      <c r="E135" s="9">
        <f aca="true" t="shared" si="1" ref="E135:J135">E134*14</f>
        <v>126</v>
      </c>
      <c r="F135" s="9">
        <f t="shared" si="1"/>
        <v>0</v>
      </c>
      <c r="G135" s="9">
        <f t="shared" si="1"/>
        <v>112</v>
      </c>
      <c r="H135" s="9">
        <f t="shared" si="1"/>
        <v>819</v>
      </c>
      <c r="I135" s="9">
        <f t="shared" si="1"/>
        <v>791</v>
      </c>
      <c r="J135" s="9">
        <f t="shared" si="1"/>
        <v>1610</v>
      </c>
      <c r="K135" s="9"/>
      <c r="L135" s="9"/>
      <c r="M135" s="9"/>
      <c r="N135" s="9"/>
    </row>
    <row r="136" spans="1:14" ht="13.5" customHeight="1" thickBot="1">
      <c r="A136" s="73" t="s">
        <v>564</v>
      </c>
      <c r="B136" s="75"/>
      <c r="C136" s="42">
        <f>SUM(D136:F136)</f>
        <v>120</v>
      </c>
      <c r="D136" s="9">
        <v>60</v>
      </c>
      <c r="E136" s="9">
        <v>60</v>
      </c>
      <c r="F136" s="9">
        <v>0</v>
      </c>
      <c r="G136" s="9">
        <v>38.1</v>
      </c>
      <c r="H136" s="9">
        <v>59.09</v>
      </c>
      <c r="I136" s="9">
        <v>51.36</v>
      </c>
      <c r="J136" s="9">
        <v>55.02</v>
      </c>
      <c r="K136" s="9" t="s">
        <v>135</v>
      </c>
      <c r="L136" s="9" t="s">
        <v>135</v>
      </c>
      <c r="M136" s="9" t="s">
        <v>135</v>
      </c>
      <c r="N136" s="9"/>
    </row>
    <row r="137" ht="12.75">
      <c r="A137" s="17"/>
    </row>
    <row r="138" ht="15.75">
      <c r="C138" s="14" t="s">
        <v>136</v>
      </c>
    </row>
    <row r="139" ht="13.5" thickBot="1">
      <c r="A139" s="17"/>
    </row>
    <row r="140" spans="1:14" ht="13.5" thickBot="1">
      <c r="A140" s="22" t="s">
        <v>48</v>
      </c>
      <c r="B140" s="8" t="s">
        <v>49</v>
      </c>
      <c r="C140" s="8" t="s">
        <v>50</v>
      </c>
      <c r="D140" s="73" t="s">
        <v>51</v>
      </c>
      <c r="E140" s="74"/>
      <c r="F140" s="74"/>
      <c r="G140" s="75"/>
      <c r="H140" s="73" t="s">
        <v>52</v>
      </c>
      <c r="I140" s="74"/>
      <c r="J140" s="75"/>
      <c r="K140" s="73" t="s">
        <v>53</v>
      </c>
      <c r="L140" s="74"/>
      <c r="M140" s="75"/>
      <c r="N140" s="8" t="s">
        <v>54</v>
      </c>
    </row>
    <row r="141" spans="1:14" ht="13.5" thickBot="1">
      <c r="A141" s="23"/>
      <c r="B141" s="9"/>
      <c r="C141" s="9" t="s">
        <v>55</v>
      </c>
      <c r="D141" s="10" t="s">
        <v>56</v>
      </c>
      <c r="E141" s="10" t="s">
        <v>57</v>
      </c>
      <c r="F141" s="10" t="s">
        <v>58</v>
      </c>
      <c r="G141" s="10" t="s">
        <v>59</v>
      </c>
      <c r="H141" s="10" t="s">
        <v>60</v>
      </c>
      <c r="I141" s="10" t="s">
        <v>27</v>
      </c>
      <c r="J141" s="10" t="s">
        <v>61</v>
      </c>
      <c r="K141" s="10" t="s">
        <v>62</v>
      </c>
      <c r="L141" s="10" t="s">
        <v>56</v>
      </c>
      <c r="M141" s="10" t="s">
        <v>63</v>
      </c>
      <c r="N141" s="9" t="s">
        <v>64</v>
      </c>
    </row>
    <row r="142" spans="1:14" ht="13.5" thickBot="1">
      <c r="A142" s="20" t="s">
        <v>462</v>
      </c>
      <c r="B142" s="11" t="s">
        <v>90</v>
      </c>
      <c r="C142" s="3">
        <v>8</v>
      </c>
      <c r="D142" s="3">
        <v>2</v>
      </c>
      <c r="E142" s="3">
        <v>1</v>
      </c>
      <c r="F142" s="3">
        <v>0</v>
      </c>
      <c r="G142" s="3">
        <v>1</v>
      </c>
      <c r="H142" s="3">
        <v>6.5</v>
      </c>
      <c r="I142" s="3">
        <v>7.5</v>
      </c>
      <c r="J142" s="3">
        <v>14</v>
      </c>
      <c r="K142" s="3" t="s">
        <v>62</v>
      </c>
      <c r="L142" s="3"/>
      <c r="M142" s="3"/>
      <c r="N142" s="11" t="s">
        <v>137</v>
      </c>
    </row>
    <row r="143" spans="1:14" ht="13.5" thickBot="1">
      <c r="A143" s="20" t="s">
        <v>463</v>
      </c>
      <c r="B143" s="11" t="s">
        <v>464</v>
      </c>
      <c r="C143" s="3">
        <v>7</v>
      </c>
      <c r="D143" s="3">
        <v>2</v>
      </c>
      <c r="E143" s="3">
        <v>1</v>
      </c>
      <c r="F143" s="3">
        <v>0</v>
      </c>
      <c r="G143" s="3">
        <v>1</v>
      </c>
      <c r="H143" s="3">
        <v>6.5</v>
      </c>
      <c r="I143" s="3">
        <v>5.5</v>
      </c>
      <c r="J143" s="3">
        <v>12</v>
      </c>
      <c r="K143" s="3" t="s">
        <v>62</v>
      </c>
      <c r="L143" s="3"/>
      <c r="M143" s="3"/>
      <c r="N143" s="11" t="s">
        <v>134</v>
      </c>
    </row>
    <row r="144" spans="1:14" ht="26.25" thickBot="1">
      <c r="A144" s="20" t="s">
        <v>465</v>
      </c>
      <c r="B144" s="11" t="s">
        <v>466</v>
      </c>
      <c r="C144" s="3">
        <v>4</v>
      </c>
      <c r="D144" s="3">
        <v>0</v>
      </c>
      <c r="E144" s="3">
        <v>0</v>
      </c>
      <c r="F144" s="3">
        <v>1</v>
      </c>
      <c r="G144" s="3">
        <v>2</v>
      </c>
      <c r="H144" s="3">
        <v>1.5</v>
      </c>
      <c r="I144" s="3">
        <v>5.5</v>
      </c>
      <c r="J144" s="3">
        <v>7</v>
      </c>
      <c r="K144" s="3"/>
      <c r="L144" s="3" t="s">
        <v>56</v>
      </c>
      <c r="M144" s="3"/>
      <c r="N144" s="11" t="s">
        <v>134</v>
      </c>
    </row>
    <row r="145" spans="1:14" ht="13.5" thickBot="1">
      <c r="A145" s="20" t="s">
        <v>203</v>
      </c>
      <c r="B145" s="11" t="s">
        <v>100</v>
      </c>
      <c r="C145" s="3">
        <v>4</v>
      </c>
      <c r="D145" s="3">
        <v>0</v>
      </c>
      <c r="E145" s="3">
        <v>0</v>
      </c>
      <c r="F145" s="3">
        <v>0</v>
      </c>
      <c r="G145" s="3">
        <v>5</v>
      </c>
      <c r="H145" s="3">
        <v>0</v>
      </c>
      <c r="I145" s="3">
        <v>7</v>
      </c>
      <c r="J145" s="3">
        <v>7</v>
      </c>
      <c r="K145" s="3"/>
      <c r="L145" s="3" t="s">
        <v>56</v>
      </c>
      <c r="M145" s="3"/>
      <c r="N145" s="11" t="s">
        <v>134</v>
      </c>
    </row>
    <row r="146" spans="1:14" ht="13.5" thickBot="1">
      <c r="A146" s="20" t="s">
        <v>467</v>
      </c>
      <c r="B146" s="11" t="s">
        <v>93</v>
      </c>
      <c r="C146" s="3">
        <v>8</v>
      </c>
      <c r="D146" s="3">
        <v>2</v>
      </c>
      <c r="E146" s="3">
        <v>1</v>
      </c>
      <c r="F146" s="3">
        <v>0</v>
      </c>
      <c r="G146" s="3">
        <v>1</v>
      </c>
      <c r="H146" s="3">
        <v>6.5</v>
      </c>
      <c r="I146" s="3">
        <v>7.5</v>
      </c>
      <c r="J146" s="3">
        <v>14</v>
      </c>
      <c r="K146" s="3" t="s">
        <v>62</v>
      </c>
      <c r="L146" s="3"/>
      <c r="M146" s="3"/>
      <c r="N146" s="11" t="s">
        <v>137</v>
      </c>
    </row>
    <row r="147" spans="1:14" ht="13.5" thickBot="1">
      <c r="A147" s="84" t="s">
        <v>563</v>
      </c>
      <c r="B147" s="75"/>
      <c r="C147" s="9">
        <v>31</v>
      </c>
      <c r="D147" s="9">
        <v>6</v>
      </c>
      <c r="E147" s="9">
        <v>3</v>
      </c>
      <c r="F147" s="9">
        <v>1</v>
      </c>
      <c r="G147" s="9">
        <v>10</v>
      </c>
      <c r="H147" s="9">
        <v>21</v>
      </c>
      <c r="I147" s="9">
        <v>33</v>
      </c>
      <c r="J147" s="9">
        <v>54</v>
      </c>
      <c r="K147" s="9">
        <v>3</v>
      </c>
      <c r="L147" s="9">
        <v>2</v>
      </c>
      <c r="M147" s="9">
        <v>0</v>
      </c>
      <c r="N147" s="9"/>
    </row>
    <row r="148" spans="1:14" ht="13.5" customHeight="1" thickBot="1">
      <c r="A148" s="73" t="s">
        <v>513</v>
      </c>
      <c r="B148" s="75"/>
      <c r="C148" s="41">
        <f>SUM(D148:G148)</f>
        <v>280</v>
      </c>
      <c r="D148" s="9">
        <f aca="true" t="shared" si="2" ref="D148:J148">D147*14</f>
        <v>84</v>
      </c>
      <c r="E148" s="9">
        <f t="shared" si="2"/>
        <v>42</v>
      </c>
      <c r="F148" s="9">
        <f t="shared" si="2"/>
        <v>14</v>
      </c>
      <c r="G148" s="9">
        <f t="shared" si="2"/>
        <v>140</v>
      </c>
      <c r="H148" s="9">
        <f t="shared" si="2"/>
        <v>294</v>
      </c>
      <c r="I148" s="9">
        <f t="shared" si="2"/>
        <v>462</v>
      </c>
      <c r="J148" s="9">
        <f t="shared" si="2"/>
        <v>756</v>
      </c>
      <c r="K148" s="9"/>
      <c r="L148" s="9"/>
      <c r="M148" s="9"/>
      <c r="N148" s="9"/>
    </row>
    <row r="149" spans="1:14" ht="13.5" customHeight="1" thickBot="1">
      <c r="A149" s="73" t="s">
        <v>564</v>
      </c>
      <c r="B149" s="75"/>
      <c r="C149" s="42">
        <f>SUM(D149:F149)</f>
        <v>140</v>
      </c>
      <c r="D149" s="9">
        <v>20</v>
      </c>
      <c r="E149" s="9">
        <v>20</v>
      </c>
      <c r="F149" s="9">
        <v>100</v>
      </c>
      <c r="G149" s="9">
        <v>47.62</v>
      </c>
      <c r="H149" s="9">
        <v>21.21</v>
      </c>
      <c r="I149" s="9">
        <v>30</v>
      </c>
      <c r="J149" s="9">
        <v>25.84</v>
      </c>
      <c r="K149" s="9" t="s">
        <v>135</v>
      </c>
      <c r="L149" s="9" t="s">
        <v>135</v>
      </c>
      <c r="M149" s="9" t="s">
        <v>135</v>
      </c>
      <c r="N149" s="9"/>
    </row>
    <row r="150" spans="1:14" ht="12.75">
      <c r="A150" s="34"/>
      <c r="B150" s="34"/>
      <c r="C150" s="4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4" ht="12.75">
      <c r="A151" s="34"/>
      <c r="B151" s="34"/>
      <c r="C151" s="4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1:14" ht="12.75">
      <c r="A152" s="34"/>
      <c r="B152" s="34"/>
      <c r="C152" s="4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1:14" ht="12.75">
      <c r="A153" s="34"/>
      <c r="B153" s="34"/>
      <c r="C153" s="4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ht="12.75">
      <c r="A154" s="17"/>
    </row>
    <row r="156" ht="15.75">
      <c r="A156" s="14"/>
    </row>
    <row r="157" spans="1:7" ht="16.5" thickBot="1">
      <c r="A157" s="17"/>
      <c r="G157" s="14" t="s">
        <v>138</v>
      </c>
    </row>
    <row r="158" spans="1:14" ht="13.5" thickBot="1">
      <c r="A158" s="22" t="s">
        <v>48</v>
      </c>
      <c r="B158" s="8" t="s">
        <v>49</v>
      </c>
      <c r="C158" s="8" t="s">
        <v>50</v>
      </c>
      <c r="D158" s="73" t="s">
        <v>51</v>
      </c>
      <c r="E158" s="74"/>
      <c r="F158" s="74"/>
      <c r="G158" s="75"/>
      <c r="H158" s="73" t="s">
        <v>52</v>
      </c>
      <c r="I158" s="74"/>
      <c r="J158" s="75"/>
      <c r="K158" s="73" t="s">
        <v>53</v>
      </c>
      <c r="L158" s="74"/>
      <c r="M158" s="75"/>
      <c r="N158" s="8" t="s">
        <v>54</v>
      </c>
    </row>
    <row r="159" spans="1:14" ht="13.5" thickBot="1">
      <c r="A159" s="23"/>
      <c r="B159" s="9"/>
      <c r="C159" s="9" t="s">
        <v>55</v>
      </c>
      <c r="D159" s="10" t="s">
        <v>56</v>
      </c>
      <c r="E159" s="10" t="s">
        <v>57</v>
      </c>
      <c r="F159" s="10" t="s">
        <v>58</v>
      </c>
      <c r="G159" s="10" t="s">
        <v>59</v>
      </c>
      <c r="H159" s="10" t="s">
        <v>60</v>
      </c>
      <c r="I159" s="10" t="s">
        <v>27</v>
      </c>
      <c r="J159" s="10" t="s">
        <v>61</v>
      </c>
      <c r="K159" s="10" t="s">
        <v>62</v>
      </c>
      <c r="L159" s="10" t="s">
        <v>56</v>
      </c>
      <c r="M159" s="10" t="s">
        <v>63</v>
      </c>
      <c r="N159" s="9" t="s">
        <v>64</v>
      </c>
    </row>
    <row r="160" spans="1:14" ht="26.25" thickBot="1">
      <c r="A160" s="20" t="s">
        <v>374</v>
      </c>
      <c r="B160" s="11" t="s">
        <v>375</v>
      </c>
      <c r="C160" s="3">
        <v>8</v>
      </c>
      <c r="D160" s="3">
        <v>2</v>
      </c>
      <c r="E160" s="3">
        <v>1</v>
      </c>
      <c r="F160" s="3">
        <v>0</v>
      </c>
      <c r="G160" s="3">
        <v>1</v>
      </c>
      <c r="H160" s="3">
        <v>6.5</v>
      </c>
      <c r="I160" s="3">
        <v>7.5</v>
      </c>
      <c r="J160" s="3">
        <v>14</v>
      </c>
      <c r="K160" s="3" t="s">
        <v>62</v>
      </c>
      <c r="L160" s="3"/>
      <c r="M160" s="3"/>
      <c r="N160" s="11" t="s">
        <v>134</v>
      </c>
    </row>
    <row r="161" spans="1:14" ht="13.5" thickBot="1">
      <c r="A161" s="20" t="s">
        <v>454</v>
      </c>
      <c r="B161" s="11" t="s">
        <v>455</v>
      </c>
      <c r="C161" s="3">
        <v>8</v>
      </c>
      <c r="D161" s="3">
        <v>2</v>
      </c>
      <c r="E161" s="3">
        <v>1</v>
      </c>
      <c r="F161" s="3">
        <v>0</v>
      </c>
      <c r="G161" s="3">
        <v>1</v>
      </c>
      <c r="H161" s="3">
        <v>6.5</v>
      </c>
      <c r="I161" s="3">
        <v>7.5</v>
      </c>
      <c r="J161" s="3">
        <v>14</v>
      </c>
      <c r="K161" s="3" t="s">
        <v>62</v>
      </c>
      <c r="L161" s="3"/>
      <c r="M161" s="3"/>
      <c r="N161" s="11" t="s">
        <v>134</v>
      </c>
    </row>
    <row r="162" spans="1:14" ht="26.25" thickBot="1">
      <c r="A162" s="20" t="s">
        <v>328</v>
      </c>
      <c r="B162" s="11" t="s">
        <v>329</v>
      </c>
      <c r="C162" s="3">
        <v>7</v>
      </c>
      <c r="D162" s="3">
        <v>2</v>
      </c>
      <c r="E162" s="3">
        <v>1</v>
      </c>
      <c r="F162" s="3">
        <v>0</v>
      </c>
      <c r="G162" s="3">
        <v>1</v>
      </c>
      <c r="H162" s="3">
        <v>6.5</v>
      </c>
      <c r="I162" s="3">
        <v>5.5</v>
      </c>
      <c r="J162" s="3">
        <v>12</v>
      </c>
      <c r="K162" s="3" t="s">
        <v>62</v>
      </c>
      <c r="L162" s="3"/>
      <c r="M162" s="3"/>
      <c r="N162" s="11" t="s">
        <v>134</v>
      </c>
    </row>
    <row r="163" spans="1:14" ht="13.5" thickBot="1">
      <c r="A163" s="84" t="s">
        <v>563</v>
      </c>
      <c r="B163" s="75"/>
      <c r="C163" s="9">
        <v>23</v>
      </c>
      <c r="D163" s="9">
        <v>6</v>
      </c>
      <c r="E163" s="9">
        <v>3</v>
      </c>
      <c r="F163" s="9">
        <v>0</v>
      </c>
      <c r="G163" s="9">
        <v>3</v>
      </c>
      <c r="H163" s="9">
        <v>19.5</v>
      </c>
      <c r="I163" s="9">
        <v>20.5</v>
      </c>
      <c r="J163" s="9">
        <v>40</v>
      </c>
      <c r="K163" s="9">
        <v>3</v>
      </c>
      <c r="L163" s="9">
        <v>0</v>
      </c>
      <c r="M163" s="9">
        <v>0</v>
      </c>
      <c r="N163" s="9"/>
    </row>
    <row r="164" spans="1:14" ht="13.5" customHeight="1" thickBot="1">
      <c r="A164" s="73" t="s">
        <v>513</v>
      </c>
      <c r="B164" s="75"/>
      <c r="C164" s="41">
        <f>SUM(D164:G164)</f>
        <v>168</v>
      </c>
      <c r="D164" s="9">
        <f aca="true" t="shared" si="3" ref="D164:J164">D163*14</f>
        <v>84</v>
      </c>
      <c r="E164" s="9">
        <f t="shared" si="3"/>
        <v>42</v>
      </c>
      <c r="F164" s="9">
        <f t="shared" si="3"/>
        <v>0</v>
      </c>
      <c r="G164" s="9">
        <f t="shared" si="3"/>
        <v>42</v>
      </c>
      <c r="H164" s="9">
        <f t="shared" si="3"/>
        <v>273</v>
      </c>
      <c r="I164" s="9">
        <f t="shared" si="3"/>
        <v>287</v>
      </c>
      <c r="J164" s="9">
        <f t="shared" si="3"/>
        <v>560</v>
      </c>
      <c r="K164" s="9"/>
      <c r="L164" s="9"/>
      <c r="M164" s="9"/>
      <c r="N164" s="9"/>
    </row>
    <row r="165" spans="1:14" ht="13.5" customHeight="1" thickBot="1">
      <c r="A165" s="73" t="s">
        <v>564</v>
      </c>
      <c r="B165" s="75"/>
      <c r="C165" s="42">
        <f>SUM(D165:F165)</f>
        <v>40</v>
      </c>
      <c r="D165" s="9">
        <v>20</v>
      </c>
      <c r="E165" s="9">
        <v>20</v>
      </c>
      <c r="F165" s="9">
        <v>0</v>
      </c>
      <c r="G165" s="9">
        <v>14.29</v>
      </c>
      <c r="H165" s="9">
        <v>19.7</v>
      </c>
      <c r="I165" s="9">
        <v>18.64</v>
      </c>
      <c r="J165" s="9">
        <v>19.14</v>
      </c>
      <c r="K165" s="9" t="s">
        <v>135</v>
      </c>
      <c r="L165" s="9" t="s">
        <v>135</v>
      </c>
      <c r="M165" s="9" t="s">
        <v>135</v>
      </c>
      <c r="N165" s="9"/>
    </row>
    <row r="166" ht="12.75">
      <c r="A166" s="17"/>
    </row>
    <row r="167" ht="15.75">
      <c r="G167" s="14" t="s">
        <v>139</v>
      </c>
    </row>
    <row r="168" ht="16.5" thickBot="1">
      <c r="A168" s="14"/>
    </row>
    <row r="169" spans="1:9" ht="13.5" customHeight="1" thickBot="1">
      <c r="A169" s="22" t="s">
        <v>514</v>
      </c>
      <c r="B169" s="8" t="s">
        <v>515</v>
      </c>
      <c r="C169" s="8" t="s">
        <v>516</v>
      </c>
      <c r="D169" s="73" t="s">
        <v>52</v>
      </c>
      <c r="E169" s="74"/>
      <c r="F169" s="75"/>
      <c r="G169" s="7" t="s">
        <v>517</v>
      </c>
      <c r="H169" s="73" t="s">
        <v>518</v>
      </c>
      <c r="I169" s="75"/>
    </row>
    <row r="170" spans="1:9" ht="13.5" thickBot="1">
      <c r="A170" s="28"/>
      <c r="B170" s="29"/>
      <c r="C170" s="29" t="s">
        <v>519</v>
      </c>
      <c r="D170" s="8" t="s">
        <v>60</v>
      </c>
      <c r="E170" s="8" t="s">
        <v>27</v>
      </c>
      <c r="F170" s="8" t="s">
        <v>61</v>
      </c>
      <c r="G170" s="30"/>
      <c r="H170" s="8" t="s">
        <v>520</v>
      </c>
      <c r="I170" s="8" t="s">
        <v>521</v>
      </c>
    </row>
    <row r="171" spans="1:13" ht="12.75">
      <c r="A171" s="31">
        <v>1</v>
      </c>
      <c r="B171" s="32" t="s">
        <v>522</v>
      </c>
      <c r="C171" s="32">
        <f>14*(SUMIF($N:$N,"Obligatorie",D:D)+SUMIF($N:$N,"Obligatorie",E:E)+SUMIF($N:$N,"Obligatorie",F:F))</f>
        <v>560</v>
      </c>
      <c r="D171" s="32">
        <f>14*SUMIF($N:$N,"Obligatorie",H:H)</f>
        <v>1204</v>
      </c>
      <c r="E171" s="32">
        <f>14*SUMIF($N:$N,"Obligatorie",I:I)</f>
        <v>1330</v>
      </c>
      <c r="F171" s="32">
        <f>14*SUMIF($N:$N,"Obligatorie",J:J)</f>
        <v>2534</v>
      </c>
      <c r="G171" s="33">
        <f>C171/C173</f>
        <v>0.8695652173913043</v>
      </c>
      <c r="H171" s="32">
        <f>H173-H172</f>
        <v>60</v>
      </c>
      <c r="I171" s="32">
        <f>I173-I172</f>
        <v>44</v>
      </c>
      <c r="J171" s="34"/>
      <c r="K171" s="34"/>
      <c r="L171" s="34"/>
      <c r="M171" s="34"/>
    </row>
    <row r="172" spans="1:13" ht="12.75">
      <c r="A172" s="35">
        <v>2</v>
      </c>
      <c r="B172" s="36" t="s">
        <v>523</v>
      </c>
      <c r="C172" s="36">
        <f>14*(SUMIF(N:N,"Optionala",D:D)+SUMIF(N:N,"Optionala",E:E)+SUMIF(N:N,"Optionala",F:F))</f>
        <v>84</v>
      </c>
      <c r="D172" s="36">
        <f>14*SUMIF($N:$N,"Optionala",H:H)</f>
        <v>182</v>
      </c>
      <c r="E172" s="36">
        <f>14*SUMIF($N:$N,"Optionala",I:I)</f>
        <v>210</v>
      </c>
      <c r="F172" s="36">
        <f>14*SUMIF($N:$N,"Optionala",J:J)</f>
        <v>392</v>
      </c>
      <c r="G172" s="37">
        <f>C172/C173</f>
        <v>0.13043478260869565</v>
      </c>
      <c r="H172" s="36">
        <v>0</v>
      </c>
      <c r="I172" s="36">
        <v>16</v>
      </c>
      <c r="J172" s="34"/>
      <c r="K172" s="34"/>
      <c r="L172" s="34"/>
      <c r="M172" s="34"/>
    </row>
    <row r="173" spans="1:13" ht="13.5" thickBot="1">
      <c r="A173" s="82" t="s">
        <v>74</v>
      </c>
      <c r="B173" s="83"/>
      <c r="C173" s="38">
        <f>SUM(C171:C172)</f>
        <v>644</v>
      </c>
      <c r="D173" s="38">
        <f>SUM(D171:D172)</f>
        <v>1386</v>
      </c>
      <c r="E173" s="38">
        <f>SUM(E171:E172)</f>
        <v>1540</v>
      </c>
      <c r="F173" s="38">
        <f>SUM(F171:F172)</f>
        <v>2926</v>
      </c>
      <c r="G173" s="39">
        <f>SUM(G171:G172)</f>
        <v>1</v>
      </c>
      <c r="H173" s="38">
        <v>60</v>
      </c>
      <c r="I173" s="38">
        <v>60</v>
      </c>
      <c r="J173" s="34"/>
      <c r="K173" s="34"/>
      <c r="L173" s="34"/>
      <c r="M173" s="34"/>
    </row>
    <row r="174" spans="1:14" ht="12.75">
      <c r="A174" s="34"/>
      <c r="B174" s="34"/>
      <c r="C174" s="34"/>
      <c r="D174" s="34"/>
      <c r="E174" s="34"/>
      <c r="F174" s="34"/>
      <c r="G174" s="40"/>
      <c r="H174" s="34"/>
      <c r="I174" s="34"/>
      <c r="J174" s="34"/>
      <c r="K174" s="34"/>
      <c r="L174" s="34"/>
      <c r="M174" s="34"/>
      <c r="N174" s="34"/>
    </row>
    <row r="175" ht="12.75">
      <c r="A175" s="18"/>
    </row>
    <row r="176" spans="1:2" ht="12.75">
      <c r="A176" s="19"/>
      <c r="B176" s="1"/>
    </row>
    <row r="177" spans="1:3" ht="12.75">
      <c r="A177" s="19"/>
      <c r="C177" s="1"/>
    </row>
    <row r="178" spans="1:3" ht="12.75">
      <c r="A178" s="19"/>
      <c r="C178" s="1"/>
    </row>
    <row r="179" spans="1:3" ht="12.75">
      <c r="A179" s="19"/>
      <c r="C179" s="1"/>
    </row>
    <row r="180" spans="1:2" ht="12.75">
      <c r="A180" s="19"/>
      <c r="B180" s="1"/>
    </row>
    <row r="181" spans="1:3" ht="12.75">
      <c r="A181" s="19"/>
      <c r="C181" s="1"/>
    </row>
    <row r="182" spans="1:3" ht="12.75">
      <c r="A182" s="19"/>
      <c r="C182" s="1"/>
    </row>
    <row r="183" spans="1:3" ht="12.75">
      <c r="A183" s="19"/>
      <c r="C183" s="1"/>
    </row>
    <row r="184" ht="12.75">
      <c r="A184" s="18"/>
    </row>
    <row r="185" spans="1:2" ht="12.75">
      <c r="A185" s="19"/>
      <c r="B185" s="1"/>
    </row>
    <row r="186" spans="1:2" ht="12.75">
      <c r="A186" s="19"/>
      <c r="B186" s="1"/>
    </row>
    <row r="187" ht="12.75">
      <c r="A187" s="17"/>
    </row>
    <row r="188" ht="12.75">
      <c r="A188" s="19"/>
    </row>
  </sheetData>
  <sheetProtection/>
  <mergeCells count="50">
    <mergeCell ref="D169:F169"/>
    <mergeCell ref="H169:I169"/>
    <mergeCell ref="A173:B173"/>
    <mergeCell ref="A28:A29"/>
    <mergeCell ref="B28:C28"/>
    <mergeCell ref="B29:C29"/>
    <mergeCell ref="A135:B135"/>
    <mergeCell ref="D28:F28"/>
    <mergeCell ref="D29:F29"/>
    <mergeCell ref="I28:K29"/>
    <mergeCell ref="D46:G46"/>
    <mergeCell ref="H46:J46"/>
    <mergeCell ref="K46:M46"/>
    <mergeCell ref="D55:G55"/>
    <mergeCell ref="H55:J55"/>
    <mergeCell ref="K55:M55"/>
    <mergeCell ref="D90:G90"/>
    <mergeCell ref="H90:J90"/>
    <mergeCell ref="K90:M90"/>
    <mergeCell ref="A92:N92"/>
    <mergeCell ref="D64:G64"/>
    <mergeCell ref="H64:J64"/>
    <mergeCell ref="K64:M64"/>
    <mergeCell ref="D79:G79"/>
    <mergeCell ref="H79:J79"/>
    <mergeCell ref="K79:M79"/>
    <mergeCell ref="K110:M110"/>
    <mergeCell ref="D123:G123"/>
    <mergeCell ref="H123:J123"/>
    <mergeCell ref="K123:M123"/>
    <mergeCell ref="A96:N96"/>
    <mergeCell ref="D104:G104"/>
    <mergeCell ref="H104:J104"/>
    <mergeCell ref="K104:M104"/>
    <mergeCell ref="A134:B134"/>
    <mergeCell ref="A136:B136"/>
    <mergeCell ref="D140:G140"/>
    <mergeCell ref="H140:J140"/>
    <mergeCell ref="D110:G110"/>
    <mergeCell ref="H110:J110"/>
    <mergeCell ref="A163:B163"/>
    <mergeCell ref="A165:B165"/>
    <mergeCell ref="K140:M140"/>
    <mergeCell ref="A147:B147"/>
    <mergeCell ref="A149:B149"/>
    <mergeCell ref="D158:G158"/>
    <mergeCell ref="H158:J158"/>
    <mergeCell ref="K158:M158"/>
    <mergeCell ref="A148:B148"/>
    <mergeCell ref="A164:B164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83"/>
  <sheetViews>
    <sheetView zoomScalePageLayoutView="0" workbookViewId="0" topLeftCell="A1">
      <selection activeCell="A170" sqref="A170:I177"/>
    </sheetView>
  </sheetViews>
  <sheetFormatPr defaultColWidth="9.140625" defaultRowHeight="12.75"/>
  <cols>
    <col min="1" max="1" width="9.8515625" style="0" customWidth="1"/>
    <col min="2" max="2" width="28.00390625" style="0" bestFit="1" customWidth="1"/>
    <col min="3" max="3" width="11.421875" style="0" bestFit="1" customWidth="1"/>
    <col min="14" max="14" width="13.7109375" style="0" customWidth="1"/>
  </cols>
  <sheetData>
    <row r="1" spans="1:8" ht="16.5" thickBot="1">
      <c r="A1" s="14" t="s">
        <v>572</v>
      </c>
      <c r="H1" s="18" t="s">
        <v>35</v>
      </c>
    </row>
    <row r="2" spans="1:10" ht="16.5" thickBot="1">
      <c r="A2" s="15"/>
      <c r="H2" s="21" t="s">
        <v>15</v>
      </c>
      <c r="I2" s="4" t="s">
        <v>25</v>
      </c>
      <c r="J2" s="4" t="s">
        <v>26</v>
      </c>
    </row>
    <row r="3" spans="1:10" ht="16.5" thickBot="1">
      <c r="A3" s="16" t="s">
        <v>0</v>
      </c>
      <c r="H3" s="20" t="s">
        <v>33</v>
      </c>
      <c r="I3" s="3">
        <v>16</v>
      </c>
      <c r="J3" s="3">
        <v>15</v>
      </c>
    </row>
    <row r="4" spans="1:10" ht="16.5" thickBot="1">
      <c r="A4" s="16" t="s">
        <v>1</v>
      </c>
      <c r="H4" s="20" t="s">
        <v>34</v>
      </c>
      <c r="I4" s="3">
        <v>16</v>
      </c>
      <c r="J4" s="3">
        <v>19</v>
      </c>
    </row>
    <row r="5" spans="1:8" ht="15.75">
      <c r="A5" s="15" t="s">
        <v>316</v>
      </c>
      <c r="H5" s="17"/>
    </row>
    <row r="6" spans="1:8" ht="15.75">
      <c r="A6" s="15" t="s">
        <v>468</v>
      </c>
      <c r="H6" s="18" t="s">
        <v>36</v>
      </c>
    </row>
    <row r="7" spans="1:8" ht="15.75">
      <c r="A7" s="15" t="s">
        <v>589</v>
      </c>
      <c r="H7" s="17" t="s">
        <v>37</v>
      </c>
    </row>
    <row r="8" spans="1:8" ht="15.75">
      <c r="A8" s="15" t="s">
        <v>5</v>
      </c>
      <c r="H8" s="17"/>
    </row>
    <row r="9" spans="1:8" ht="15.75">
      <c r="A9" s="15" t="s">
        <v>6</v>
      </c>
      <c r="H9" s="18" t="s">
        <v>38</v>
      </c>
    </row>
    <row r="10" spans="1:8" ht="12.75">
      <c r="A10" s="17"/>
      <c r="H10" s="5" t="s">
        <v>320</v>
      </c>
    </row>
    <row r="11" spans="1:8" ht="12.75">
      <c r="A11" s="18" t="s">
        <v>7</v>
      </c>
      <c r="H11" s="6" t="s">
        <v>471</v>
      </c>
    </row>
    <row r="12" spans="1:8" ht="12.75">
      <c r="A12" s="18" t="s">
        <v>8</v>
      </c>
      <c r="H12" s="5" t="s">
        <v>296</v>
      </c>
    </row>
    <row r="13" spans="1:8" ht="12.75">
      <c r="A13" s="17" t="s">
        <v>469</v>
      </c>
      <c r="H13" s="6" t="s">
        <v>472</v>
      </c>
    </row>
    <row r="14" ht="12.75">
      <c r="A14" s="17" t="s">
        <v>470</v>
      </c>
    </row>
    <row r="15" ht="12.75">
      <c r="A15" s="18" t="s">
        <v>11</v>
      </c>
    </row>
    <row r="16" ht="12.75">
      <c r="A16" s="17" t="s">
        <v>12</v>
      </c>
    </row>
    <row r="17" ht="12.75">
      <c r="A17" s="17"/>
    </row>
    <row r="18" spans="1:8" ht="12.75">
      <c r="A18" s="17"/>
      <c r="H18" s="18" t="s">
        <v>44</v>
      </c>
    </row>
    <row r="19" spans="1:8" ht="12.75">
      <c r="A19" s="17"/>
      <c r="H19" s="17" t="s">
        <v>532</v>
      </c>
    </row>
    <row r="20" spans="1:8" ht="12.75">
      <c r="A20" s="17"/>
      <c r="H20" s="19" t="s">
        <v>559</v>
      </c>
    </row>
    <row r="21" spans="1:8" ht="12.75">
      <c r="A21" s="17"/>
      <c r="H21" t="s">
        <v>560</v>
      </c>
    </row>
    <row r="22" ht="12.75">
      <c r="A22" s="17"/>
    </row>
    <row r="23" ht="12.75">
      <c r="A23" s="17" t="s">
        <v>13</v>
      </c>
    </row>
    <row r="24" ht="12.75">
      <c r="A24" s="17"/>
    </row>
    <row r="25" ht="12.75">
      <c r="A25" s="19"/>
    </row>
    <row r="26" ht="13.5" thickBot="1">
      <c r="A26" s="18" t="s">
        <v>14</v>
      </c>
    </row>
    <row r="27" spans="1:11" ht="12.75">
      <c r="A27" s="65" t="s">
        <v>15</v>
      </c>
      <c r="B27" s="67" t="s">
        <v>16</v>
      </c>
      <c r="C27" s="68"/>
      <c r="D27" s="67" t="s">
        <v>18</v>
      </c>
      <c r="E27" s="71"/>
      <c r="F27" s="68"/>
      <c r="G27" s="2" t="s">
        <v>20</v>
      </c>
      <c r="H27" s="2" t="s">
        <v>22</v>
      </c>
      <c r="I27" s="67" t="s">
        <v>24</v>
      </c>
      <c r="J27" s="71"/>
      <c r="K27" s="68"/>
    </row>
    <row r="28" spans="1:11" ht="13.5" thickBot="1">
      <c r="A28" s="66"/>
      <c r="B28" s="69" t="s">
        <v>17</v>
      </c>
      <c r="C28" s="70"/>
      <c r="D28" s="69" t="s">
        <v>19</v>
      </c>
      <c r="E28" s="72"/>
      <c r="F28" s="70"/>
      <c r="G28" s="3" t="s">
        <v>21</v>
      </c>
      <c r="H28" s="3" t="s">
        <v>23</v>
      </c>
      <c r="I28" s="69"/>
      <c r="J28" s="72"/>
      <c r="K28" s="70"/>
    </row>
    <row r="29" spans="1:11" ht="13.5" thickBot="1">
      <c r="A29" s="20" t="s">
        <v>15</v>
      </c>
      <c r="B29" s="3" t="s">
        <v>25</v>
      </c>
      <c r="C29" s="3" t="s">
        <v>26</v>
      </c>
      <c r="D29" s="3" t="s">
        <v>27</v>
      </c>
      <c r="E29" s="3" t="s">
        <v>28</v>
      </c>
      <c r="F29" s="3" t="s">
        <v>29</v>
      </c>
      <c r="G29" s="3"/>
      <c r="H29" s="3"/>
      <c r="I29" s="3" t="s">
        <v>30</v>
      </c>
      <c r="J29" s="3" t="s">
        <v>31</v>
      </c>
      <c r="K29" s="3" t="s">
        <v>32</v>
      </c>
    </row>
    <row r="30" spans="1:11" ht="13.5" thickBot="1">
      <c r="A30" s="20" t="s">
        <v>33</v>
      </c>
      <c r="B30" s="3">
        <v>14</v>
      </c>
      <c r="C30" s="3">
        <v>14</v>
      </c>
      <c r="D30" s="3">
        <v>3</v>
      </c>
      <c r="E30" s="3">
        <v>3</v>
      </c>
      <c r="F30" s="3">
        <v>2</v>
      </c>
      <c r="G30" s="3"/>
      <c r="H30" s="3">
        <v>0</v>
      </c>
      <c r="I30" s="3">
        <v>2</v>
      </c>
      <c r="J30" s="3">
        <v>1</v>
      </c>
      <c r="K30" s="3">
        <v>1</v>
      </c>
    </row>
    <row r="31" spans="1:11" ht="13.5" thickBot="1">
      <c r="A31" s="20" t="s">
        <v>34</v>
      </c>
      <c r="B31" s="3">
        <v>14</v>
      </c>
      <c r="C31" s="3">
        <v>14</v>
      </c>
      <c r="D31" s="3">
        <v>3</v>
      </c>
      <c r="E31" s="3">
        <v>3</v>
      </c>
      <c r="F31" s="3">
        <v>2</v>
      </c>
      <c r="G31" s="3"/>
      <c r="H31" s="3">
        <v>0</v>
      </c>
      <c r="I31" s="3">
        <v>2</v>
      </c>
      <c r="J31" s="3">
        <v>1</v>
      </c>
      <c r="K31" s="3">
        <v>1</v>
      </c>
    </row>
    <row r="32" ht="12.75">
      <c r="A32" s="17"/>
    </row>
    <row r="33" ht="12.75">
      <c r="A33" s="17"/>
    </row>
    <row r="34" ht="12.75">
      <c r="A34" s="18"/>
    </row>
    <row r="35" ht="12.75">
      <c r="A35" s="5"/>
    </row>
    <row r="36" ht="12.75">
      <c r="A36" s="6"/>
    </row>
    <row r="37" ht="12.75">
      <c r="A37" s="5"/>
    </row>
    <row r="38" ht="12.75">
      <c r="A38" s="6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9"/>
    </row>
    <row r="44" ht="15.75">
      <c r="F44" s="14" t="s">
        <v>46</v>
      </c>
    </row>
    <row r="45" ht="16.5" thickBot="1">
      <c r="G45" s="14" t="s">
        <v>47</v>
      </c>
    </row>
    <row r="46" spans="1:14" ht="13.5" thickBot="1">
      <c r="A46" s="22" t="s">
        <v>48</v>
      </c>
      <c r="B46" s="8" t="s">
        <v>49</v>
      </c>
      <c r="C46" s="8" t="s">
        <v>50</v>
      </c>
      <c r="D46" s="73" t="s">
        <v>51</v>
      </c>
      <c r="E46" s="74"/>
      <c r="F46" s="74"/>
      <c r="G46" s="75"/>
      <c r="H46" s="73" t="s">
        <v>52</v>
      </c>
      <c r="I46" s="74"/>
      <c r="J46" s="75"/>
      <c r="K46" s="73" t="s">
        <v>53</v>
      </c>
      <c r="L46" s="74"/>
      <c r="M46" s="75"/>
      <c r="N46" s="8" t="s">
        <v>54</v>
      </c>
    </row>
    <row r="47" spans="1:14" ht="13.5" thickBot="1">
      <c r="A47" s="23"/>
      <c r="B47" s="9"/>
      <c r="C47" s="9" t="s">
        <v>55</v>
      </c>
      <c r="D47" s="10" t="s">
        <v>56</v>
      </c>
      <c r="E47" s="10" t="s">
        <v>57</v>
      </c>
      <c r="F47" s="10" t="s">
        <v>58</v>
      </c>
      <c r="G47" s="10" t="s">
        <v>59</v>
      </c>
      <c r="H47" s="10" t="s">
        <v>60</v>
      </c>
      <c r="I47" s="10" t="s">
        <v>27</v>
      </c>
      <c r="J47" s="10" t="s">
        <v>61</v>
      </c>
      <c r="K47" s="10" t="s">
        <v>62</v>
      </c>
      <c r="L47" s="10" t="s">
        <v>56</v>
      </c>
      <c r="M47" s="10" t="s">
        <v>63</v>
      </c>
      <c r="N47" s="9" t="s">
        <v>64</v>
      </c>
    </row>
    <row r="48" spans="1:14" ht="13.5" thickBot="1">
      <c r="A48" s="20" t="s">
        <v>473</v>
      </c>
      <c r="B48" s="11" t="s">
        <v>474</v>
      </c>
      <c r="C48" s="3">
        <v>8</v>
      </c>
      <c r="D48" s="3">
        <v>2</v>
      </c>
      <c r="E48" s="3">
        <v>1</v>
      </c>
      <c r="F48" s="3">
        <v>0</v>
      </c>
      <c r="G48" s="3">
        <v>1</v>
      </c>
      <c r="H48" s="3">
        <f>2.5*D48+1.5*E48+1.5*F48+1.5*G48</f>
        <v>8</v>
      </c>
      <c r="I48" s="3">
        <v>6</v>
      </c>
      <c r="J48" s="3">
        <v>14</v>
      </c>
      <c r="K48" s="3" t="s">
        <v>62</v>
      </c>
      <c r="L48" s="3"/>
      <c r="M48" s="3"/>
      <c r="N48" s="11" t="s">
        <v>67</v>
      </c>
    </row>
    <row r="49" spans="1:14" ht="13.5" thickBot="1">
      <c r="A49" s="20" t="s">
        <v>475</v>
      </c>
      <c r="B49" s="11" t="s">
        <v>476</v>
      </c>
      <c r="C49" s="3">
        <v>6</v>
      </c>
      <c r="D49" s="3">
        <v>2</v>
      </c>
      <c r="E49" s="3">
        <v>1</v>
      </c>
      <c r="F49" s="3">
        <v>0</v>
      </c>
      <c r="G49" s="3">
        <v>1</v>
      </c>
      <c r="H49" s="3">
        <f>2.5*D49+1.5*E49+1.5*F49+1.5*G49</f>
        <v>8</v>
      </c>
      <c r="I49" s="3">
        <v>3</v>
      </c>
      <c r="J49" s="3">
        <v>11</v>
      </c>
      <c r="K49" s="3" t="s">
        <v>62</v>
      </c>
      <c r="L49" s="3"/>
      <c r="M49" s="3"/>
      <c r="N49" s="11" t="s">
        <v>67</v>
      </c>
    </row>
    <row r="50" spans="1:14" ht="13.5" thickBot="1">
      <c r="A50" s="20" t="s">
        <v>477</v>
      </c>
      <c r="B50" s="11" t="s">
        <v>478</v>
      </c>
      <c r="C50" s="3">
        <v>8</v>
      </c>
      <c r="D50" s="3">
        <v>2</v>
      </c>
      <c r="E50" s="3">
        <v>1</v>
      </c>
      <c r="F50" s="3">
        <v>0</v>
      </c>
      <c r="G50" s="3">
        <v>1</v>
      </c>
      <c r="H50" s="3">
        <f>2.5*D50+1.5*E50+1.5*F50+1.5*G50</f>
        <v>8</v>
      </c>
      <c r="I50" s="3">
        <v>6</v>
      </c>
      <c r="J50" s="3">
        <v>14</v>
      </c>
      <c r="K50" s="3" t="s">
        <v>62</v>
      </c>
      <c r="L50" s="3"/>
      <c r="M50" s="3"/>
      <c r="N50" s="11" t="s">
        <v>73</v>
      </c>
    </row>
    <row r="51" spans="1:14" ht="13.5" thickBot="1">
      <c r="A51" s="20" t="s">
        <v>272</v>
      </c>
      <c r="B51" s="11" t="s">
        <v>273</v>
      </c>
      <c r="C51" s="3">
        <v>8</v>
      </c>
      <c r="D51" s="3">
        <v>2</v>
      </c>
      <c r="E51" s="3">
        <v>1</v>
      </c>
      <c r="F51" s="3">
        <v>0</v>
      </c>
      <c r="G51" s="3">
        <v>1</v>
      </c>
      <c r="H51" s="3">
        <f>2.5*D51+1.5*E51+1.5*F51+1.5*G51</f>
        <v>8</v>
      </c>
      <c r="I51" s="3">
        <v>6</v>
      </c>
      <c r="J51" s="3">
        <v>14</v>
      </c>
      <c r="K51" s="3" t="s">
        <v>62</v>
      </c>
      <c r="L51" s="3"/>
      <c r="M51" s="3"/>
      <c r="N51" s="11" t="s">
        <v>67</v>
      </c>
    </row>
    <row r="52" spans="1:14" ht="13.5" thickBot="1">
      <c r="A52" s="23" t="s">
        <v>74</v>
      </c>
      <c r="B52" s="9"/>
      <c r="C52" s="9">
        <f>SUM(C48:C51)</f>
        <v>30</v>
      </c>
      <c r="D52" s="9">
        <f aca="true" t="shared" si="0" ref="D52:J52">SUM(D48:D51)</f>
        <v>8</v>
      </c>
      <c r="E52" s="9">
        <f t="shared" si="0"/>
        <v>4</v>
      </c>
      <c r="F52" s="9">
        <f t="shared" si="0"/>
        <v>0</v>
      </c>
      <c r="G52" s="9">
        <f t="shared" si="0"/>
        <v>4</v>
      </c>
      <c r="H52" s="9">
        <f t="shared" si="0"/>
        <v>32</v>
      </c>
      <c r="I52" s="9">
        <f t="shared" si="0"/>
        <v>21</v>
      </c>
      <c r="J52" s="9">
        <f t="shared" si="0"/>
        <v>53</v>
      </c>
      <c r="K52" s="9"/>
      <c r="L52" s="9"/>
      <c r="M52" s="9"/>
      <c r="N52" s="9"/>
    </row>
    <row r="53" ht="12.75">
      <c r="A53" s="17"/>
    </row>
    <row r="54" ht="16.5" thickBot="1">
      <c r="G54" s="14" t="s">
        <v>75</v>
      </c>
    </row>
    <row r="55" spans="1:14" ht="13.5" thickBot="1">
      <c r="A55" s="22" t="s">
        <v>48</v>
      </c>
      <c r="B55" s="8" t="s">
        <v>49</v>
      </c>
      <c r="C55" s="8" t="s">
        <v>50</v>
      </c>
      <c r="D55" s="73" t="s">
        <v>51</v>
      </c>
      <c r="E55" s="74"/>
      <c r="F55" s="74"/>
      <c r="G55" s="75"/>
      <c r="H55" s="73" t="s">
        <v>52</v>
      </c>
      <c r="I55" s="74"/>
      <c r="J55" s="75"/>
      <c r="K55" s="73" t="s">
        <v>53</v>
      </c>
      <c r="L55" s="74"/>
      <c r="M55" s="75"/>
      <c r="N55" s="8" t="s">
        <v>54</v>
      </c>
    </row>
    <row r="56" spans="1:14" ht="13.5" thickBot="1">
      <c r="A56" s="23"/>
      <c r="B56" s="9"/>
      <c r="C56" s="9" t="s">
        <v>55</v>
      </c>
      <c r="D56" s="10" t="s">
        <v>56</v>
      </c>
      <c r="E56" s="10" t="s">
        <v>57</v>
      </c>
      <c r="F56" s="10" t="s">
        <v>58</v>
      </c>
      <c r="G56" s="10" t="s">
        <v>59</v>
      </c>
      <c r="H56" s="10" t="s">
        <v>60</v>
      </c>
      <c r="I56" s="10" t="s">
        <v>27</v>
      </c>
      <c r="J56" s="10" t="s">
        <v>61</v>
      </c>
      <c r="K56" s="10" t="s">
        <v>62</v>
      </c>
      <c r="L56" s="10" t="s">
        <v>56</v>
      </c>
      <c r="M56" s="10" t="s">
        <v>63</v>
      </c>
      <c r="N56" s="9" t="s">
        <v>64</v>
      </c>
    </row>
    <row r="57" spans="1:14" ht="26.25" thickBot="1">
      <c r="A57" s="20" t="s">
        <v>413</v>
      </c>
      <c r="B57" s="11" t="s">
        <v>414</v>
      </c>
      <c r="C57" s="3">
        <v>8</v>
      </c>
      <c r="D57" s="3">
        <v>2</v>
      </c>
      <c r="E57" s="3">
        <v>1</v>
      </c>
      <c r="F57" s="3">
        <v>0</v>
      </c>
      <c r="G57" s="3">
        <v>1</v>
      </c>
      <c r="H57" s="3">
        <f>2.5*D57+1.5*E57+1.5*F57+1.5*G57</f>
        <v>8</v>
      </c>
      <c r="I57" s="3">
        <v>6</v>
      </c>
      <c r="J57" s="3">
        <v>14</v>
      </c>
      <c r="K57" s="3" t="s">
        <v>62</v>
      </c>
      <c r="L57" s="3"/>
      <c r="M57" s="3"/>
      <c r="N57" s="11" t="s">
        <v>73</v>
      </c>
    </row>
    <row r="58" spans="1:14" ht="13.5" thickBot="1">
      <c r="A58" s="20" t="s">
        <v>458</v>
      </c>
      <c r="B58" s="11" t="s">
        <v>459</v>
      </c>
      <c r="C58" s="3">
        <v>8</v>
      </c>
      <c r="D58" s="3">
        <v>2</v>
      </c>
      <c r="E58" s="3">
        <v>1</v>
      </c>
      <c r="F58" s="3">
        <v>0</v>
      </c>
      <c r="G58" s="3">
        <v>1</v>
      </c>
      <c r="H58" s="3">
        <f>2.5*D58+1.5*E58+1.5*F58+1.5*G58</f>
        <v>8</v>
      </c>
      <c r="I58" s="3">
        <v>6</v>
      </c>
      <c r="J58" s="3">
        <v>14</v>
      </c>
      <c r="K58" s="3" t="s">
        <v>62</v>
      </c>
      <c r="L58" s="3"/>
      <c r="M58" s="3"/>
      <c r="N58" s="11" t="s">
        <v>73</v>
      </c>
    </row>
    <row r="59" spans="1:14" ht="13.5" thickBot="1">
      <c r="A59" s="20" t="s">
        <v>479</v>
      </c>
      <c r="B59" s="11" t="s">
        <v>480</v>
      </c>
      <c r="C59" s="3">
        <v>8</v>
      </c>
      <c r="D59" s="3">
        <v>2</v>
      </c>
      <c r="E59" s="3">
        <v>1</v>
      </c>
      <c r="F59" s="3">
        <v>0</v>
      </c>
      <c r="G59" s="3">
        <v>1</v>
      </c>
      <c r="H59" s="3">
        <f>2.5*D59+1.5*E59+1.5*F59+1.5*G59</f>
        <v>8</v>
      </c>
      <c r="I59" s="3">
        <v>6</v>
      </c>
      <c r="J59" s="3">
        <v>14</v>
      </c>
      <c r="K59" s="3" t="s">
        <v>62</v>
      </c>
      <c r="L59" s="3"/>
      <c r="M59" s="3"/>
      <c r="N59" s="11" t="s">
        <v>73</v>
      </c>
    </row>
    <row r="60" spans="1:14" ht="13.5" thickBot="1">
      <c r="A60" s="20" t="s">
        <v>268</v>
      </c>
      <c r="B60" s="11" t="s">
        <v>269</v>
      </c>
      <c r="C60" s="3">
        <v>6</v>
      </c>
      <c r="D60" s="3">
        <v>2</v>
      </c>
      <c r="E60" s="3">
        <v>1</v>
      </c>
      <c r="F60" s="3">
        <v>0</v>
      </c>
      <c r="G60" s="3">
        <v>0</v>
      </c>
      <c r="H60" s="3">
        <f>2.5*D60+1.5*E60+1.5*F60+1.5*G60</f>
        <v>6.5</v>
      </c>
      <c r="I60" s="3">
        <v>4.5</v>
      </c>
      <c r="J60" s="3">
        <v>11</v>
      </c>
      <c r="K60" s="3" t="s">
        <v>62</v>
      </c>
      <c r="L60" s="3"/>
      <c r="M60" s="3"/>
      <c r="N60" s="11" t="s">
        <v>73</v>
      </c>
    </row>
    <row r="61" spans="1:14" ht="13.5" thickBot="1">
      <c r="A61" s="23" t="s">
        <v>74</v>
      </c>
      <c r="B61" s="9"/>
      <c r="C61" s="9">
        <f>SUM(C57:C60)</f>
        <v>30</v>
      </c>
      <c r="D61" s="9">
        <f aca="true" t="shared" si="1" ref="D61:J61">SUM(D57:D60)</f>
        <v>8</v>
      </c>
      <c r="E61" s="9">
        <f t="shared" si="1"/>
        <v>4</v>
      </c>
      <c r="F61" s="9">
        <f t="shared" si="1"/>
        <v>0</v>
      </c>
      <c r="G61" s="9">
        <f t="shared" si="1"/>
        <v>3</v>
      </c>
      <c r="H61" s="9">
        <f t="shared" si="1"/>
        <v>30.5</v>
      </c>
      <c r="I61" s="9">
        <f t="shared" si="1"/>
        <v>22.5</v>
      </c>
      <c r="J61" s="9">
        <f t="shared" si="1"/>
        <v>53</v>
      </c>
      <c r="K61" s="9"/>
      <c r="L61" s="9"/>
      <c r="M61" s="9"/>
      <c r="N61" s="9"/>
    </row>
    <row r="62" ht="12.75">
      <c r="A62" s="17"/>
    </row>
    <row r="63" ht="16.5" thickBot="1">
      <c r="G63" s="14" t="s">
        <v>84</v>
      </c>
    </row>
    <row r="64" spans="1:14" ht="13.5" thickBot="1">
      <c r="A64" s="22" t="s">
        <v>48</v>
      </c>
      <c r="B64" s="8" t="s">
        <v>49</v>
      </c>
      <c r="C64" s="8" t="s">
        <v>50</v>
      </c>
      <c r="D64" s="73" t="s">
        <v>51</v>
      </c>
      <c r="E64" s="74"/>
      <c r="F64" s="74"/>
      <c r="G64" s="75"/>
      <c r="H64" s="73" t="s">
        <v>52</v>
      </c>
      <c r="I64" s="74"/>
      <c r="J64" s="75"/>
      <c r="K64" s="73" t="s">
        <v>53</v>
      </c>
      <c r="L64" s="74"/>
      <c r="M64" s="75"/>
      <c r="N64" s="8" t="s">
        <v>54</v>
      </c>
    </row>
    <row r="65" spans="1:14" ht="13.5" thickBot="1">
      <c r="A65" s="23"/>
      <c r="B65" s="9"/>
      <c r="C65" s="9" t="s">
        <v>55</v>
      </c>
      <c r="D65" s="10" t="s">
        <v>56</v>
      </c>
      <c r="E65" s="10" t="s">
        <v>57</v>
      </c>
      <c r="F65" s="10" t="s">
        <v>58</v>
      </c>
      <c r="G65" s="10" t="s">
        <v>59</v>
      </c>
      <c r="H65" s="10" t="s">
        <v>60</v>
      </c>
      <c r="I65" s="10" t="s">
        <v>27</v>
      </c>
      <c r="J65" s="10" t="s">
        <v>61</v>
      </c>
      <c r="K65" s="10" t="s">
        <v>62</v>
      </c>
      <c r="L65" s="10" t="s">
        <v>56</v>
      </c>
      <c r="M65" s="10" t="s">
        <v>63</v>
      </c>
      <c r="N65" s="9" t="s">
        <v>64</v>
      </c>
    </row>
    <row r="66" spans="1:14" ht="13.5" thickBot="1">
      <c r="A66" s="20" t="s">
        <v>270</v>
      </c>
      <c r="B66" s="11" t="s">
        <v>271</v>
      </c>
      <c r="C66" s="3">
        <v>8</v>
      </c>
      <c r="D66" s="3">
        <v>2</v>
      </c>
      <c r="E66" s="3">
        <v>1</v>
      </c>
      <c r="F66" s="3">
        <v>0</v>
      </c>
      <c r="G66" s="3">
        <v>1</v>
      </c>
      <c r="H66" s="3">
        <f>2.5*D66+1.5*E66+1.5*F66+1.5*G66</f>
        <v>8</v>
      </c>
      <c r="I66" s="3">
        <v>6</v>
      </c>
      <c r="J66" s="3">
        <v>14</v>
      </c>
      <c r="K66" s="3" t="s">
        <v>62</v>
      </c>
      <c r="L66" s="3"/>
      <c r="M66" s="3"/>
      <c r="N66" s="11" t="s">
        <v>73</v>
      </c>
    </row>
    <row r="67" spans="1:14" ht="13.5" thickBot="1">
      <c r="A67" s="20" t="s">
        <v>481</v>
      </c>
      <c r="B67" s="11" t="s">
        <v>482</v>
      </c>
      <c r="C67" s="3">
        <v>7</v>
      </c>
      <c r="D67" s="3">
        <v>2</v>
      </c>
      <c r="E67" s="3">
        <v>1</v>
      </c>
      <c r="F67" s="3">
        <v>0</v>
      </c>
      <c r="G67" s="3">
        <v>1</v>
      </c>
      <c r="H67" s="3">
        <f>2.5*D67+1.5*E67+1.5*F67+1.5*G67</f>
        <v>8</v>
      </c>
      <c r="I67" s="3">
        <v>4</v>
      </c>
      <c r="J67" s="3">
        <v>12</v>
      </c>
      <c r="K67" s="3" t="s">
        <v>62</v>
      </c>
      <c r="L67" s="3"/>
      <c r="M67" s="3"/>
      <c r="N67" s="11" t="s">
        <v>73</v>
      </c>
    </row>
    <row r="68" spans="1:14" ht="26.25" thickBot="1">
      <c r="A68" s="20" t="s">
        <v>483</v>
      </c>
      <c r="B68" s="11" t="s">
        <v>484</v>
      </c>
      <c r="C68" s="3">
        <v>8</v>
      </c>
      <c r="D68" s="3">
        <v>2</v>
      </c>
      <c r="E68" s="3">
        <v>1</v>
      </c>
      <c r="F68" s="3">
        <v>0</v>
      </c>
      <c r="G68" s="3">
        <v>1</v>
      </c>
      <c r="H68" s="3">
        <f>2.5*D68+1.5*E68+1.5*F68+1.5*G68</f>
        <v>8</v>
      </c>
      <c r="I68" s="3">
        <v>6</v>
      </c>
      <c r="J68" s="3">
        <v>14</v>
      </c>
      <c r="K68" s="3" t="s">
        <v>62</v>
      </c>
      <c r="L68" s="3"/>
      <c r="M68" s="3"/>
      <c r="N68" s="11" t="s">
        <v>73</v>
      </c>
    </row>
    <row r="69" spans="1:14" ht="13.5" thickBot="1">
      <c r="A69" s="20" t="s">
        <v>485</v>
      </c>
      <c r="B69" s="11" t="s">
        <v>90</v>
      </c>
      <c r="C69" s="3">
        <v>7</v>
      </c>
      <c r="D69" s="3">
        <v>2</v>
      </c>
      <c r="E69" s="3">
        <v>1</v>
      </c>
      <c r="F69" s="3">
        <v>0</v>
      </c>
      <c r="G69" s="3">
        <v>1</v>
      </c>
      <c r="H69" s="3">
        <f>2.5*D69+1.5*E69+1.5*F69+1.5*G69</f>
        <v>8</v>
      </c>
      <c r="I69" s="3">
        <v>4</v>
      </c>
      <c r="J69" s="3">
        <v>12</v>
      </c>
      <c r="K69" s="3"/>
      <c r="L69" s="3" t="s">
        <v>56</v>
      </c>
      <c r="M69" s="3"/>
      <c r="N69" s="11" t="s">
        <v>91</v>
      </c>
    </row>
    <row r="70" spans="1:14" ht="13.5" thickBot="1">
      <c r="A70" s="23" t="s">
        <v>74</v>
      </c>
      <c r="B70" s="9"/>
      <c r="C70" s="9">
        <f>SUM(C66:C69)</f>
        <v>30</v>
      </c>
      <c r="D70" s="9">
        <f aca="true" t="shared" si="2" ref="D70:J70">SUM(D66:D69)</f>
        <v>8</v>
      </c>
      <c r="E70" s="9">
        <f t="shared" si="2"/>
        <v>4</v>
      </c>
      <c r="F70" s="9">
        <f t="shared" si="2"/>
        <v>0</v>
      </c>
      <c r="G70" s="9">
        <f t="shared" si="2"/>
        <v>4</v>
      </c>
      <c r="H70" s="9">
        <f t="shared" si="2"/>
        <v>32</v>
      </c>
      <c r="I70" s="9">
        <f t="shared" si="2"/>
        <v>20</v>
      </c>
      <c r="J70" s="9">
        <f t="shared" si="2"/>
        <v>52</v>
      </c>
      <c r="K70" s="9"/>
      <c r="L70" s="9"/>
      <c r="M70" s="9"/>
      <c r="N70" s="9"/>
    </row>
    <row r="71" spans="1:14" ht="12.75">
      <c r="A71" s="5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5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12.75">
      <c r="A73" s="50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2.75">
      <c r="A74" s="50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12.75">
      <c r="A75" s="50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1:14" ht="12.75">
      <c r="A76" s="50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1:14" ht="12.75">
      <c r="A77" s="50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ht="12.75">
      <c r="A78" s="17"/>
    </row>
    <row r="79" ht="16.5" thickBot="1">
      <c r="G79" s="14" t="s">
        <v>94</v>
      </c>
    </row>
    <row r="80" spans="1:14" ht="13.5" thickBot="1">
      <c r="A80" s="22" t="s">
        <v>48</v>
      </c>
      <c r="B80" s="8" t="s">
        <v>49</v>
      </c>
      <c r="C80" s="8" t="s">
        <v>50</v>
      </c>
      <c r="D80" s="73" t="s">
        <v>51</v>
      </c>
      <c r="E80" s="74"/>
      <c r="F80" s="74"/>
      <c r="G80" s="75"/>
      <c r="H80" s="73" t="s">
        <v>52</v>
      </c>
      <c r="I80" s="74"/>
      <c r="J80" s="75"/>
      <c r="K80" s="73" t="s">
        <v>53</v>
      </c>
      <c r="L80" s="74"/>
      <c r="M80" s="75"/>
      <c r="N80" s="8" t="s">
        <v>54</v>
      </c>
    </row>
    <row r="81" spans="1:14" ht="13.5" thickBot="1">
      <c r="A81" s="23"/>
      <c r="B81" s="9"/>
      <c r="C81" s="9" t="s">
        <v>55</v>
      </c>
      <c r="D81" s="10" t="s">
        <v>56</v>
      </c>
      <c r="E81" s="10" t="s">
        <v>57</v>
      </c>
      <c r="F81" s="10" t="s">
        <v>58</v>
      </c>
      <c r="G81" s="10" t="s">
        <v>59</v>
      </c>
      <c r="H81" s="10" t="s">
        <v>60</v>
      </c>
      <c r="I81" s="10" t="s">
        <v>27</v>
      </c>
      <c r="J81" s="10" t="s">
        <v>61</v>
      </c>
      <c r="K81" s="10" t="s">
        <v>62</v>
      </c>
      <c r="L81" s="10" t="s">
        <v>56</v>
      </c>
      <c r="M81" s="10" t="s">
        <v>63</v>
      </c>
      <c r="N81" s="9" t="s">
        <v>64</v>
      </c>
    </row>
    <row r="82" spans="1:14" ht="26.25" thickBot="1">
      <c r="A82" s="20" t="s">
        <v>282</v>
      </c>
      <c r="B82" s="11" t="s">
        <v>283</v>
      </c>
      <c r="C82" s="3">
        <v>7</v>
      </c>
      <c r="D82" s="3">
        <v>2</v>
      </c>
      <c r="E82" s="3">
        <v>1</v>
      </c>
      <c r="F82" s="3">
        <v>0</v>
      </c>
      <c r="G82" s="3">
        <v>1</v>
      </c>
      <c r="H82" s="3">
        <f>2.5*D82+1.5*E82+1.5*F82+1.5*G82</f>
        <v>8</v>
      </c>
      <c r="I82" s="3">
        <v>4</v>
      </c>
      <c r="J82" s="3">
        <v>12</v>
      </c>
      <c r="K82" s="3" t="s">
        <v>62</v>
      </c>
      <c r="L82" s="3"/>
      <c r="M82" s="3"/>
      <c r="N82" s="11" t="s">
        <v>91</v>
      </c>
    </row>
    <row r="83" spans="1:14" ht="13.5" thickBot="1">
      <c r="A83" s="20" t="s">
        <v>486</v>
      </c>
      <c r="B83" s="11" t="s">
        <v>487</v>
      </c>
      <c r="C83" s="3">
        <v>7</v>
      </c>
      <c r="D83" s="3">
        <v>2</v>
      </c>
      <c r="E83" s="3">
        <v>1</v>
      </c>
      <c r="F83" s="3">
        <v>0</v>
      </c>
      <c r="G83" s="3">
        <v>1</v>
      </c>
      <c r="H83" s="3">
        <f>2.5*D83+1.5*E83+1.5*F83+1.5*G83</f>
        <v>8</v>
      </c>
      <c r="I83" s="3">
        <v>4</v>
      </c>
      <c r="J83" s="3">
        <v>12</v>
      </c>
      <c r="K83" s="3" t="s">
        <v>62</v>
      </c>
      <c r="L83" s="3"/>
      <c r="M83" s="3"/>
      <c r="N83" s="11" t="s">
        <v>73</v>
      </c>
    </row>
    <row r="84" spans="1:14" ht="26.25" thickBot="1">
      <c r="A84" s="20" t="s">
        <v>488</v>
      </c>
      <c r="B84" s="11" t="s">
        <v>489</v>
      </c>
      <c r="C84" s="3">
        <v>4</v>
      </c>
      <c r="D84" s="3">
        <v>0</v>
      </c>
      <c r="E84" s="3">
        <v>0</v>
      </c>
      <c r="F84" s="3">
        <v>1</v>
      </c>
      <c r="G84" s="3">
        <v>2</v>
      </c>
      <c r="H84" s="3">
        <f>2.5*D84+1.5*E84+1.5*F84+1.5*G84</f>
        <v>4.5</v>
      </c>
      <c r="I84" s="3">
        <v>2.5</v>
      </c>
      <c r="J84" s="3">
        <v>7</v>
      </c>
      <c r="K84" s="3"/>
      <c r="L84" s="3" t="s">
        <v>56</v>
      </c>
      <c r="M84" s="3"/>
      <c r="N84" s="11" t="s">
        <v>91</v>
      </c>
    </row>
    <row r="85" spans="1:14" ht="13.5" thickBot="1">
      <c r="A85" s="20" t="s">
        <v>284</v>
      </c>
      <c r="B85" s="11" t="s">
        <v>100</v>
      </c>
      <c r="C85" s="3">
        <v>4</v>
      </c>
      <c r="D85" s="3">
        <v>0</v>
      </c>
      <c r="E85" s="3">
        <v>0</v>
      </c>
      <c r="F85" s="3">
        <v>0</v>
      </c>
      <c r="G85" s="3">
        <v>4</v>
      </c>
      <c r="H85" s="3">
        <f>2.5*D85+1.5*E85+1.5*F85+1.5*G85</f>
        <v>6</v>
      </c>
      <c r="I85" s="3">
        <v>1</v>
      </c>
      <c r="J85" s="3">
        <v>7</v>
      </c>
      <c r="K85" s="3"/>
      <c r="L85" s="3" t="s">
        <v>56</v>
      </c>
      <c r="M85" s="3"/>
      <c r="N85" s="11" t="s">
        <v>91</v>
      </c>
    </row>
    <row r="86" spans="1:14" ht="13.5" thickBot="1">
      <c r="A86" s="20" t="s">
        <v>490</v>
      </c>
      <c r="B86" s="11" t="s">
        <v>93</v>
      </c>
      <c r="C86" s="3">
        <v>8</v>
      </c>
      <c r="D86" s="3">
        <v>2</v>
      </c>
      <c r="E86" s="3">
        <v>1</v>
      </c>
      <c r="F86" s="3">
        <v>0</v>
      </c>
      <c r="G86" s="3">
        <v>1</v>
      </c>
      <c r="H86" s="3">
        <f>2.5*D86+1.5*E86+1.5*F86+1.5*G86</f>
        <v>8</v>
      </c>
      <c r="I86" s="3">
        <v>6</v>
      </c>
      <c r="J86" s="3">
        <v>14</v>
      </c>
      <c r="K86" s="3" t="s">
        <v>62</v>
      </c>
      <c r="L86" s="3"/>
      <c r="M86" s="3"/>
      <c r="N86" s="11" t="s">
        <v>91</v>
      </c>
    </row>
    <row r="87" spans="1:14" ht="13.5" thickBot="1">
      <c r="A87" s="23" t="s">
        <v>74</v>
      </c>
      <c r="B87" s="9"/>
      <c r="C87" s="9">
        <f>SUM(C82:C86)</f>
        <v>30</v>
      </c>
      <c r="D87" s="9">
        <f aca="true" t="shared" si="3" ref="D87:J87">SUM(D82:D86)</f>
        <v>6</v>
      </c>
      <c r="E87" s="9">
        <f t="shared" si="3"/>
        <v>3</v>
      </c>
      <c r="F87" s="9">
        <f t="shared" si="3"/>
        <v>1</v>
      </c>
      <c r="G87" s="9">
        <f t="shared" si="3"/>
        <v>9</v>
      </c>
      <c r="H87" s="9">
        <f t="shared" si="3"/>
        <v>34.5</v>
      </c>
      <c r="I87" s="9">
        <f t="shared" si="3"/>
        <v>17.5</v>
      </c>
      <c r="J87" s="9">
        <f t="shared" si="3"/>
        <v>52</v>
      </c>
      <c r="K87" s="9"/>
      <c r="L87" s="9"/>
      <c r="M87" s="9"/>
      <c r="N87" s="9"/>
    </row>
    <row r="88" ht="15.75">
      <c r="A88" s="15"/>
    </row>
    <row r="89" ht="15.75">
      <c r="F89" s="14" t="s">
        <v>104</v>
      </c>
    </row>
    <row r="90" ht="13.5" thickBot="1">
      <c r="A90" s="17"/>
    </row>
    <row r="91" spans="1:14" ht="13.5" thickBot="1">
      <c r="A91" s="22" t="s">
        <v>48</v>
      </c>
      <c r="B91" s="8" t="s">
        <v>49</v>
      </c>
      <c r="C91" s="8" t="s">
        <v>50</v>
      </c>
      <c r="D91" s="73" t="s">
        <v>51</v>
      </c>
      <c r="E91" s="74"/>
      <c r="F91" s="74"/>
      <c r="G91" s="75"/>
      <c r="H91" s="73" t="s">
        <v>52</v>
      </c>
      <c r="I91" s="74"/>
      <c r="J91" s="75"/>
      <c r="K91" s="73" t="s">
        <v>53</v>
      </c>
      <c r="L91" s="74"/>
      <c r="M91" s="75"/>
      <c r="N91" s="8" t="s">
        <v>54</v>
      </c>
    </row>
    <row r="92" spans="1:14" ht="13.5" thickBot="1">
      <c r="A92" s="23"/>
      <c r="B92" s="9"/>
      <c r="C92" s="9" t="s">
        <v>55</v>
      </c>
      <c r="D92" s="10" t="s">
        <v>56</v>
      </c>
      <c r="E92" s="10" t="s">
        <v>57</v>
      </c>
      <c r="F92" s="10" t="s">
        <v>58</v>
      </c>
      <c r="G92" s="10" t="s">
        <v>59</v>
      </c>
      <c r="H92" s="10" t="s">
        <v>60</v>
      </c>
      <c r="I92" s="10" t="s">
        <v>27</v>
      </c>
      <c r="J92" s="10" t="s">
        <v>61</v>
      </c>
      <c r="K92" s="10" t="s">
        <v>62</v>
      </c>
      <c r="L92" s="10" t="s">
        <v>56</v>
      </c>
      <c r="M92" s="10" t="s">
        <v>63</v>
      </c>
      <c r="N92" s="9" t="s">
        <v>64</v>
      </c>
    </row>
    <row r="93" spans="1:14" ht="13.5" thickBot="1">
      <c r="A93" s="85" t="s">
        <v>354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7"/>
    </row>
    <row r="94" spans="1:14" ht="13.5" thickBot="1">
      <c r="A94" s="21" t="s">
        <v>261</v>
      </c>
      <c r="B94" s="52" t="s">
        <v>262</v>
      </c>
      <c r="C94" s="4">
        <v>7</v>
      </c>
      <c r="D94" s="4">
        <v>2</v>
      </c>
      <c r="E94" s="4">
        <v>1</v>
      </c>
      <c r="F94" s="4">
        <v>0</v>
      </c>
      <c r="G94" s="4">
        <v>1</v>
      </c>
      <c r="H94" s="4">
        <f>2.5*D94+1.5*E94+1.5*F94+1.5*G94</f>
        <v>8</v>
      </c>
      <c r="I94" s="4">
        <v>4</v>
      </c>
      <c r="J94" s="4">
        <v>12</v>
      </c>
      <c r="K94" s="4"/>
      <c r="L94" s="4" t="s">
        <v>56</v>
      </c>
      <c r="M94" s="4"/>
      <c r="N94" s="52" t="s">
        <v>91</v>
      </c>
    </row>
    <row r="95" spans="1:14" ht="26.25" thickBot="1">
      <c r="A95" s="20" t="s">
        <v>491</v>
      </c>
      <c r="B95" s="11" t="s">
        <v>492</v>
      </c>
      <c r="C95" s="3">
        <v>7</v>
      </c>
      <c r="D95" s="3">
        <v>2</v>
      </c>
      <c r="E95" s="3">
        <v>1</v>
      </c>
      <c r="F95" s="3">
        <v>0</v>
      </c>
      <c r="G95" s="3">
        <v>1</v>
      </c>
      <c r="H95" s="3">
        <f aca="true" t="shared" si="4" ref="H95:H100">2.5*D95+1.5*E95+1.5*F95+1.5*G95</f>
        <v>8</v>
      </c>
      <c r="I95" s="3">
        <v>4</v>
      </c>
      <c r="J95" s="3">
        <v>12</v>
      </c>
      <c r="K95" s="3"/>
      <c r="L95" s="3" t="s">
        <v>56</v>
      </c>
      <c r="M95" s="3"/>
      <c r="N95" s="11" t="s">
        <v>91</v>
      </c>
    </row>
    <row r="96" spans="1:14" ht="26.25" thickBot="1">
      <c r="A96" s="20" t="s">
        <v>493</v>
      </c>
      <c r="B96" s="11" t="s">
        <v>494</v>
      </c>
      <c r="C96" s="3">
        <v>7</v>
      </c>
      <c r="D96" s="3">
        <v>2</v>
      </c>
      <c r="E96" s="3">
        <v>1</v>
      </c>
      <c r="F96" s="3">
        <v>0</v>
      </c>
      <c r="G96" s="3">
        <v>1</v>
      </c>
      <c r="H96" s="3">
        <f t="shared" si="4"/>
        <v>8</v>
      </c>
      <c r="I96" s="3">
        <v>4</v>
      </c>
      <c r="J96" s="3">
        <v>12</v>
      </c>
      <c r="K96" s="3"/>
      <c r="L96" s="3" t="s">
        <v>56</v>
      </c>
      <c r="M96" s="3"/>
      <c r="N96" s="11" t="s">
        <v>91</v>
      </c>
    </row>
    <row r="97" spans="1:14" ht="13.5" thickBot="1">
      <c r="A97" s="85" t="s">
        <v>313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7"/>
    </row>
    <row r="98" spans="1:15" ht="26.25" thickBot="1">
      <c r="A98" s="21" t="s">
        <v>582</v>
      </c>
      <c r="B98" s="52" t="s">
        <v>580</v>
      </c>
      <c r="C98" s="4">
        <v>8</v>
      </c>
      <c r="D98" s="4">
        <v>2</v>
      </c>
      <c r="E98" s="4">
        <v>1</v>
      </c>
      <c r="F98" s="4">
        <v>0</v>
      </c>
      <c r="G98" s="4">
        <v>1</v>
      </c>
      <c r="H98" s="4">
        <f t="shared" si="4"/>
        <v>8</v>
      </c>
      <c r="I98" s="4">
        <v>6</v>
      </c>
      <c r="J98" s="4">
        <v>14</v>
      </c>
      <c r="K98" s="4" t="s">
        <v>62</v>
      </c>
      <c r="L98" s="4"/>
      <c r="M98" s="4"/>
      <c r="N98" s="52" t="s">
        <v>91</v>
      </c>
      <c r="O98" s="53"/>
    </row>
    <row r="99" spans="1:14" ht="13.5" thickBot="1">
      <c r="A99" s="20" t="s">
        <v>495</v>
      </c>
      <c r="B99" s="11" t="s">
        <v>170</v>
      </c>
      <c r="C99" s="3">
        <v>8</v>
      </c>
      <c r="D99" s="3">
        <v>2</v>
      </c>
      <c r="E99" s="3">
        <v>1</v>
      </c>
      <c r="F99" s="3">
        <v>0</v>
      </c>
      <c r="G99" s="3">
        <v>1</v>
      </c>
      <c r="H99" s="3">
        <f t="shared" si="4"/>
        <v>8</v>
      </c>
      <c r="I99" s="3">
        <v>6</v>
      </c>
      <c r="J99" s="3">
        <v>14</v>
      </c>
      <c r="K99" s="3" t="s">
        <v>62</v>
      </c>
      <c r="L99" s="3"/>
      <c r="M99" s="3"/>
      <c r="N99" s="11" t="s">
        <v>91</v>
      </c>
    </row>
    <row r="100" spans="1:14" ht="13.5" thickBot="1">
      <c r="A100" s="20" t="s">
        <v>361</v>
      </c>
      <c r="B100" s="11" t="s">
        <v>362</v>
      </c>
      <c r="C100" s="3">
        <v>8</v>
      </c>
      <c r="D100" s="3">
        <v>2</v>
      </c>
      <c r="E100" s="3">
        <v>1</v>
      </c>
      <c r="F100" s="3">
        <v>0</v>
      </c>
      <c r="G100" s="3">
        <v>1</v>
      </c>
      <c r="H100" s="3">
        <f t="shared" si="4"/>
        <v>8</v>
      </c>
      <c r="I100" s="3">
        <v>6</v>
      </c>
      <c r="J100" s="3">
        <v>14</v>
      </c>
      <c r="K100" s="3" t="s">
        <v>62</v>
      </c>
      <c r="L100" s="3"/>
      <c r="M100" s="3"/>
      <c r="N100" s="11" t="s">
        <v>91</v>
      </c>
    </row>
    <row r="101" spans="1:14" ht="13.5" thickBot="1">
      <c r="A101" s="23" t="s">
        <v>74</v>
      </c>
      <c r="B101" s="9"/>
      <c r="C101" s="9">
        <f>C94+C98</f>
        <v>15</v>
      </c>
      <c r="D101" s="9">
        <f aca="true" t="shared" si="5" ref="D101:J101">D94+D98</f>
        <v>4</v>
      </c>
      <c r="E101" s="9">
        <f t="shared" si="5"/>
        <v>2</v>
      </c>
      <c r="F101" s="9">
        <f t="shared" si="5"/>
        <v>0</v>
      </c>
      <c r="G101" s="9">
        <f t="shared" si="5"/>
        <v>2</v>
      </c>
      <c r="H101" s="9">
        <f t="shared" si="5"/>
        <v>16</v>
      </c>
      <c r="I101" s="9">
        <f t="shared" si="5"/>
        <v>10</v>
      </c>
      <c r="J101" s="9">
        <f t="shared" si="5"/>
        <v>26</v>
      </c>
      <c r="K101" s="9"/>
      <c r="L101" s="9"/>
      <c r="M101" s="9"/>
      <c r="N101" s="9"/>
    </row>
    <row r="102" ht="15.75">
      <c r="A102" s="15"/>
    </row>
    <row r="103" ht="15.75">
      <c r="C103" s="14" t="s">
        <v>130</v>
      </c>
    </row>
    <row r="104" ht="13.5" thickBot="1">
      <c r="A104" s="17"/>
    </row>
    <row r="105" spans="1:14" ht="13.5" thickBot="1">
      <c r="A105" s="22" t="s">
        <v>48</v>
      </c>
      <c r="B105" s="8" t="s">
        <v>49</v>
      </c>
      <c r="C105" s="8" t="s">
        <v>50</v>
      </c>
      <c r="D105" s="73" t="s">
        <v>51</v>
      </c>
      <c r="E105" s="74"/>
      <c r="F105" s="74"/>
      <c r="G105" s="75"/>
      <c r="H105" s="73" t="s">
        <v>52</v>
      </c>
      <c r="I105" s="74"/>
      <c r="J105" s="75"/>
      <c r="K105" s="73" t="s">
        <v>53</v>
      </c>
      <c r="L105" s="74"/>
      <c r="M105" s="75"/>
      <c r="N105" s="8" t="s">
        <v>54</v>
      </c>
    </row>
    <row r="106" spans="1:14" ht="13.5" thickBot="1">
      <c r="A106" s="23"/>
      <c r="B106" s="9"/>
      <c r="C106" s="9" t="s">
        <v>55</v>
      </c>
      <c r="D106" s="10" t="s">
        <v>56</v>
      </c>
      <c r="E106" s="10" t="s">
        <v>57</v>
      </c>
      <c r="F106" s="10" t="s">
        <v>58</v>
      </c>
      <c r="G106" s="10" t="s">
        <v>59</v>
      </c>
      <c r="H106" s="10" t="s">
        <v>60</v>
      </c>
      <c r="I106" s="10" t="s">
        <v>27</v>
      </c>
      <c r="J106" s="10" t="s">
        <v>61</v>
      </c>
      <c r="K106" s="10" t="s">
        <v>62</v>
      </c>
      <c r="L106" s="10" t="s">
        <v>56</v>
      </c>
      <c r="M106" s="10" t="s">
        <v>63</v>
      </c>
      <c r="N106" s="9" t="s">
        <v>64</v>
      </c>
    </row>
    <row r="107" spans="1:14" ht="12.75">
      <c r="A107" s="25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ht="15.75">
      <c r="A108" s="15"/>
    </row>
    <row r="109" ht="15.75">
      <c r="F109" s="14" t="s">
        <v>131</v>
      </c>
    </row>
    <row r="110" ht="13.5" thickBot="1">
      <c r="A110" s="17"/>
    </row>
    <row r="111" spans="1:14" ht="13.5" thickBot="1">
      <c r="A111" s="22" t="s">
        <v>48</v>
      </c>
      <c r="B111" s="8" t="s">
        <v>49</v>
      </c>
      <c r="C111" s="8" t="s">
        <v>50</v>
      </c>
      <c r="D111" s="73" t="s">
        <v>51</v>
      </c>
      <c r="E111" s="74"/>
      <c r="F111" s="74"/>
      <c r="G111" s="75"/>
      <c r="H111" s="73" t="s">
        <v>52</v>
      </c>
      <c r="I111" s="74"/>
      <c r="J111" s="75"/>
      <c r="K111" s="73" t="s">
        <v>53</v>
      </c>
      <c r="L111" s="74"/>
      <c r="M111" s="75"/>
      <c r="N111" s="8" t="s">
        <v>54</v>
      </c>
    </row>
    <row r="112" spans="1:14" ht="13.5" thickBot="1">
      <c r="A112" s="23"/>
      <c r="B112" s="9"/>
      <c r="C112" s="9" t="s">
        <v>55</v>
      </c>
      <c r="D112" s="10" t="s">
        <v>56</v>
      </c>
      <c r="E112" s="10" t="s">
        <v>57</v>
      </c>
      <c r="F112" s="10" t="s">
        <v>58</v>
      </c>
      <c r="G112" s="10" t="s">
        <v>59</v>
      </c>
      <c r="H112" s="10" t="s">
        <v>60</v>
      </c>
      <c r="I112" s="10" t="s">
        <v>27</v>
      </c>
      <c r="J112" s="10" t="s">
        <v>61</v>
      </c>
      <c r="K112" s="10" t="s">
        <v>62</v>
      </c>
      <c r="L112" s="10" t="s">
        <v>56</v>
      </c>
      <c r="M112" s="10" t="s">
        <v>63</v>
      </c>
      <c r="N112" s="9" t="s">
        <v>64</v>
      </c>
    </row>
    <row r="113" spans="1:14" ht="12.75">
      <c r="A113" s="25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ht="12.75">
      <c r="A114" s="17"/>
    </row>
    <row r="115" ht="15.75">
      <c r="E115" s="14" t="s">
        <v>132</v>
      </c>
    </row>
    <row r="116" ht="15.75">
      <c r="E116" s="14" t="s">
        <v>133</v>
      </c>
    </row>
    <row r="117" ht="13.5" thickBot="1">
      <c r="A117" s="17"/>
    </row>
    <row r="118" spans="1:14" ht="13.5" thickBot="1">
      <c r="A118" s="22" t="s">
        <v>48</v>
      </c>
      <c r="B118" s="8" t="s">
        <v>49</v>
      </c>
      <c r="C118" s="8" t="s">
        <v>50</v>
      </c>
      <c r="D118" s="73" t="s">
        <v>51</v>
      </c>
      <c r="E118" s="74"/>
      <c r="F118" s="74"/>
      <c r="G118" s="75"/>
      <c r="H118" s="73" t="s">
        <v>52</v>
      </c>
      <c r="I118" s="74"/>
      <c r="J118" s="75"/>
      <c r="K118" s="73" t="s">
        <v>53</v>
      </c>
      <c r="L118" s="74"/>
      <c r="M118" s="75"/>
      <c r="N118" s="8" t="s">
        <v>54</v>
      </c>
    </row>
    <row r="119" spans="1:14" ht="13.5" thickBot="1">
      <c r="A119" s="23"/>
      <c r="B119" s="9"/>
      <c r="C119" s="9" t="s">
        <v>55</v>
      </c>
      <c r="D119" s="10" t="s">
        <v>56</v>
      </c>
      <c r="E119" s="10" t="s">
        <v>57</v>
      </c>
      <c r="F119" s="10" t="s">
        <v>58</v>
      </c>
      <c r="G119" s="10" t="s">
        <v>59</v>
      </c>
      <c r="H119" s="10" t="s">
        <v>60</v>
      </c>
      <c r="I119" s="10" t="s">
        <v>27</v>
      </c>
      <c r="J119" s="10" t="s">
        <v>61</v>
      </c>
      <c r="K119" s="10" t="s">
        <v>62</v>
      </c>
      <c r="L119" s="10" t="s">
        <v>56</v>
      </c>
      <c r="M119" s="10" t="s">
        <v>63</v>
      </c>
      <c r="N119" s="9" t="s">
        <v>64</v>
      </c>
    </row>
    <row r="120" spans="1:14" ht="13.5" thickBot="1">
      <c r="A120" s="20" t="s">
        <v>477</v>
      </c>
      <c r="B120" s="11" t="s">
        <v>478</v>
      </c>
      <c r="C120" s="3">
        <v>8</v>
      </c>
      <c r="D120" s="3">
        <v>2</v>
      </c>
      <c r="E120" s="3">
        <v>1</v>
      </c>
      <c r="F120" s="3">
        <v>0</v>
      </c>
      <c r="G120" s="3">
        <v>1</v>
      </c>
      <c r="H120" s="4">
        <f aca="true" t="shared" si="6" ref="H120:H128">2.5*D120+1.5*E120+1.5*F120+1.5*G120</f>
        <v>8</v>
      </c>
      <c r="I120" s="3">
        <v>6</v>
      </c>
      <c r="J120" s="3">
        <v>14</v>
      </c>
      <c r="K120" s="3" t="s">
        <v>62</v>
      </c>
      <c r="L120" s="3"/>
      <c r="M120" s="3"/>
      <c r="N120" s="11" t="s">
        <v>134</v>
      </c>
    </row>
    <row r="121" spans="1:14" ht="26.25" thickBot="1">
      <c r="A121" s="20" t="s">
        <v>413</v>
      </c>
      <c r="B121" s="11" t="s">
        <v>414</v>
      </c>
      <c r="C121" s="3">
        <v>8</v>
      </c>
      <c r="D121" s="3">
        <v>2</v>
      </c>
      <c r="E121" s="3">
        <v>1</v>
      </c>
      <c r="F121" s="3">
        <v>0</v>
      </c>
      <c r="G121" s="3">
        <v>1</v>
      </c>
      <c r="H121" s="4">
        <f t="shared" si="6"/>
        <v>8</v>
      </c>
      <c r="I121" s="3">
        <v>6</v>
      </c>
      <c r="J121" s="3">
        <v>14</v>
      </c>
      <c r="K121" s="3" t="s">
        <v>62</v>
      </c>
      <c r="L121" s="3"/>
      <c r="M121" s="3"/>
      <c r="N121" s="11" t="s">
        <v>134</v>
      </c>
    </row>
    <row r="122" spans="1:14" ht="13.5" thickBot="1">
      <c r="A122" s="20" t="s">
        <v>458</v>
      </c>
      <c r="B122" s="11" t="s">
        <v>459</v>
      </c>
      <c r="C122" s="3">
        <v>8</v>
      </c>
      <c r="D122" s="3">
        <v>2</v>
      </c>
      <c r="E122" s="3">
        <v>1</v>
      </c>
      <c r="F122" s="3">
        <v>0</v>
      </c>
      <c r="G122" s="3">
        <v>1</v>
      </c>
      <c r="H122" s="4">
        <f t="shared" si="6"/>
        <v>8</v>
      </c>
      <c r="I122" s="3">
        <v>6</v>
      </c>
      <c r="J122" s="3">
        <v>14</v>
      </c>
      <c r="K122" s="3" t="s">
        <v>62</v>
      </c>
      <c r="L122" s="3"/>
      <c r="M122" s="3"/>
      <c r="N122" s="11" t="s">
        <v>134</v>
      </c>
    </row>
    <row r="123" spans="1:14" ht="13.5" thickBot="1">
      <c r="A123" s="20" t="s">
        <v>479</v>
      </c>
      <c r="B123" s="11" t="s">
        <v>480</v>
      </c>
      <c r="C123" s="3">
        <v>8</v>
      </c>
      <c r="D123" s="3">
        <v>2</v>
      </c>
      <c r="E123" s="3">
        <v>1</v>
      </c>
      <c r="F123" s="3">
        <v>0</v>
      </c>
      <c r="G123" s="3">
        <v>1</v>
      </c>
      <c r="H123" s="4">
        <f t="shared" si="6"/>
        <v>8</v>
      </c>
      <c r="I123" s="3">
        <v>6</v>
      </c>
      <c r="J123" s="3">
        <v>14</v>
      </c>
      <c r="K123" s="3" t="s">
        <v>62</v>
      </c>
      <c r="L123" s="3"/>
      <c r="M123" s="3"/>
      <c r="N123" s="11" t="s">
        <v>134</v>
      </c>
    </row>
    <row r="124" spans="1:14" ht="13.5" thickBot="1">
      <c r="A124" s="20" t="s">
        <v>268</v>
      </c>
      <c r="B124" s="11" t="s">
        <v>269</v>
      </c>
      <c r="C124" s="3">
        <v>6</v>
      </c>
      <c r="D124" s="3">
        <v>2</v>
      </c>
      <c r="E124" s="3">
        <v>1</v>
      </c>
      <c r="F124" s="3">
        <v>0</v>
      </c>
      <c r="G124" s="3">
        <v>0</v>
      </c>
      <c r="H124" s="4">
        <f t="shared" si="6"/>
        <v>6.5</v>
      </c>
      <c r="I124" s="3">
        <v>4.5</v>
      </c>
      <c r="J124" s="3">
        <v>11</v>
      </c>
      <c r="K124" s="3" t="s">
        <v>62</v>
      </c>
      <c r="L124" s="3"/>
      <c r="M124" s="3"/>
      <c r="N124" s="11" t="s">
        <v>134</v>
      </c>
    </row>
    <row r="125" spans="1:14" ht="13.5" thickBot="1">
      <c r="A125" s="20" t="s">
        <v>270</v>
      </c>
      <c r="B125" s="11" t="s">
        <v>271</v>
      </c>
      <c r="C125" s="3">
        <v>8</v>
      </c>
      <c r="D125" s="3">
        <v>2</v>
      </c>
      <c r="E125" s="3">
        <v>1</v>
      </c>
      <c r="F125" s="3">
        <v>0</v>
      </c>
      <c r="G125" s="3">
        <v>1</v>
      </c>
      <c r="H125" s="4">
        <f t="shared" si="6"/>
        <v>8</v>
      </c>
      <c r="I125" s="3">
        <v>6</v>
      </c>
      <c r="J125" s="3">
        <v>14</v>
      </c>
      <c r="K125" s="3" t="s">
        <v>62</v>
      </c>
      <c r="L125" s="3"/>
      <c r="M125" s="3"/>
      <c r="N125" s="11" t="s">
        <v>134</v>
      </c>
    </row>
    <row r="126" spans="1:14" ht="13.5" thickBot="1">
      <c r="A126" s="20" t="s">
        <v>481</v>
      </c>
      <c r="B126" s="11" t="s">
        <v>482</v>
      </c>
      <c r="C126" s="3">
        <v>7</v>
      </c>
      <c r="D126" s="3">
        <v>2</v>
      </c>
      <c r="E126" s="3">
        <v>1</v>
      </c>
      <c r="F126" s="3">
        <v>0</v>
      </c>
      <c r="G126" s="3">
        <v>1</v>
      </c>
      <c r="H126" s="4">
        <f t="shared" si="6"/>
        <v>8</v>
      </c>
      <c r="I126" s="3">
        <v>4</v>
      </c>
      <c r="J126" s="3">
        <v>12</v>
      </c>
      <c r="K126" s="3" t="s">
        <v>62</v>
      </c>
      <c r="L126" s="3"/>
      <c r="M126" s="3"/>
      <c r="N126" s="11" t="s">
        <v>134</v>
      </c>
    </row>
    <row r="127" spans="1:14" ht="26.25" thickBot="1">
      <c r="A127" s="20" t="s">
        <v>483</v>
      </c>
      <c r="B127" s="11" t="s">
        <v>484</v>
      </c>
      <c r="C127" s="3">
        <v>8</v>
      </c>
      <c r="D127" s="3">
        <v>2</v>
      </c>
      <c r="E127" s="3">
        <v>1</v>
      </c>
      <c r="F127" s="3">
        <v>0</v>
      </c>
      <c r="G127" s="3">
        <v>1</v>
      </c>
      <c r="H127" s="4">
        <f t="shared" si="6"/>
        <v>8</v>
      </c>
      <c r="I127" s="3">
        <v>6</v>
      </c>
      <c r="J127" s="3">
        <v>14</v>
      </c>
      <c r="K127" s="3" t="s">
        <v>62</v>
      </c>
      <c r="L127" s="3"/>
      <c r="M127" s="3"/>
      <c r="N127" s="11" t="s">
        <v>134</v>
      </c>
    </row>
    <row r="128" spans="1:14" ht="13.5" thickBot="1">
      <c r="A128" s="20" t="s">
        <v>486</v>
      </c>
      <c r="B128" s="11" t="s">
        <v>487</v>
      </c>
      <c r="C128" s="3">
        <v>7</v>
      </c>
      <c r="D128" s="3">
        <v>2</v>
      </c>
      <c r="E128" s="3">
        <v>1</v>
      </c>
      <c r="F128" s="3">
        <v>0</v>
      </c>
      <c r="G128" s="3">
        <v>1</v>
      </c>
      <c r="H128" s="4">
        <f t="shared" si="6"/>
        <v>8</v>
      </c>
      <c r="I128" s="3">
        <v>4</v>
      </c>
      <c r="J128" s="3">
        <v>12</v>
      </c>
      <c r="K128" s="3" t="s">
        <v>62</v>
      </c>
      <c r="L128" s="3"/>
      <c r="M128" s="3"/>
      <c r="N128" s="11" t="s">
        <v>134</v>
      </c>
    </row>
    <row r="129" spans="1:14" ht="13.5" thickBot="1">
      <c r="A129" s="84" t="s">
        <v>563</v>
      </c>
      <c r="B129" s="75"/>
      <c r="C129" s="9">
        <f>SUM(C120:C128)</f>
        <v>68</v>
      </c>
      <c r="D129" s="9">
        <f aca="true" t="shared" si="7" ref="D129:J129">SUM(D120:D128)</f>
        <v>18</v>
      </c>
      <c r="E129" s="9">
        <f t="shared" si="7"/>
        <v>9</v>
      </c>
      <c r="F129" s="9">
        <f t="shared" si="7"/>
        <v>0</v>
      </c>
      <c r="G129" s="9">
        <f t="shared" si="7"/>
        <v>8</v>
      </c>
      <c r="H129" s="9">
        <f t="shared" si="7"/>
        <v>70.5</v>
      </c>
      <c r="I129" s="9">
        <f t="shared" si="7"/>
        <v>48.5</v>
      </c>
      <c r="J129" s="9">
        <f t="shared" si="7"/>
        <v>119</v>
      </c>
      <c r="K129" s="9">
        <v>9</v>
      </c>
      <c r="L129" s="9">
        <v>0</v>
      </c>
      <c r="M129" s="9">
        <v>0</v>
      </c>
      <c r="N129" s="9"/>
    </row>
    <row r="130" spans="1:14" ht="13.5" customHeight="1" thickBot="1">
      <c r="A130" s="73" t="s">
        <v>513</v>
      </c>
      <c r="B130" s="75"/>
      <c r="C130" s="41">
        <f>SUM(D130:G130)</f>
        <v>490</v>
      </c>
      <c r="D130" s="9">
        <f>D129*14</f>
        <v>252</v>
      </c>
      <c r="E130" s="9">
        <f aca="true" t="shared" si="8" ref="E130:J130">E129*14</f>
        <v>126</v>
      </c>
      <c r="F130" s="9">
        <f t="shared" si="8"/>
        <v>0</v>
      </c>
      <c r="G130" s="9">
        <f t="shared" si="8"/>
        <v>112</v>
      </c>
      <c r="H130" s="9">
        <f t="shared" si="8"/>
        <v>987</v>
      </c>
      <c r="I130" s="9">
        <f t="shared" si="8"/>
        <v>679</v>
      </c>
      <c r="J130" s="9">
        <f t="shared" si="8"/>
        <v>1666</v>
      </c>
      <c r="K130" s="9"/>
      <c r="L130" s="9"/>
      <c r="M130" s="9"/>
      <c r="N130" s="9"/>
    </row>
    <row r="131" spans="1:14" ht="13.5" customHeight="1" thickBot="1">
      <c r="A131" s="73" t="s">
        <v>564</v>
      </c>
      <c r="B131" s="75"/>
      <c r="C131" s="54">
        <f>C130/(C130+C143+C159)</f>
        <v>0.5303030303030303</v>
      </c>
      <c r="D131" s="54">
        <f aca="true" t="shared" si="9" ref="D131:J131">D130/(D130+D143+D159)</f>
        <v>0.6</v>
      </c>
      <c r="E131" s="54">
        <f t="shared" si="9"/>
        <v>0.6</v>
      </c>
      <c r="F131" s="54">
        <f t="shared" si="9"/>
        <v>0</v>
      </c>
      <c r="G131" s="54">
        <f t="shared" si="9"/>
        <v>0.4</v>
      </c>
      <c r="H131" s="54">
        <f t="shared" si="9"/>
        <v>0.5465116279069767</v>
      </c>
      <c r="I131" s="54">
        <f t="shared" si="9"/>
        <v>0.5987654320987654</v>
      </c>
      <c r="J131" s="54">
        <f t="shared" si="9"/>
        <v>0.5666666666666667</v>
      </c>
      <c r="K131" s="9" t="s">
        <v>135</v>
      </c>
      <c r="L131" s="9" t="s">
        <v>135</v>
      </c>
      <c r="M131" s="9" t="s">
        <v>135</v>
      </c>
      <c r="N131" s="9"/>
    </row>
    <row r="132" ht="12.75">
      <c r="A132" s="17"/>
    </row>
    <row r="133" spans="4:6" ht="15.75">
      <c r="D133" s="14" t="s">
        <v>136</v>
      </c>
      <c r="F133" s="44"/>
    </row>
    <row r="134" ht="13.5" thickBot="1">
      <c r="A134" s="17"/>
    </row>
    <row r="135" spans="1:14" ht="13.5" thickBot="1">
      <c r="A135" s="22" t="s">
        <v>48</v>
      </c>
      <c r="B135" s="8" t="s">
        <v>49</v>
      </c>
      <c r="C135" s="8" t="s">
        <v>50</v>
      </c>
      <c r="D135" s="73" t="s">
        <v>51</v>
      </c>
      <c r="E135" s="74"/>
      <c r="F135" s="74"/>
      <c r="G135" s="75"/>
      <c r="H135" s="73" t="s">
        <v>52</v>
      </c>
      <c r="I135" s="74"/>
      <c r="J135" s="75"/>
      <c r="K135" s="73" t="s">
        <v>53</v>
      </c>
      <c r="L135" s="74"/>
      <c r="M135" s="75"/>
      <c r="N135" s="8" t="s">
        <v>54</v>
      </c>
    </row>
    <row r="136" spans="1:14" ht="13.5" thickBot="1">
      <c r="A136" s="23"/>
      <c r="B136" s="9"/>
      <c r="C136" s="9" t="s">
        <v>55</v>
      </c>
      <c r="D136" s="10" t="s">
        <v>56</v>
      </c>
      <c r="E136" s="10" t="s">
        <v>57</v>
      </c>
      <c r="F136" s="10" t="s">
        <v>58</v>
      </c>
      <c r="G136" s="10" t="s">
        <v>59</v>
      </c>
      <c r="H136" s="10" t="s">
        <v>60</v>
      </c>
      <c r="I136" s="10" t="s">
        <v>27</v>
      </c>
      <c r="J136" s="10" t="s">
        <v>61</v>
      </c>
      <c r="K136" s="10" t="s">
        <v>62</v>
      </c>
      <c r="L136" s="10" t="s">
        <v>56</v>
      </c>
      <c r="M136" s="10" t="s">
        <v>63</v>
      </c>
      <c r="N136" s="9" t="s">
        <v>64</v>
      </c>
    </row>
    <row r="137" spans="1:14" ht="13.5" thickBot="1">
      <c r="A137" s="20" t="s">
        <v>485</v>
      </c>
      <c r="B137" s="11" t="s">
        <v>90</v>
      </c>
      <c r="C137" s="3">
        <v>7</v>
      </c>
      <c r="D137" s="3">
        <v>2</v>
      </c>
      <c r="E137" s="3">
        <v>1</v>
      </c>
      <c r="F137" s="3">
        <v>0</v>
      </c>
      <c r="G137" s="3">
        <v>1</v>
      </c>
      <c r="H137" s="4">
        <f>2.5*D137+1.5*E137+1.5*F137+1.5*G137</f>
        <v>8</v>
      </c>
      <c r="I137" s="3">
        <v>4</v>
      </c>
      <c r="J137" s="3">
        <v>12</v>
      </c>
      <c r="K137" s="3"/>
      <c r="L137" s="3" t="s">
        <v>56</v>
      </c>
      <c r="M137" s="3"/>
      <c r="N137" s="11" t="s">
        <v>137</v>
      </c>
    </row>
    <row r="138" spans="1:14" ht="26.25" thickBot="1">
      <c r="A138" s="20" t="s">
        <v>282</v>
      </c>
      <c r="B138" s="11" t="s">
        <v>283</v>
      </c>
      <c r="C138" s="3">
        <v>7</v>
      </c>
      <c r="D138" s="3">
        <v>2</v>
      </c>
      <c r="E138" s="3">
        <v>1</v>
      </c>
      <c r="F138" s="3">
        <v>0</v>
      </c>
      <c r="G138" s="3">
        <v>1</v>
      </c>
      <c r="H138" s="4">
        <f>2.5*D138+1.5*E138+1.5*F138+1.5*G138</f>
        <v>8</v>
      </c>
      <c r="I138" s="3">
        <v>4</v>
      </c>
      <c r="J138" s="3">
        <v>12</v>
      </c>
      <c r="K138" s="3" t="s">
        <v>62</v>
      </c>
      <c r="L138" s="3"/>
      <c r="M138" s="3"/>
      <c r="N138" s="11" t="s">
        <v>134</v>
      </c>
    </row>
    <row r="139" spans="1:14" ht="26.25" thickBot="1">
      <c r="A139" s="20" t="s">
        <v>488</v>
      </c>
      <c r="B139" s="11" t="s">
        <v>489</v>
      </c>
      <c r="C139" s="3">
        <v>4</v>
      </c>
      <c r="D139" s="3">
        <v>0</v>
      </c>
      <c r="E139" s="3">
        <v>0</v>
      </c>
      <c r="F139" s="3">
        <v>1</v>
      </c>
      <c r="G139" s="3">
        <v>2</v>
      </c>
      <c r="H139" s="4">
        <f>2.5*D139+1.5*E139+1.5*F139+1.5*G139</f>
        <v>4.5</v>
      </c>
      <c r="I139" s="3">
        <v>2.5</v>
      </c>
      <c r="J139" s="3">
        <v>7</v>
      </c>
      <c r="K139" s="3"/>
      <c r="L139" s="3" t="s">
        <v>56</v>
      </c>
      <c r="M139" s="3"/>
      <c r="N139" s="11" t="s">
        <v>134</v>
      </c>
    </row>
    <row r="140" spans="1:14" ht="13.5" thickBot="1">
      <c r="A140" s="20" t="s">
        <v>284</v>
      </c>
      <c r="B140" s="11" t="s">
        <v>100</v>
      </c>
      <c r="C140" s="3">
        <v>4</v>
      </c>
      <c r="D140" s="3">
        <v>0</v>
      </c>
      <c r="E140" s="3">
        <v>0</v>
      </c>
      <c r="F140" s="3">
        <v>0</v>
      </c>
      <c r="G140" s="3">
        <v>4</v>
      </c>
      <c r="H140" s="4">
        <f>2.5*D140+1.5*E140+1.5*F140+1.5*G140</f>
        <v>6</v>
      </c>
      <c r="I140" s="3">
        <v>1</v>
      </c>
      <c r="J140" s="3">
        <v>7</v>
      </c>
      <c r="K140" s="3"/>
      <c r="L140" s="3" t="s">
        <v>56</v>
      </c>
      <c r="M140" s="3"/>
      <c r="N140" s="11" t="s">
        <v>134</v>
      </c>
    </row>
    <row r="141" spans="1:14" ht="13.5" thickBot="1">
      <c r="A141" s="20" t="s">
        <v>490</v>
      </c>
      <c r="B141" s="11" t="s">
        <v>93</v>
      </c>
      <c r="C141" s="3">
        <v>8</v>
      </c>
      <c r="D141" s="3">
        <v>2</v>
      </c>
      <c r="E141" s="3">
        <v>1</v>
      </c>
      <c r="F141" s="3">
        <v>0</v>
      </c>
      <c r="G141" s="3">
        <v>1</v>
      </c>
      <c r="H141" s="4">
        <f>2.5*D141+1.5*E141+1.5*F141+1.5*G141</f>
        <v>8</v>
      </c>
      <c r="I141" s="3">
        <v>6</v>
      </c>
      <c r="J141" s="3">
        <v>14</v>
      </c>
      <c r="K141" s="3" t="s">
        <v>62</v>
      </c>
      <c r="L141" s="3"/>
      <c r="M141" s="3"/>
      <c r="N141" s="11" t="s">
        <v>137</v>
      </c>
    </row>
    <row r="142" spans="1:14" ht="13.5" thickBot="1">
      <c r="A142" s="84" t="s">
        <v>563</v>
      </c>
      <c r="B142" s="75"/>
      <c r="C142" s="9">
        <f>SUM(C137:C141)</f>
        <v>30</v>
      </c>
      <c r="D142" s="9">
        <f aca="true" t="shared" si="10" ref="D142:J142">SUM(D137:D141)</f>
        <v>6</v>
      </c>
      <c r="E142" s="9">
        <f t="shared" si="10"/>
        <v>3</v>
      </c>
      <c r="F142" s="9">
        <f t="shared" si="10"/>
        <v>1</v>
      </c>
      <c r="G142" s="9">
        <f t="shared" si="10"/>
        <v>9</v>
      </c>
      <c r="H142" s="9">
        <f t="shared" si="10"/>
        <v>34.5</v>
      </c>
      <c r="I142" s="9">
        <f t="shared" si="10"/>
        <v>17.5</v>
      </c>
      <c r="J142" s="9">
        <f t="shared" si="10"/>
        <v>52</v>
      </c>
      <c r="K142" s="9">
        <v>2</v>
      </c>
      <c r="L142" s="9">
        <v>3</v>
      </c>
      <c r="M142" s="9">
        <v>0</v>
      </c>
      <c r="N142" s="9"/>
    </row>
    <row r="143" spans="1:14" ht="13.5" customHeight="1" thickBot="1">
      <c r="A143" s="73" t="s">
        <v>513</v>
      </c>
      <c r="B143" s="75"/>
      <c r="C143" s="41">
        <f>SUM(D143:G143)</f>
        <v>266</v>
      </c>
      <c r="D143" s="9">
        <f aca="true" t="shared" si="11" ref="D143:J143">D142*14</f>
        <v>84</v>
      </c>
      <c r="E143" s="9">
        <f t="shared" si="11"/>
        <v>42</v>
      </c>
      <c r="F143" s="9">
        <f t="shared" si="11"/>
        <v>14</v>
      </c>
      <c r="G143" s="9">
        <f t="shared" si="11"/>
        <v>126</v>
      </c>
      <c r="H143" s="9">
        <f t="shared" si="11"/>
        <v>483</v>
      </c>
      <c r="I143" s="9">
        <f t="shared" si="11"/>
        <v>245</v>
      </c>
      <c r="J143" s="9">
        <f t="shared" si="11"/>
        <v>728</v>
      </c>
      <c r="K143" s="9"/>
      <c r="L143" s="9"/>
      <c r="M143" s="9"/>
      <c r="N143" s="9"/>
    </row>
    <row r="144" spans="1:14" ht="13.5" customHeight="1" thickBot="1">
      <c r="A144" s="73" t="s">
        <v>564</v>
      </c>
      <c r="B144" s="75"/>
      <c r="C144" s="54">
        <f>C143/(C130+C143+C159)</f>
        <v>0.2878787878787879</v>
      </c>
      <c r="D144" s="54">
        <f aca="true" t="shared" si="12" ref="D144:J144">D143/(D130+D143+D159)</f>
        <v>0.2</v>
      </c>
      <c r="E144" s="54">
        <f t="shared" si="12"/>
        <v>0.2</v>
      </c>
      <c r="F144" s="54">
        <f t="shared" si="12"/>
        <v>1</v>
      </c>
      <c r="G144" s="54">
        <f t="shared" si="12"/>
        <v>0.45</v>
      </c>
      <c r="H144" s="54">
        <f t="shared" si="12"/>
        <v>0.26744186046511625</v>
      </c>
      <c r="I144" s="54">
        <f t="shared" si="12"/>
        <v>0.21604938271604937</v>
      </c>
      <c r="J144" s="54">
        <f t="shared" si="12"/>
        <v>0.24761904761904763</v>
      </c>
      <c r="K144" s="9" t="s">
        <v>135</v>
      </c>
      <c r="L144" s="9" t="s">
        <v>135</v>
      </c>
      <c r="M144" s="9" t="s">
        <v>135</v>
      </c>
      <c r="N144" s="9"/>
    </row>
    <row r="145" spans="1:14" ht="13.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13.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ht="13.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1:14" ht="13.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ht="12.75">
      <c r="A149" s="17"/>
    </row>
    <row r="150" spans="3:6" ht="15.75">
      <c r="C150" s="44"/>
      <c r="F150" s="14" t="s">
        <v>138</v>
      </c>
    </row>
    <row r="151" ht="13.5" thickBot="1">
      <c r="A151" s="17"/>
    </row>
    <row r="152" spans="1:14" ht="13.5" thickBot="1">
      <c r="A152" s="22" t="s">
        <v>48</v>
      </c>
      <c r="B152" s="8" t="s">
        <v>49</v>
      </c>
      <c r="C152" s="8" t="s">
        <v>50</v>
      </c>
      <c r="D152" s="73" t="s">
        <v>51</v>
      </c>
      <c r="E152" s="74"/>
      <c r="F152" s="74"/>
      <c r="G152" s="75"/>
      <c r="H152" s="73" t="s">
        <v>52</v>
      </c>
      <c r="I152" s="74"/>
      <c r="J152" s="75"/>
      <c r="K152" s="73" t="s">
        <v>53</v>
      </c>
      <c r="L152" s="74"/>
      <c r="M152" s="75"/>
      <c r="N152" s="8" t="s">
        <v>54</v>
      </c>
    </row>
    <row r="153" spans="1:14" ht="13.5" thickBot="1">
      <c r="A153" s="28"/>
      <c r="B153" s="29"/>
      <c r="C153" s="29"/>
      <c r="D153" s="12"/>
      <c r="E153" s="12"/>
      <c r="F153" s="12"/>
      <c r="G153" s="10"/>
      <c r="H153" s="12"/>
      <c r="I153" s="12"/>
      <c r="J153" s="10"/>
      <c r="K153" s="12"/>
      <c r="L153" s="12"/>
      <c r="M153" s="10"/>
      <c r="N153" s="29"/>
    </row>
    <row r="154" spans="1:14" ht="13.5" thickBot="1">
      <c r="A154" s="23"/>
      <c r="B154" s="9"/>
      <c r="C154" s="9" t="s">
        <v>55</v>
      </c>
      <c r="D154" s="10" t="s">
        <v>56</v>
      </c>
      <c r="E154" s="10" t="s">
        <v>57</v>
      </c>
      <c r="F154" s="10" t="s">
        <v>58</v>
      </c>
      <c r="G154" s="10" t="s">
        <v>59</v>
      </c>
      <c r="H154" s="10" t="s">
        <v>60</v>
      </c>
      <c r="I154" s="10" t="s">
        <v>27</v>
      </c>
      <c r="J154" s="10" t="s">
        <v>61</v>
      </c>
      <c r="K154" s="10" t="s">
        <v>62</v>
      </c>
      <c r="L154" s="10" t="s">
        <v>56</v>
      </c>
      <c r="M154" s="10" t="s">
        <v>63</v>
      </c>
      <c r="N154" s="9" t="s">
        <v>64</v>
      </c>
    </row>
    <row r="155" spans="1:14" ht="13.5" thickBot="1">
      <c r="A155" s="20" t="s">
        <v>473</v>
      </c>
      <c r="B155" s="11" t="s">
        <v>474</v>
      </c>
      <c r="C155" s="3">
        <v>8</v>
      </c>
      <c r="D155" s="3">
        <v>2</v>
      </c>
      <c r="E155" s="3">
        <v>1</v>
      </c>
      <c r="F155" s="3">
        <v>0</v>
      </c>
      <c r="G155" s="3">
        <v>1</v>
      </c>
      <c r="H155" s="4">
        <f>2.5*D155+1.5*E155+1.5*F155+1.5*G155</f>
        <v>8</v>
      </c>
      <c r="I155" s="3">
        <v>6</v>
      </c>
      <c r="J155" s="3">
        <v>14</v>
      </c>
      <c r="K155" s="3" t="s">
        <v>62</v>
      </c>
      <c r="L155" s="3"/>
      <c r="M155" s="3"/>
      <c r="N155" s="11" t="s">
        <v>134</v>
      </c>
    </row>
    <row r="156" spans="1:14" ht="13.5" thickBot="1">
      <c r="A156" s="20" t="s">
        <v>475</v>
      </c>
      <c r="B156" s="11" t="s">
        <v>476</v>
      </c>
      <c r="C156" s="3">
        <v>6</v>
      </c>
      <c r="D156" s="3">
        <v>2</v>
      </c>
      <c r="E156" s="3">
        <v>1</v>
      </c>
      <c r="F156" s="3">
        <v>0</v>
      </c>
      <c r="G156" s="3">
        <v>1</v>
      </c>
      <c r="H156" s="4">
        <f>2.5*D156+1.5*E156+1.5*F156+1.5*G156</f>
        <v>8</v>
      </c>
      <c r="I156" s="3">
        <v>3</v>
      </c>
      <c r="J156" s="3">
        <v>11</v>
      </c>
      <c r="K156" s="3" t="s">
        <v>62</v>
      </c>
      <c r="L156" s="3"/>
      <c r="M156" s="3"/>
      <c r="N156" s="11" t="s">
        <v>134</v>
      </c>
    </row>
    <row r="157" spans="1:14" ht="13.5" thickBot="1">
      <c r="A157" s="20" t="s">
        <v>272</v>
      </c>
      <c r="B157" s="11" t="s">
        <v>273</v>
      </c>
      <c r="C157" s="3">
        <v>8</v>
      </c>
      <c r="D157" s="3">
        <v>2</v>
      </c>
      <c r="E157" s="3">
        <v>1</v>
      </c>
      <c r="F157" s="3">
        <v>0</v>
      </c>
      <c r="G157" s="3">
        <v>1</v>
      </c>
      <c r="H157" s="4">
        <f>2.5*D157+1.5*E157+1.5*F157+1.5*G157</f>
        <v>8</v>
      </c>
      <c r="I157" s="3">
        <v>6</v>
      </c>
      <c r="J157" s="3">
        <v>14</v>
      </c>
      <c r="K157" s="3" t="s">
        <v>62</v>
      </c>
      <c r="L157" s="3"/>
      <c r="M157" s="3"/>
      <c r="N157" s="11" t="s">
        <v>134</v>
      </c>
    </row>
    <row r="158" spans="1:14" ht="13.5" thickBot="1">
      <c r="A158" s="84" t="s">
        <v>563</v>
      </c>
      <c r="B158" s="75"/>
      <c r="C158" s="9">
        <f>SUM(C155:C157)</f>
        <v>22</v>
      </c>
      <c r="D158" s="9">
        <f aca="true" t="shared" si="13" ref="D158:J158">SUM(D155:D157)</f>
        <v>6</v>
      </c>
      <c r="E158" s="9">
        <f t="shared" si="13"/>
        <v>3</v>
      </c>
      <c r="F158" s="9">
        <f t="shared" si="13"/>
        <v>0</v>
      </c>
      <c r="G158" s="9">
        <f t="shared" si="13"/>
        <v>3</v>
      </c>
      <c r="H158" s="9">
        <f t="shared" si="13"/>
        <v>24</v>
      </c>
      <c r="I158" s="9">
        <f t="shared" si="13"/>
        <v>15</v>
      </c>
      <c r="J158" s="9">
        <f t="shared" si="13"/>
        <v>39</v>
      </c>
      <c r="K158" s="9">
        <v>3</v>
      </c>
      <c r="L158" s="9">
        <v>0</v>
      </c>
      <c r="M158" s="9">
        <v>0</v>
      </c>
      <c r="N158" s="9"/>
    </row>
    <row r="159" spans="1:14" ht="13.5" customHeight="1" thickBot="1">
      <c r="A159" s="73" t="s">
        <v>513</v>
      </c>
      <c r="B159" s="75"/>
      <c r="C159" s="41">
        <f>SUM(D159:G159)</f>
        <v>168</v>
      </c>
      <c r="D159" s="9">
        <f aca="true" t="shared" si="14" ref="D159:J159">D158*14</f>
        <v>84</v>
      </c>
      <c r="E159" s="9">
        <f t="shared" si="14"/>
        <v>42</v>
      </c>
      <c r="F159" s="9">
        <f t="shared" si="14"/>
        <v>0</v>
      </c>
      <c r="G159" s="9">
        <f t="shared" si="14"/>
        <v>42</v>
      </c>
      <c r="H159" s="9">
        <f t="shared" si="14"/>
        <v>336</v>
      </c>
      <c r="I159" s="9">
        <f t="shared" si="14"/>
        <v>210</v>
      </c>
      <c r="J159" s="9">
        <f t="shared" si="14"/>
        <v>546</v>
      </c>
      <c r="K159" s="9"/>
      <c r="L159" s="9"/>
      <c r="M159" s="9"/>
      <c r="N159" s="9"/>
    </row>
    <row r="160" spans="1:14" ht="13.5" customHeight="1" thickBot="1">
      <c r="A160" s="73" t="s">
        <v>564</v>
      </c>
      <c r="B160" s="75"/>
      <c r="C160" s="54">
        <f>C159/(C130+C143+C159)</f>
        <v>0.18181818181818182</v>
      </c>
      <c r="D160" s="54">
        <f aca="true" t="shared" si="15" ref="D160:J160">D159/(D130+D143+D159)</f>
        <v>0.2</v>
      </c>
      <c r="E160" s="54">
        <f t="shared" si="15"/>
        <v>0.2</v>
      </c>
      <c r="F160" s="54">
        <f t="shared" si="15"/>
        <v>0</v>
      </c>
      <c r="G160" s="54">
        <f t="shared" si="15"/>
        <v>0.15</v>
      </c>
      <c r="H160" s="54">
        <f t="shared" si="15"/>
        <v>0.18604651162790697</v>
      </c>
      <c r="I160" s="54">
        <f t="shared" si="15"/>
        <v>0.18518518518518517</v>
      </c>
      <c r="J160" s="54">
        <f t="shared" si="15"/>
        <v>0.18571428571428572</v>
      </c>
      <c r="K160" s="9" t="s">
        <v>135</v>
      </c>
      <c r="L160" s="9" t="s">
        <v>135</v>
      </c>
      <c r="M160" s="9" t="s">
        <v>135</v>
      </c>
      <c r="N160" s="9"/>
    </row>
    <row r="161" spans="1:14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7" ht="15.75">
      <c r="C162" s="44"/>
      <c r="F162" s="14" t="s">
        <v>139</v>
      </c>
      <c r="G162" s="14"/>
    </row>
    <row r="163" ht="16.5" thickBot="1">
      <c r="A163" s="14"/>
    </row>
    <row r="164" spans="1:9" ht="13.5" customHeight="1" thickBot="1">
      <c r="A164" s="22" t="s">
        <v>514</v>
      </c>
      <c r="B164" s="8" t="s">
        <v>515</v>
      </c>
      <c r="C164" s="8" t="s">
        <v>516</v>
      </c>
      <c r="D164" s="73" t="s">
        <v>52</v>
      </c>
      <c r="E164" s="74"/>
      <c r="F164" s="75"/>
      <c r="G164" s="7" t="s">
        <v>517</v>
      </c>
      <c r="H164" s="73" t="s">
        <v>518</v>
      </c>
      <c r="I164" s="75"/>
    </row>
    <row r="165" spans="1:9" ht="13.5" thickBot="1">
      <c r="A165" s="28"/>
      <c r="B165" s="29"/>
      <c r="C165" s="29" t="s">
        <v>519</v>
      </c>
      <c r="D165" s="8" t="s">
        <v>60</v>
      </c>
      <c r="E165" s="8" t="s">
        <v>27</v>
      </c>
      <c r="F165" s="8" t="s">
        <v>61</v>
      </c>
      <c r="G165" s="30"/>
      <c r="H165" s="8" t="s">
        <v>520</v>
      </c>
      <c r="I165" s="8" t="s">
        <v>521</v>
      </c>
    </row>
    <row r="166" spans="1:13" ht="12.75">
      <c r="A166" s="31">
        <v>1</v>
      </c>
      <c r="B166" s="32" t="s">
        <v>522</v>
      </c>
      <c r="C166" s="32">
        <f>14*(SUMIF($N:$N,"Obligatorie",D:D)+SUMIF($N:$N,"Obligatorie",E:E)+SUMIF($N:$N,"Obligatorie",F:F)+SUMIF($N:$N,"Obligatorie",G:G))</f>
        <v>812</v>
      </c>
      <c r="D166" s="32">
        <f>14*SUMIF($N:$N,"Obligatorie",H:H)</f>
        <v>1582</v>
      </c>
      <c r="E166" s="32">
        <f>14*SUMIF($N:$N,"Obligatorie",I:I)</f>
        <v>994</v>
      </c>
      <c r="F166" s="32">
        <f>14*SUMIF($N:$N,"Obligatorie",J:J)</f>
        <v>2576</v>
      </c>
      <c r="G166" s="33">
        <f>C166/C168</f>
        <v>0.8787878787878788</v>
      </c>
      <c r="H166" s="32">
        <f>H168-H167</f>
        <v>60</v>
      </c>
      <c r="I166" s="32">
        <f>I168-I167</f>
        <v>45</v>
      </c>
      <c r="J166" s="34"/>
      <c r="K166" s="34"/>
      <c r="L166" s="34"/>
      <c r="M166" s="34"/>
    </row>
    <row r="167" spans="1:13" ht="12.75">
      <c r="A167" s="35">
        <v>2</v>
      </c>
      <c r="B167" s="36" t="s">
        <v>523</v>
      </c>
      <c r="C167" s="36">
        <f>14*(SUMIF(N:N,"Optionala",D:D)+SUMIF(N:N,"Optionala",E:E)+SUMIF(N:N,"Optionala",F:F)+SUMIF(N:N,"Optionala",G:G))</f>
        <v>112</v>
      </c>
      <c r="D167" s="36">
        <f>14*SUMIF($N:$N,"Optionala",H:H)</f>
        <v>224</v>
      </c>
      <c r="E167" s="36">
        <f>14*SUMIF($N:$N,"Optionala",I:I)</f>
        <v>140</v>
      </c>
      <c r="F167" s="36">
        <f>14*SUMIF($N:$N,"Optionala",J:J)</f>
        <v>364</v>
      </c>
      <c r="G167" s="37">
        <f>C167/C168</f>
        <v>0.12121212121212122</v>
      </c>
      <c r="H167" s="36">
        <v>0</v>
      </c>
      <c r="I167" s="36">
        <v>15</v>
      </c>
      <c r="J167" s="34"/>
      <c r="K167" s="34"/>
      <c r="L167" s="34"/>
      <c r="M167" s="34"/>
    </row>
    <row r="168" spans="1:13" ht="13.5" thickBot="1">
      <c r="A168" s="82" t="s">
        <v>74</v>
      </c>
      <c r="B168" s="83"/>
      <c r="C168" s="38">
        <f>SUM(C166:C167)</f>
        <v>924</v>
      </c>
      <c r="D168" s="38">
        <f>SUM(D166:D167)</f>
        <v>1806</v>
      </c>
      <c r="E168" s="38">
        <f>SUM(E166:E167)</f>
        <v>1134</v>
      </c>
      <c r="F168" s="38">
        <f>SUM(F166:F167)</f>
        <v>2940</v>
      </c>
      <c r="G168" s="39">
        <f>SUM(G166:G167)</f>
        <v>1</v>
      </c>
      <c r="H168" s="38">
        <v>60</v>
      </c>
      <c r="I168" s="38">
        <v>60</v>
      </c>
      <c r="J168" s="34"/>
      <c r="K168" s="34"/>
      <c r="L168" s="34"/>
      <c r="M168" s="34"/>
    </row>
    <row r="169" spans="1:14" ht="12.75">
      <c r="A169" s="34"/>
      <c r="B169" s="34"/>
      <c r="C169" s="34"/>
      <c r="D169" s="34"/>
      <c r="E169" s="34"/>
      <c r="F169" s="34"/>
      <c r="G169" s="40"/>
      <c r="H169" s="34"/>
      <c r="I169" s="34"/>
      <c r="J169" s="34"/>
      <c r="K169" s="34"/>
      <c r="L169" s="34"/>
      <c r="M169" s="34"/>
      <c r="N169" s="34"/>
    </row>
    <row r="170" spans="6:7" ht="15.75">
      <c r="F170" s="14" t="s">
        <v>139</v>
      </c>
      <c r="G170" s="14"/>
    </row>
    <row r="171" ht="16.5" thickBot="1">
      <c r="A171" s="14"/>
    </row>
    <row r="172" spans="1:9" ht="13.5" thickBot="1">
      <c r="A172" s="22" t="s">
        <v>514</v>
      </c>
      <c r="B172" s="8" t="s">
        <v>515</v>
      </c>
      <c r="C172" s="8" t="s">
        <v>516</v>
      </c>
      <c r="D172" s="73" t="s">
        <v>52</v>
      </c>
      <c r="E172" s="74"/>
      <c r="F172" s="75"/>
      <c r="G172" s="7" t="s">
        <v>517</v>
      </c>
      <c r="H172" s="73" t="s">
        <v>518</v>
      </c>
      <c r="I172" s="75"/>
    </row>
    <row r="173" spans="1:9" ht="13.5" thickBot="1">
      <c r="A173" s="28"/>
      <c r="B173" s="29"/>
      <c r="C173" s="29" t="s">
        <v>519</v>
      </c>
      <c r="D173" s="8" t="s">
        <v>60</v>
      </c>
      <c r="E173" s="8" t="s">
        <v>27</v>
      </c>
      <c r="F173" s="8" t="s">
        <v>61</v>
      </c>
      <c r="G173" s="30"/>
      <c r="H173" s="8" t="s">
        <v>520</v>
      </c>
      <c r="I173" s="8" t="s">
        <v>521</v>
      </c>
    </row>
    <row r="174" spans="1:9" ht="12.75">
      <c r="A174" s="31">
        <v>1</v>
      </c>
      <c r="B174" s="32" t="s">
        <v>592</v>
      </c>
      <c r="C174" s="32">
        <f>14*(SUMIF($N$1:$N$86,"Fundamentala",D:D)+SUMIF($N$1:$N$86,"Fundamentala",E:E)+SUMIF($N$1:$N$86,"Fundamentala",F:F)+SUMIF($N$1:$N$86,"Fundamentala",G:G))</f>
        <v>490</v>
      </c>
      <c r="D174" s="63">
        <f>14*SUMIF($N$1:$N$86,"Fundamentala",H:H)</f>
        <v>987</v>
      </c>
      <c r="E174" s="63">
        <f>14*SUMIF($N$1:$N$86,"Fundamentala",I:I)</f>
        <v>679</v>
      </c>
      <c r="F174" s="63">
        <f>14*SUMIF($N$1:$N$86,"Fundamentala",J:J)</f>
        <v>1666</v>
      </c>
      <c r="G174" s="33">
        <f>C174/C177</f>
        <v>0.5303030303030303</v>
      </c>
      <c r="H174" s="32">
        <f>SUMIF($N$1:$N$60,"Fundamentala",$C$1:$C$60)</f>
        <v>38</v>
      </c>
      <c r="I174" s="32">
        <f>SUMIF($N$66:$N$86,"Fundamentala",$C$66:$C$86)</f>
        <v>30</v>
      </c>
    </row>
    <row r="175" spans="1:9" ht="12.75">
      <c r="A175" s="60">
        <v>2</v>
      </c>
      <c r="B175" s="61" t="s">
        <v>593</v>
      </c>
      <c r="C175" s="61">
        <f>14*(SUMIF($N$1:$N$86,"Specialitate",D:D)+SUMIF($N$1:$N$86,"Specialitate",E:E)+SUMIF($N$1:$N$86,"Specialitate",F:F)+SUMIF($N$1:$N$86,"Specialitate",G:G))</f>
        <v>266</v>
      </c>
      <c r="D175" s="36">
        <f>14*SUMIF($N$1:$N$86,"Specialitate",H:H)</f>
        <v>483</v>
      </c>
      <c r="E175" s="36">
        <f>14*SUMIF($N$1:$N$86,"Specialitate",I:I)</f>
        <v>245</v>
      </c>
      <c r="F175" s="36">
        <f>14*SUMIF($N$1:$N$86,"Specialitate",J:J)</f>
        <v>728</v>
      </c>
      <c r="G175" s="62">
        <f>C175/C177</f>
        <v>0.2878787878787879</v>
      </c>
      <c r="H175" s="36">
        <f>SUMIF($N$1:$N$60,"Specialitate",$C$1:$C$60)</f>
        <v>0</v>
      </c>
      <c r="I175" s="36">
        <f>SUMIF($N$66:$N$86,"Specialitate",$C$66:$C$86)</f>
        <v>30</v>
      </c>
    </row>
    <row r="176" spans="1:9" ht="12.75">
      <c r="A176" s="35">
        <v>3</v>
      </c>
      <c r="B176" s="36" t="s">
        <v>594</v>
      </c>
      <c r="C176" s="36">
        <f>14*(SUMIF($N$1:$N$86,"Complementara",D:D)+SUMIF($N$1:$N$86,"Complementara",E:E)+SUMIF($N$1:$N$86,"Complementara",F:F)+SUMIF($N$1:$N$86,"Complementara",G:G))</f>
        <v>168</v>
      </c>
      <c r="D176" s="36">
        <f>14*SUMIF($N$1:$N$86,"Complementara",H:H)</f>
        <v>336</v>
      </c>
      <c r="E176" s="36">
        <f>14*SUMIF($N$1:$N$86,"Complementara",I:I)</f>
        <v>210</v>
      </c>
      <c r="F176" s="36">
        <f>14*SUMIF($N$1:$N$86,"Complementara",J:J)</f>
        <v>546</v>
      </c>
      <c r="G176" s="37">
        <f>C176/C177</f>
        <v>0.18181818181818182</v>
      </c>
      <c r="H176" s="36">
        <f>SUMIF($N$1:$N$60,"Complementara",$C$1:$C$60)</f>
        <v>22</v>
      </c>
      <c r="I176" s="36">
        <f>SUMIF($N$53:$N$66,"Complementara",$C$53:$C$66)</f>
        <v>0</v>
      </c>
    </row>
    <row r="177" spans="1:9" ht="13.5" thickBot="1">
      <c r="A177" s="82" t="s">
        <v>74</v>
      </c>
      <c r="B177" s="83"/>
      <c r="C177" s="38">
        <f aca="true" t="shared" si="16" ref="C177:I177">SUM(C174:C176)</f>
        <v>924</v>
      </c>
      <c r="D177" s="38">
        <f t="shared" si="16"/>
        <v>1806</v>
      </c>
      <c r="E177" s="38">
        <f t="shared" si="16"/>
        <v>1134</v>
      </c>
      <c r="F177" s="38">
        <f t="shared" si="16"/>
        <v>2940</v>
      </c>
      <c r="G177" s="39">
        <f t="shared" si="16"/>
        <v>1</v>
      </c>
      <c r="H177" s="38">
        <f t="shared" si="16"/>
        <v>60</v>
      </c>
      <c r="I177" s="38">
        <f t="shared" si="16"/>
        <v>60</v>
      </c>
    </row>
    <row r="178" spans="1:3" ht="12.75">
      <c r="A178" s="19"/>
      <c r="C178" s="1"/>
    </row>
    <row r="179" ht="12.75">
      <c r="A179" s="18"/>
    </row>
    <row r="180" spans="1:2" ht="12.75">
      <c r="A180" s="19"/>
      <c r="B180" s="1"/>
    </row>
    <row r="181" spans="1:2" ht="12.75">
      <c r="A181" s="19"/>
      <c r="B181" s="1"/>
    </row>
    <row r="182" ht="12.75">
      <c r="A182" s="17"/>
    </row>
    <row r="183" ht="12.75">
      <c r="A183" s="19"/>
    </row>
  </sheetData>
  <sheetProtection/>
  <mergeCells count="53">
    <mergeCell ref="D164:F164"/>
    <mergeCell ref="H164:I164"/>
    <mergeCell ref="A168:B168"/>
    <mergeCell ref="A27:A28"/>
    <mergeCell ref="B27:C27"/>
    <mergeCell ref="B28:C28"/>
    <mergeCell ref="A130:B130"/>
    <mergeCell ref="D27:F27"/>
    <mergeCell ref="D28:F28"/>
    <mergeCell ref="I27:K28"/>
    <mergeCell ref="D46:G46"/>
    <mergeCell ref="H46:J46"/>
    <mergeCell ref="K46:M46"/>
    <mergeCell ref="D55:G55"/>
    <mergeCell ref="H55:J55"/>
    <mergeCell ref="K55:M55"/>
    <mergeCell ref="D64:G64"/>
    <mergeCell ref="H64:J64"/>
    <mergeCell ref="K64:M64"/>
    <mergeCell ref="D80:G80"/>
    <mergeCell ref="H80:J80"/>
    <mergeCell ref="K80:M80"/>
    <mergeCell ref="A97:N97"/>
    <mergeCell ref="D105:G105"/>
    <mergeCell ref="H105:J105"/>
    <mergeCell ref="K105:M105"/>
    <mergeCell ref="D91:G91"/>
    <mergeCell ref="H91:J91"/>
    <mergeCell ref="K91:M91"/>
    <mergeCell ref="A93:N93"/>
    <mergeCell ref="D111:G111"/>
    <mergeCell ref="H111:J111"/>
    <mergeCell ref="K111:M111"/>
    <mergeCell ref="D118:G118"/>
    <mergeCell ref="H118:J118"/>
    <mergeCell ref="K118:M118"/>
    <mergeCell ref="K152:M152"/>
    <mergeCell ref="A143:B143"/>
    <mergeCell ref="A159:B159"/>
    <mergeCell ref="A129:B129"/>
    <mergeCell ref="A131:B131"/>
    <mergeCell ref="D135:G135"/>
    <mergeCell ref="H135:J135"/>
    <mergeCell ref="D172:F172"/>
    <mergeCell ref="H172:I172"/>
    <mergeCell ref="A177:B177"/>
    <mergeCell ref="A158:B158"/>
    <mergeCell ref="A160:B160"/>
    <mergeCell ref="K135:M135"/>
    <mergeCell ref="A142:B142"/>
    <mergeCell ref="A144:B144"/>
    <mergeCell ref="D152:G152"/>
    <mergeCell ref="H152:J152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9">
      <selection activeCell="A1" sqref="A1"/>
    </sheetView>
  </sheetViews>
  <sheetFormatPr defaultColWidth="9.140625" defaultRowHeight="12.75"/>
  <cols>
    <col min="2" max="2" width="28.00390625" style="0" bestFit="1" customWidth="1"/>
    <col min="3" max="3" width="10.8515625" style="0" customWidth="1"/>
    <col min="14" max="14" width="14.00390625" style="0" customWidth="1"/>
  </cols>
  <sheetData>
    <row r="1" spans="1:7" ht="16.5" thickBot="1">
      <c r="A1" s="14" t="s">
        <v>572</v>
      </c>
      <c r="G1" s="18" t="s">
        <v>35</v>
      </c>
    </row>
    <row r="2" spans="1:9" ht="16.5" thickBot="1">
      <c r="A2" s="15"/>
      <c r="G2" s="21" t="s">
        <v>15</v>
      </c>
      <c r="H2" s="4" t="s">
        <v>25</v>
      </c>
      <c r="I2" s="4" t="s">
        <v>26</v>
      </c>
    </row>
    <row r="3" spans="1:9" ht="16.5" thickBot="1">
      <c r="A3" s="16" t="s">
        <v>0</v>
      </c>
      <c r="G3" s="20" t="s">
        <v>33</v>
      </c>
      <c r="H3" s="3">
        <v>16</v>
      </c>
      <c r="I3" s="3">
        <v>16</v>
      </c>
    </row>
    <row r="4" spans="1:9" ht="16.5" thickBot="1">
      <c r="A4" s="16" t="s">
        <v>1</v>
      </c>
      <c r="G4" s="20" t="s">
        <v>34</v>
      </c>
      <c r="H4" s="3">
        <v>15</v>
      </c>
      <c r="I4" s="3">
        <v>20</v>
      </c>
    </row>
    <row r="5" spans="1:7" ht="15.75">
      <c r="A5" s="15" t="s">
        <v>316</v>
      </c>
      <c r="G5" s="17"/>
    </row>
    <row r="6" spans="1:7" ht="15.75">
      <c r="A6" s="15" t="s">
        <v>496</v>
      </c>
      <c r="G6" s="18" t="s">
        <v>36</v>
      </c>
    </row>
    <row r="7" spans="1:7" ht="15.75">
      <c r="A7" s="15" t="s">
        <v>4</v>
      </c>
      <c r="G7" s="17" t="s">
        <v>37</v>
      </c>
    </row>
    <row r="8" spans="1:7" ht="15.75">
      <c r="A8" s="15" t="s">
        <v>5</v>
      </c>
      <c r="G8" s="17"/>
    </row>
    <row r="9" spans="1:7" ht="15.75">
      <c r="A9" s="15" t="s">
        <v>6</v>
      </c>
      <c r="G9" s="18" t="s">
        <v>38</v>
      </c>
    </row>
    <row r="10" spans="1:7" ht="12.75">
      <c r="A10" s="17"/>
      <c r="G10" s="5" t="s">
        <v>320</v>
      </c>
    </row>
    <row r="11" spans="1:7" ht="12.75">
      <c r="A11" s="18" t="s">
        <v>7</v>
      </c>
      <c r="G11" s="6" t="s">
        <v>497</v>
      </c>
    </row>
    <row r="12" spans="1:7" ht="12.75">
      <c r="A12" s="18" t="s">
        <v>8</v>
      </c>
      <c r="G12" s="5" t="s">
        <v>296</v>
      </c>
    </row>
    <row r="13" spans="1:7" ht="12.75">
      <c r="A13" s="17" t="s">
        <v>318</v>
      </c>
      <c r="G13" s="6" t="s">
        <v>498</v>
      </c>
    </row>
    <row r="14" spans="1:7" ht="12.75">
      <c r="A14" s="17" t="s">
        <v>319</v>
      </c>
      <c r="G14" s="17"/>
    </row>
    <row r="15" spans="1:7" ht="12.75">
      <c r="A15" s="18" t="s">
        <v>11</v>
      </c>
      <c r="G15" s="17"/>
    </row>
    <row r="16" spans="1:7" ht="12.75">
      <c r="A16" s="17" t="s">
        <v>12</v>
      </c>
      <c r="G16" s="17"/>
    </row>
    <row r="17" spans="1:7" ht="12.75">
      <c r="A17" s="17"/>
      <c r="G17" s="18" t="s">
        <v>44</v>
      </c>
    </row>
    <row r="18" spans="1:14" ht="12.75">
      <c r="A18" s="17"/>
      <c r="G18" s="17" t="s">
        <v>561</v>
      </c>
      <c r="H18" s="51"/>
      <c r="I18" s="51"/>
      <c r="J18" s="51"/>
      <c r="K18" s="51"/>
      <c r="L18" s="51"/>
      <c r="M18" s="51"/>
      <c r="N18" s="51"/>
    </row>
    <row r="19" spans="1:14" ht="12.75">
      <c r="A19" s="17"/>
      <c r="G19" s="51" t="s">
        <v>562</v>
      </c>
      <c r="H19" s="51"/>
      <c r="I19" s="51"/>
      <c r="J19" s="51"/>
      <c r="K19" s="51"/>
      <c r="L19" s="51"/>
      <c r="M19" s="51"/>
      <c r="N19" s="51"/>
    </row>
    <row r="20" spans="1:14" ht="12.75">
      <c r="A20" s="17"/>
      <c r="G20" s="51" t="s">
        <v>323</v>
      </c>
      <c r="H20" s="51"/>
      <c r="I20" s="51"/>
      <c r="J20" s="51"/>
      <c r="K20" s="51"/>
      <c r="L20" s="51"/>
      <c r="M20" s="51"/>
      <c r="N20" s="51"/>
    </row>
    <row r="21" ht="12.75">
      <c r="A21" s="17"/>
    </row>
    <row r="22" ht="12.75">
      <c r="A22" s="17"/>
    </row>
    <row r="23" ht="12.75">
      <c r="A23" s="6"/>
    </row>
    <row r="24" ht="12.75">
      <c r="A24" s="17"/>
    </row>
    <row r="25" ht="12.75">
      <c r="A25" s="17" t="s">
        <v>13</v>
      </c>
    </row>
    <row r="26" ht="12.75">
      <c r="A26" s="17"/>
    </row>
    <row r="27" ht="12.75">
      <c r="A27" s="19"/>
    </row>
    <row r="28" ht="13.5" thickBot="1">
      <c r="A28" s="18" t="s">
        <v>14</v>
      </c>
    </row>
    <row r="29" spans="1:11" ht="12.75">
      <c r="A29" s="65" t="s">
        <v>15</v>
      </c>
      <c r="B29" s="67" t="s">
        <v>16</v>
      </c>
      <c r="C29" s="68"/>
      <c r="D29" s="67" t="s">
        <v>18</v>
      </c>
      <c r="E29" s="71"/>
      <c r="F29" s="68"/>
      <c r="G29" s="2" t="s">
        <v>20</v>
      </c>
      <c r="H29" s="2" t="s">
        <v>22</v>
      </c>
      <c r="I29" s="67" t="s">
        <v>24</v>
      </c>
      <c r="J29" s="71"/>
      <c r="K29" s="68"/>
    </row>
    <row r="30" spans="1:11" ht="13.5" thickBot="1">
      <c r="A30" s="66"/>
      <c r="B30" s="69" t="s">
        <v>17</v>
      </c>
      <c r="C30" s="70"/>
      <c r="D30" s="69" t="s">
        <v>19</v>
      </c>
      <c r="E30" s="72"/>
      <c r="F30" s="70"/>
      <c r="G30" s="3" t="s">
        <v>21</v>
      </c>
      <c r="H30" s="3" t="s">
        <v>23</v>
      </c>
      <c r="I30" s="69"/>
      <c r="J30" s="72"/>
      <c r="K30" s="70"/>
    </row>
    <row r="31" spans="1:11" ht="13.5" thickBot="1">
      <c r="A31" s="20" t="s">
        <v>15</v>
      </c>
      <c r="B31" s="3" t="s">
        <v>25</v>
      </c>
      <c r="C31" s="3" t="s">
        <v>26</v>
      </c>
      <c r="D31" s="3" t="s">
        <v>27</v>
      </c>
      <c r="E31" s="3" t="s">
        <v>28</v>
      </c>
      <c r="F31" s="3" t="s">
        <v>29</v>
      </c>
      <c r="G31" s="3"/>
      <c r="H31" s="3"/>
      <c r="I31" s="3" t="s">
        <v>30</v>
      </c>
      <c r="J31" s="3" t="s">
        <v>31</v>
      </c>
      <c r="K31" s="3" t="s">
        <v>32</v>
      </c>
    </row>
    <row r="32" spans="1:11" ht="13.5" thickBot="1">
      <c r="A32" s="20" t="s">
        <v>33</v>
      </c>
      <c r="B32" s="3">
        <v>14</v>
      </c>
      <c r="C32" s="3">
        <v>14</v>
      </c>
      <c r="D32" s="3">
        <v>3</v>
      </c>
      <c r="E32" s="3">
        <v>3</v>
      </c>
      <c r="F32" s="3">
        <v>2</v>
      </c>
      <c r="G32" s="3"/>
      <c r="H32" s="3">
        <v>0</v>
      </c>
      <c r="I32" s="3">
        <v>2</v>
      </c>
      <c r="J32" s="3">
        <v>1</v>
      </c>
      <c r="K32" s="3">
        <v>1</v>
      </c>
    </row>
    <row r="33" spans="1:11" ht="13.5" thickBot="1">
      <c r="A33" s="20" t="s">
        <v>34</v>
      </c>
      <c r="B33" s="3">
        <v>14</v>
      </c>
      <c r="C33" s="3">
        <v>14</v>
      </c>
      <c r="D33" s="3">
        <v>3</v>
      </c>
      <c r="E33" s="3">
        <v>3</v>
      </c>
      <c r="F33" s="3">
        <v>2</v>
      </c>
      <c r="G33" s="3"/>
      <c r="H33" s="3">
        <v>0</v>
      </c>
      <c r="I33" s="3">
        <v>2</v>
      </c>
      <c r="J33" s="3">
        <v>1</v>
      </c>
      <c r="K33" s="3">
        <v>1</v>
      </c>
    </row>
    <row r="34" ht="12.75">
      <c r="A34" s="17"/>
    </row>
    <row r="35" ht="12.75">
      <c r="A35" s="18"/>
    </row>
    <row r="36" ht="12.75">
      <c r="A36" s="17"/>
    </row>
    <row r="37" ht="12.75">
      <c r="A37" s="17"/>
    </row>
    <row r="38" ht="12.75">
      <c r="A38" s="18"/>
    </row>
    <row r="39" ht="12.75">
      <c r="A39" s="5"/>
    </row>
    <row r="40" ht="12.75">
      <c r="A40" s="6"/>
    </row>
    <row r="41" ht="12.75">
      <c r="A41" s="17"/>
    </row>
    <row r="42" ht="12.75">
      <c r="A42" s="19"/>
    </row>
    <row r="43" ht="15.75">
      <c r="F43" s="14" t="s">
        <v>46</v>
      </c>
    </row>
    <row r="44" ht="12.75">
      <c r="F44" s="17"/>
    </row>
    <row r="45" ht="16.5" thickBot="1">
      <c r="G45" s="14" t="s">
        <v>47</v>
      </c>
    </row>
    <row r="46" spans="1:14" ht="13.5" thickBot="1">
      <c r="A46" s="22" t="s">
        <v>48</v>
      </c>
      <c r="B46" s="8" t="s">
        <v>49</v>
      </c>
      <c r="C46" s="8" t="s">
        <v>50</v>
      </c>
      <c r="D46" s="73" t="s">
        <v>51</v>
      </c>
      <c r="E46" s="74"/>
      <c r="F46" s="74"/>
      <c r="G46" s="75"/>
      <c r="H46" s="73" t="s">
        <v>52</v>
      </c>
      <c r="I46" s="74"/>
      <c r="J46" s="75"/>
      <c r="K46" s="73" t="s">
        <v>53</v>
      </c>
      <c r="L46" s="74"/>
      <c r="M46" s="75"/>
      <c r="N46" s="8" t="s">
        <v>54</v>
      </c>
    </row>
    <row r="47" spans="1:14" ht="13.5" thickBot="1">
      <c r="A47" s="23"/>
      <c r="B47" s="9"/>
      <c r="C47" s="9" t="s">
        <v>55</v>
      </c>
      <c r="D47" s="10" t="s">
        <v>56</v>
      </c>
      <c r="E47" s="10" t="s">
        <v>57</v>
      </c>
      <c r="F47" s="10" t="s">
        <v>58</v>
      </c>
      <c r="G47" s="10" t="s">
        <v>59</v>
      </c>
      <c r="H47" s="10" t="s">
        <v>60</v>
      </c>
      <c r="I47" s="10" t="s">
        <v>27</v>
      </c>
      <c r="J47" s="10" t="s">
        <v>61</v>
      </c>
      <c r="K47" s="10" t="s">
        <v>62</v>
      </c>
      <c r="L47" s="10" t="s">
        <v>56</v>
      </c>
      <c r="M47" s="10" t="s">
        <v>63</v>
      </c>
      <c r="N47" s="9" t="s">
        <v>64</v>
      </c>
    </row>
    <row r="48" spans="1:14" ht="13.5" thickBot="1">
      <c r="A48" s="20" t="s">
        <v>324</v>
      </c>
      <c r="B48" s="11" t="s">
        <v>325</v>
      </c>
      <c r="C48" s="3">
        <v>8</v>
      </c>
      <c r="D48" s="3">
        <v>2</v>
      </c>
      <c r="E48" s="3">
        <v>1</v>
      </c>
      <c r="F48" s="3">
        <v>0</v>
      </c>
      <c r="G48" s="3">
        <v>1</v>
      </c>
      <c r="H48" s="3">
        <v>6.5</v>
      </c>
      <c r="I48" s="3">
        <v>7.5</v>
      </c>
      <c r="J48" s="3">
        <v>14</v>
      </c>
      <c r="K48" s="3" t="s">
        <v>62</v>
      </c>
      <c r="L48" s="3"/>
      <c r="M48" s="3"/>
      <c r="N48" s="11" t="s">
        <v>73</v>
      </c>
    </row>
    <row r="49" spans="1:14" ht="13.5" thickBot="1">
      <c r="A49" s="20" t="s">
        <v>407</v>
      </c>
      <c r="B49" s="11" t="s">
        <v>408</v>
      </c>
      <c r="C49" s="3">
        <v>8</v>
      </c>
      <c r="D49" s="3">
        <v>2</v>
      </c>
      <c r="E49" s="3">
        <v>1</v>
      </c>
      <c r="F49" s="3">
        <v>0</v>
      </c>
      <c r="G49" s="3">
        <v>1</v>
      </c>
      <c r="H49" s="3">
        <v>6.5</v>
      </c>
      <c r="I49" s="3">
        <v>7.5</v>
      </c>
      <c r="J49" s="3">
        <v>14</v>
      </c>
      <c r="K49" s="3" t="s">
        <v>62</v>
      </c>
      <c r="L49" s="3"/>
      <c r="M49" s="3"/>
      <c r="N49" s="11" t="s">
        <v>73</v>
      </c>
    </row>
    <row r="50" spans="1:14" ht="26.25" thickBot="1">
      <c r="A50" s="20" t="s">
        <v>328</v>
      </c>
      <c r="B50" s="11" t="s">
        <v>329</v>
      </c>
      <c r="C50" s="3">
        <v>7</v>
      </c>
      <c r="D50" s="3">
        <v>2</v>
      </c>
      <c r="E50" s="3">
        <v>1</v>
      </c>
      <c r="F50" s="3">
        <v>0</v>
      </c>
      <c r="G50" s="3">
        <v>1</v>
      </c>
      <c r="H50" s="3">
        <v>6.5</v>
      </c>
      <c r="I50" s="3">
        <v>5.5</v>
      </c>
      <c r="J50" s="3">
        <v>12</v>
      </c>
      <c r="K50" s="3" t="s">
        <v>62</v>
      </c>
      <c r="L50" s="3"/>
      <c r="M50" s="3"/>
      <c r="N50" s="11" t="s">
        <v>73</v>
      </c>
    </row>
    <row r="51" spans="1:14" ht="26.25" thickBot="1">
      <c r="A51" s="20" t="s">
        <v>330</v>
      </c>
      <c r="B51" s="11" t="s">
        <v>331</v>
      </c>
      <c r="C51" s="3">
        <v>7</v>
      </c>
      <c r="D51" s="3">
        <v>2</v>
      </c>
      <c r="E51" s="3">
        <v>1</v>
      </c>
      <c r="F51" s="3">
        <v>0</v>
      </c>
      <c r="G51" s="3">
        <v>1</v>
      </c>
      <c r="H51" s="3">
        <v>6.5</v>
      </c>
      <c r="I51" s="3">
        <v>5.5</v>
      </c>
      <c r="J51" s="3">
        <v>12</v>
      </c>
      <c r="K51" s="3" t="s">
        <v>62</v>
      </c>
      <c r="L51" s="3"/>
      <c r="M51" s="3"/>
      <c r="N51" s="11" t="s">
        <v>67</v>
      </c>
    </row>
    <row r="52" spans="1:14" ht="13.5" thickBot="1">
      <c r="A52" s="23" t="s">
        <v>74</v>
      </c>
      <c r="B52" s="9"/>
      <c r="C52" s="9">
        <v>30</v>
      </c>
      <c r="D52" s="9">
        <v>8</v>
      </c>
      <c r="E52" s="9">
        <v>4</v>
      </c>
      <c r="F52" s="9">
        <v>0</v>
      </c>
      <c r="G52" s="9">
        <v>4</v>
      </c>
      <c r="H52" s="9">
        <v>26</v>
      </c>
      <c r="I52" s="9">
        <v>26</v>
      </c>
      <c r="J52" s="9">
        <v>52</v>
      </c>
      <c r="K52" s="9"/>
      <c r="L52" s="9"/>
      <c r="M52" s="9"/>
      <c r="N52" s="9"/>
    </row>
    <row r="53" ht="12.75">
      <c r="A53" s="17"/>
    </row>
    <row r="54" ht="16.5" thickBot="1">
      <c r="G54" s="14" t="s">
        <v>75</v>
      </c>
    </row>
    <row r="55" spans="1:14" ht="13.5" thickBot="1">
      <c r="A55" s="22" t="s">
        <v>48</v>
      </c>
      <c r="B55" s="8" t="s">
        <v>49</v>
      </c>
      <c r="C55" s="8" t="s">
        <v>50</v>
      </c>
      <c r="D55" s="73" t="s">
        <v>51</v>
      </c>
      <c r="E55" s="74"/>
      <c r="F55" s="74"/>
      <c r="G55" s="75"/>
      <c r="H55" s="73" t="s">
        <v>52</v>
      </c>
      <c r="I55" s="74"/>
      <c r="J55" s="75"/>
      <c r="K55" s="73" t="s">
        <v>53</v>
      </c>
      <c r="L55" s="74"/>
      <c r="M55" s="75"/>
      <c r="N55" s="8" t="s">
        <v>54</v>
      </c>
    </row>
    <row r="56" spans="1:14" ht="13.5" thickBot="1">
      <c r="A56" s="23"/>
      <c r="B56" s="9"/>
      <c r="C56" s="9" t="s">
        <v>55</v>
      </c>
      <c r="D56" s="10" t="s">
        <v>56</v>
      </c>
      <c r="E56" s="10" t="s">
        <v>57</v>
      </c>
      <c r="F56" s="10" t="s">
        <v>58</v>
      </c>
      <c r="G56" s="10" t="s">
        <v>59</v>
      </c>
      <c r="H56" s="10" t="s">
        <v>60</v>
      </c>
      <c r="I56" s="10" t="s">
        <v>27</v>
      </c>
      <c r="J56" s="10" t="s">
        <v>61</v>
      </c>
      <c r="K56" s="10" t="s">
        <v>62</v>
      </c>
      <c r="L56" s="10" t="s">
        <v>56</v>
      </c>
      <c r="M56" s="10" t="s">
        <v>63</v>
      </c>
      <c r="N56" s="9" t="s">
        <v>64</v>
      </c>
    </row>
    <row r="57" spans="1:14" ht="13.5" thickBot="1">
      <c r="A57" s="20" t="s">
        <v>347</v>
      </c>
      <c r="B57" s="11" t="s">
        <v>348</v>
      </c>
      <c r="C57" s="3">
        <v>8</v>
      </c>
      <c r="D57" s="3">
        <v>2</v>
      </c>
      <c r="E57" s="3">
        <v>1</v>
      </c>
      <c r="F57" s="3">
        <v>0</v>
      </c>
      <c r="G57" s="3">
        <v>1</v>
      </c>
      <c r="H57" s="3">
        <v>6.5</v>
      </c>
      <c r="I57" s="3">
        <v>7.5</v>
      </c>
      <c r="J57" s="3">
        <v>14</v>
      </c>
      <c r="K57" s="3" t="s">
        <v>62</v>
      </c>
      <c r="L57" s="3"/>
      <c r="M57" s="3"/>
      <c r="N57" s="11" t="s">
        <v>73</v>
      </c>
    </row>
    <row r="58" spans="1:14" ht="13.5" thickBot="1">
      <c r="A58" s="20" t="s">
        <v>332</v>
      </c>
      <c r="B58" s="11" t="s">
        <v>333</v>
      </c>
      <c r="C58" s="3">
        <v>8</v>
      </c>
      <c r="D58" s="3">
        <v>2</v>
      </c>
      <c r="E58" s="3">
        <v>1</v>
      </c>
      <c r="F58" s="3">
        <v>0</v>
      </c>
      <c r="G58" s="3">
        <v>1</v>
      </c>
      <c r="H58" s="3">
        <v>6.5</v>
      </c>
      <c r="I58" s="3">
        <v>7.5</v>
      </c>
      <c r="J58" s="3">
        <v>14</v>
      </c>
      <c r="K58" s="3" t="s">
        <v>62</v>
      </c>
      <c r="L58" s="3"/>
      <c r="M58" s="3"/>
      <c r="N58" s="11" t="s">
        <v>73</v>
      </c>
    </row>
    <row r="59" spans="1:14" ht="26.25" thickBot="1">
      <c r="A59" s="20" t="s">
        <v>499</v>
      </c>
      <c r="B59" s="11" t="s">
        <v>500</v>
      </c>
      <c r="C59" s="3">
        <v>7</v>
      </c>
      <c r="D59" s="3">
        <v>2</v>
      </c>
      <c r="E59" s="3">
        <v>1</v>
      </c>
      <c r="F59" s="3">
        <v>0</v>
      </c>
      <c r="G59" s="3">
        <v>1</v>
      </c>
      <c r="H59" s="3">
        <v>6.5</v>
      </c>
      <c r="I59" s="3">
        <v>5.5</v>
      </c>
      <c r="J59" s="3">
        <v>12</v>
      </c>
      <c r="K59" s="3" t="s">
        <v>62</v>
      </c>
      <c r="L59" s="3"/>
      <c r="M59" s="3"/>
      <c r="N59" s="11" t="s">
        <v>91</v>
      </c>
    </row>
    <row r="60" spans="1:14" ht="13.5" thickBot="1">
      <c r="A60" s="20" t="s">
        <v>501</v>
      </c>
      <c r="B60" s="11" t="s">
        <v>502</v>
      </c>
      <c r="C60" s="3">
        <v>7</v>
      </c>
      <c r="D60" s="3">
        <v>2</v>
      </c>
      <c r="E60" s="3">
        <v>1</v>
      </c>
      <c r="F60" s="3">
        <v>0</v>
      </c>
      <c r="G60" s="3">
        <v>1</v>
      </c>
      <c r="H60" s="3">
        <v>6.5</v>
      </c>
      <c r="I60" s="3">
        <v>5.5</v>
      </c>
      <c r="J60" s="3">
        <v>12</v>
      </c>
      <c r="K60" s="3" t="s">
        <v>62</v>
      </c>
      <c r="L60" s="3"/>
      <c r="M60" s="3"/>
      <c r="N60" s="11" t="s">
        <v>73</v>
      </c>
    </row>
    <row r="61" spans="1:14" ht="13.5" thickBot="1">
      <c r="A61" s="23" t="s">
        <v>74</v>
      </c>
      <c r="B61" s="9"/>
      <c r="C61" s="9">
        <v>30</v>
      </c>
      <c r="D61" s="9">
        <v>8</v>
      </c>
      <c r="E61" s="9">
        <v>4</v>
      </c>
      <c r="F61" s="9">
        <v>0</v>
      </c>
      <c r="G61" s="9">
        <v>4</v>
      </c>
      <c r="H61" s="9">
        <v>26</v>
      </c>
      <c r="I61" s="9">
        <v>26</v>
      </c>
      <c r="J61" s="9">
        <v>52</v>
      </c>
      <c r="K61" s="9"/>
      <c r="L61" s="9"/>
      <c r="M61" s="9"/>
      <c r="N61" s="9"/>
    </row>
    <row r="62" ht="12.75">
      <c r="A62" s="17"/>
    </row>
    <row r="63" ht="16.5" thickBot="1">
      <c r="G63" s="14" t="s">
        <v>84</v>
      </c>
    </row>
    <row r="64" spans="1:14" ht="13.5" thickBot="1">
      <c r="A64" s="22" t="s">
        <v>48</v>
      </c>
      <c r="B64" s="8" t="s">
        <v>49</v>
      </c>
      <c r="C64" s="8" t="s">
        <v>50</v>
      </c>
      <c r="D64" s="73" t="s">
        <v>51</v>
      </c>
      <c r="E64" s="74"/>
      <c r="F64" s="74"/>
      <c r="G64" s="75"/>
      <c r="H64" s="73" t="s">
        <v>52</v>
      </c>
      <c r="I64" s="74"/>
      <c r="J64" s="75"/>
      <c r="K64" s="73" t="s">
        <v>53</v>
      </c>
      <c r="L64" s="74"/>
      <c r="M64" s="75"/>
      <c r="N64" s="8" t="s">
        <v>54</v>
      </c>
    </row>
    <row r="65" spans="1:14" ht="13.5" thickBot="1">
      <c r="A65" s="23"/>
      <c r="B65" s="9"/>
      <c r="C65" s="9" t="s">
        <v>55</v>
      </c>
      <c r="D65" s="10" t="s">
        <v>56</v>
      </c>
      <c r="E65" s="10" t="s">
        <v>57</v>
      </c>
      <c r="F65" s="10" t="s">
        <v>58</v>
      </c>
      <c r="G65" s="10" t="s">
        <v>59</v>
      </c>
      <c r="H65" s="10" t="s">
        <v>60</v>
      </c>
      <c r="I65" s="10" t="s">
        <v>27</v>
      </c>
      <c r="J65" s="10" t="s">
        <v>61</v>
      </c>
      <c r="K65" s="10" t="s">
        <v>62</v>
      </c>
      <c r="L65" s="10" t="s">
        <v>56</v>
      </c>
      <c r="M65" s="10" t="s">
        <v>63</v>
      </c>
      <c r="N65" s="9" t="s">
        <v>64</v>
      </c>
    </row>
    <row r="66" spans="1:14" ht="13.5" thickBot="1">
      <c r="A66" s="20" t="s">
        <v>326</v>
      </c>
      <c r="B66" s="11" t="s">
        <v>327</v>
      </c>
      <c r="C66" s="3">
        <v>8</v>
      </c>
      <c r="D66" s="3">
        <v>2</v>
      </c>
      <c r="E66" s="3">
        <v>1</v>
      </c>
      <c r="F66" s="3">
        <v>0</v>
      </c>
      <c r="G66" s="3">
        <v>1</v>
      </c>
      <c r="H66" s="3">
        <v>6.5</v>
      </c>
      <c r="I66" s="3">
        <v>7.5</v>
      </c>
      <c r="J66" s="3">
        <v>14</v>
      </c>
      <c r="K66" s="3" t="s">
        <v>62</v>
      </c>
      <c r="L66" s="3"/>
      <c r="M66" s="3"/>
      <c r="N66" s="11" t="s">
        <v>67</v>
      </c>
    </row>
    <row r="67" spans="1:14" ht="13.5" thickBot="1">
      <c r="A67" s="20" t="s">
        <v>359</v>
      </c>
      <c r="B67" s="11" t="s">
        <v>360</v>
      </c>
      <c r="C67" s="3">
        <v>8</v>
      </c>
      <c r="D67" s="3">
        <v>2</v>
      </c>
      <c r="E67" s="3">
        <v>1</v>
      </c>
      <c r="F67" s="3">
        <v>0</v>
      </c>
      <c r="G67" s="3">
        <v>1</v>
      </c>
      <c r="H67" s="3">
        <v>6.5</v>
      </c>
      <c r="I67" s="3">
        <v>7.5</v>
      </c>
      <c r="J67" s="3">
        <v>14</v>
      </c>
      <c r="K67" s="3" t="s">
        <v>62</v>
      </c>
      <c r="L67" s="3"/>
      <c r="M67" s="3"/>
      <c r="N67" s="11" t="s">
        <v>73</v>
      </c>
    </row>
    <row r="68" spans="1:14" ht="26.25" thickBot="1">
      <c r="A68" s="20" t="s">
        <v>344</v>
      </c>
      <c r="B68" s="11" t="s">
        <v>345</v>
      </c>
      <c r="C68" s="3">
        <v>6</v>
      </c>
      <c r="D68" s="3">
        <v>2</v>
      </c>
      <c r="E68" s="3">
        <v>1</v>
      </c>
      <c r="F68" s="3">
        <v>0</v>
      </c>
      <c r="G68" s="3">
        <v>0</v>
      </c>
      <c r="H68" s="3">
        <v>6.5</v>
      </c>
      <c r="I68" s="3">
        <v>4.5</v>
      </c>
      <c r="J68" s="3">
        <v>11</v>
      </c>
      <c r="K68" s="3"/>
      <c r="L68" s="3" t="s">
        <v>56</v>
      </c>
      <c r="M68" s="3"/>
      <c r="N68" s="11" t="s">
        <v>73</v>
      </c>
    </row>
    <row r="69" spans="1:14" ht="13.5" thickBot="1">
      <c r="A69" s="20" t="s">
        <v>503</v>
      </c>
      <c r="B69" s="11" t="s">
        <v>90</v>
      </c>
      <c r="C69" s="3">
        <v>8</v>
      </c>
      <c r="D69" s="3">
        <v>2</v>
      </c>
      <c r="E69" s="3">
        <v>1</v>
      </c>
      <c r="F69" s="3">
        <v>0</v>
      </c>
      <c r="G69" s="3">
        <v>1</v>
      </c>
      <c r="H69" s="3">
        <v>6.5</v>
      </c>
      <c r="I69" s="3">
        <v>7.5</v>
      </c>
      <c r="J69" s="3">
        <v>14</v>
      </c>
      <c r="K69" s="3" t="s">
        <v>62</v>
      </c>
      <c r="L69" s="3"/>
      <c r="M69" s="3"/>
      <c r="N69" s="11" t="s">
        <v>91</v>
      </c>
    </row>
    <row r="70" spans="1:14" ht="13.5" thickBot="1">
      <c r="A70" s="23" t="s">
        <v>74</v>
      </c>
      <c r="B70" s="9"/>
      <c r="C70" s="9">
        <v>30</v>
      </c>
      <c r="D70" s="9">
        <v>8</v>
      </c>
      <c r="E70" s="9">
        <v>4</v>
      </c>
      <c r="F70" s="9">
        <v>0</v>
      </c>
      <c r="G70" s="9">
        <v>3</v>
      </c>
      <c r="H70" s="9">
        <v>26</v>
      </c>
      <c r="I70" s="9">
        <v>27</v>
      </c>
      <c r="J70" s="9">
        <v>53</v>
      </c>
      <c r="K70" s="9"/>
      <c r="L70" s="9"/>
      <c r="M70" s="9"/>
      <c r="N70" s="9"/>
    </row>
    <row r="71" spans="1:14" ht="12.75">
      <c r="A71" s="5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5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12.75">
      <c r="A73" s="50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2.75">
      <c r="A74" s="50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12.75">
      <c r="A75" s="50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ht="12.75">
      <c r="A76" s="17"/>
    </row>
    <row r="77" ht="16.5" thickBot="1">
      <c r="G77" s="14" t="s">
        <v>94</v>
      </c>
    </row>
    <row r="78" spans="1:14" ht="13.5" thickBot="1">
      <c r="A78" s="22" t="s">
        <v>48</v>
      </c>
      <c r="B78" s="8" t="s">
        <v>49</v>
      </c>
      <c r="C78" s="8" t="s">
        <v>50</v>
      </c>
      <c r="D78" s="73" t="s">
        <v>51</v>
      </c>
      <c r="E78" s="74"/>
      <c r="F78" s="74"/>
      <c r="G78" s="75"/>
      <c r="H78" s="73" t="s">
        <v>52</v>
      </c>
      <c r="I78" s="74"/>
      <c r="J78" s="75"/>
      <c r="K78" s="73" t="s">
        <v>53</v>
      </c>
      <c r="L78" s="74"/>
      <c r="M78" s="75"/>
      <c r="N78" s="8" t="s">
        <v>54</v>
      </c>
    </row>
    <row r="79" spans="1:14" ht="13.5" thickBot="1">
      <c r="A79" s="23"/>
      <c r="B79" s="9"/>
      <c r="C79" s="9" t="s">
        <v>55</v>
      </c>
      <c r="D79" s="10" t="s">
        <v>56</v>
      </c>
      <c r="E79" s="10" t="s">
        <v>57</v>
      </c>
      <c r="F79" s="10" t="s">
        <v>58</v>
      </c>
      <c r="G79" s="10" t="s">
        <v>59</v>
      </c>
      <c r="H79" s="10" t="s">
        <v>60</v>
      </c>
      <c r="I79" s="10" t="s">
        <v>27</v>
      </c>
      <c r="J79" s="10" t="s">
        <v>61</v>
      </c>
      <c r="K79" s="10" t="s">
        <v>62</v>
      </c>
      <c r="L79" s="10" t="s">
        <v>56</v>
      </c>
      <c r="M79" s="10" t="s">
        <v>63</v>
      </c>
      <c r="N79" s="9" t="s">
        <v>64</v>
      </c>
    </row>
    <row r="80" spans="1:14" ht="26.25" thickBot="1">
      <c r="A80" s="20" t="s">
        <v>504</v>
      </c>
      <c r="B80" s="11" t="s">
        <v>505</v>
      </c>
      <c r="C80" s="3">
        <v>7</v>
      </c>
      <c r="D80" s="3">
        <v>2</v>
      </c>
      <c r="E80" s="3">
        <v>1</v>
      </c>
      <c r="F80" s="3">
        <v>0</v>
      </c>
      <c r="G80" s="3">
        <v>1</v>
      </c>
      <c r="H80" s="3">
        <v>6.5</v>
      </c>
      <c r="I80" s="3">
        <v>5.5</v>
      </c>
      <c r="J80" s="3">
        <v>12</v>
      </c>
      <c r="K80" s="3" t="s">
        <v>62</v>
      </c>
      <c r="L80" s="3"/>
      <c r="M80" s="3"/>
      <c r="N80" s="11" t="s">
        <v>67</v>
      </c>
    </row>
    <row r="81" spans="1:14" ht="13.5" thickBot="1">
      <c r="A81" s="20" t="s">
        <v>506</v>
      </c>
      <c r="B81" s="11" t="s">
        <v>507</v>
      </c>
      <c r="C81" s="3">
        <v>7</v>
      </c>
      <c r="D81" s="3">
        <v>2</v>
      </c>
      <c r="E81" s="3">
        <v>1</v>
      </c>
      <c r="F81" s="3">
        <v>0</v>
      </c>
      <c r="G81" s="3">
        <v>1</v>
      </c>
      <c r="H81" s="3">
        <v>6.5</v>
      </c>
      <c r="I81" s="3">
        <v>5.5</v>
      </c>
      <c r="J81" s="3">
        <v>12</v>
      </c>
      <c r="K81" s="3" t="s">
        <v>62</v>
      </c>
      <c r="L81" s="3"/>
      <c r="M81" s="3"/>
      <c r="N81" s="11" t="s">
        <v>91</v>
      </c>
    </row>
    <row r="82" spans="1:14" ht="26.25" thickBot="1">
      <c r="A82" s="20" t="s">
        <v>508</v>
      </c>
      <c r="B82" s="11" t="s">
        <v>509</v>
      </c>
      <c r="C82" s="3">
        <v>4</v>
      </c>
      <c r="D82" s="3">
        <v>0</v>
      </c>
      <c r="E82" s="3">
        <v>0</v>
      </c>
      <c r="F82" s="3">
        <v>1</v>
      </c>
      <c r="G82" s="3">
        <v>2</v>
      </c>
      <c r="H82" s="3">
        <v>1.5</v>
      </c>
      <c r="I82" s="3">
        <v>5.5</v>
      </c>
      <c r="J82" s="3">
        <v>7</v>
      </c>
      <c r="K82" s="3"/>
      <c r="L82" s="3" t="s">
        <v>56</v>
      </c>
      <c r="M82" s="3"/>
      <c r="N82" s="11" t="s">
        <v>91</v>
      </c>
    </row>
    <row r="83" spans="1:14" ht="13.5" thickBot="1">
      <c r="A83" s="20" t="s">
        <v>203</v>
      </c>
      <c r="B83" s="11" t="s">
        <v>100</v>
      </c>
      <c r="C83" s="3">
        <v>4</v>
      </c>
      <c r="D83" s="3">
        <v>0</v>
      </c>
      <c r="E83" s="3">
        <v>0</v>
      </c>
      <c r="F83" s="3">
        <v>0</v>
      </c>
      <c r="G83" s="3">
        <v>5</v>
      </c>
      <c r="H83" s="3">
        <v>0</v>
      </c>
      <c r="I83" s="3">
        <v>7</v>
      </c>
      <c r="J83" s="3">
        <v>7</v>
      </c>
      <c r="K83" s="3"/>
      <c r="L83" s="3" t="s">
        <v>56</v>
      </c>
      <c r="M83" s="3"/>
      <c r="N83" s="11" t="s">
        <v>91</v>
      </c>
    </row>
    <row r="84" spans="1:14" ht="13.5" thickBot="1">
      <c r="A84" s="20" t="s">
        <v>510</v>
      </c>
      <c r="B84" s="11" t="s">
        <v>93</v>
      </c>
      <c r="C84" s="3">
        <v>8</v>
      </c>
      <c r="D84" s="3">
        <v>2</v>
      </c>
      <c r="E84" s="3">
        <v>1</v>
      </c>
      <c r="F84" s="3">
        <v>0</v>
      </c>
      <c r="G84" s="3">
        <v>1</v>
      </c>
      <c r="H84" s="3">
        <v>6.5</v>
      </c>
      <c r="I84" s="3">
        <v>7.5</v>
      </c>
      <c r="J84" s="3">
        <v>14</v>
      </c>
      <c r="K84" s="3" t="s">
        <v>62</v>
      </c>
      <c r="L84" s="3"/>
      <c r="M84" s="3"/>
      <c r="N84" s="11" t="s">
        <v>91</v>
      </c>
    </row>
    <row r="85" spans="1:14" ht="13.5" thickBot="1">
      <c r="A85" s="23" t="s">
        <v>74</v>
      </c>
      <c r="B85" s="9"/>
      <c r="C85" s="9">
        <v>30</v>
      </c>
      <c r="D85" s="9">
        <v>6</v>
      </c>
      <c r="E85" s="9">
        <v>3</v>
      </c>
      <c r="F85" s="9">
        <v>1</v>
      </c>
      <c r="G85" s="9">
        <v>10</v>
      </c>
      <c r="H85" s="9">
        <v>21</v>
      </c>
      <c r="I85" s="9">
        <v>31</v>
      </c>
      <c r="J85" s="9">
        <v>52</v>
      </c>
      <c r="K85" s="9"/>
      <c r="L85" s="9"/>
      <c r="M85" s="9"/>
      <c r="N85" s="9"/>
    </row>
    <row r="86" ht="15.75">
      <c r="A86" s="15"/>
    </row>
    <row r="87" ht="15.75">
      <c r="G87" s="14" t="s">
        <v>104</v>
      </c>
    </row>
    <row r="88" ht="13.5" thickBot="1">
      <c r="A88" s="17"/>
    </row>
    <row r="89" spans="1:14" ht="13.5" thickBot="1">
      <c r="A89" s="22" t="s">
        <v>48</v>
      </c>
      <c r="B89" s="8" t="s">
        <v>49</v>
      </c>
      <c r="C89" s="8" t="s">
        <v>50</v>
      </c>
      <c r="D89" s="73" t="s">
        <v>51</v>
      </c>
      <c r="E89" s="74"/>
      <c r="F89" s="74"/>
      <c r="G89" s="75"/>
      <c r="H89" s="73" t="s">
        <v>52</v>
      </c>
      <c r="I89" s="74"/>
      <c r="J89" s="75"/>
      <c r="K89" s="73" t="s">
        <v>53</v>
      </c>
      <c r="L89" s="74"/>
      <c r="M89" s="75"/>
      <c r="N89" s="8" t="s">
        <v>54</v>
      </c>
    </row>
    <row r="90" spans="1:14" ht="13.5" thickBot="1">
      <c r="A90" s="23"/>
      <c r="B90" s="9"/>
      <c r="C90" s="9" t="s">
        <v>55</v>
      </c>
      <c r="D90" s="10" t="s">
        <v>56</v>
      </c>
      <c r="E90" s="10" t="s">
        <v>57</v>
      </c>
      <c r="F90" s="10" t="s">
        <v>58</v>
      </c>
      <c r="G90" s="10" t="s">
        <v>59</v>
      </c>
      <c r="H90" s="10" t="s">
        <v>60</v>
      </c>
      <c r="I90" s="10" t="s">
        <v>27</v>
      </c>
      <c r="J90" s="10" t="s">
        <v>61</v>
      </c>
      <c r="K90" s="10" t="s">
        <v>62</v>
      </c>
      <c r="L90" s="10" t="s">
        <v>56</v>
      </c>
      <c r="M90" s="10" t="s">
        <v>63</v>
      </c>
      <c r="N90" s="9" t="s">
        <v>64</v>
      </c>
    </row>
    <row r="91" spans="1:14" ht="12.75">
      <c r="A91" s="85" t="s">
        <v>354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7"/>
    </row>
    <row r="92" spans="1:14" ht="13.5" thickBot="1">
      <c r="A92" s="20" t="s">
        <v>355</v>
      </c>
      <c r="B92" s="11" t="s">
        <v>356</v>
      </c>
      <c r="C92" s="3">
        <v>8</v>
      </c>
      <c r="D92" s="3">
        <v>2</v>
      </c>
      <c r="E92" s="3">
        <v>1</v>
      </c>
      <c r="F92" s="3">
        <v>0</v>
      </c>
      <c r="G92" s="3">
        <v>1</v>
      </c>
      <c r="H92" s="3">
        <v>6.5</v>
      </c>
      <c r="I92" s="3">
        <v>7.5</v>
      </c>
      <c r="J92" s="3">
        <v>14</v>
      </c>
      <c r="K92" s="3" t="s">
        <v>62</v>
      </c>
      <c r="L92" s="3"/>
      <c r="M92" s="3"/>
      <c r="N92" s="11" t="s">
        <v>91</v>
      </c>
    </row>
    <row r="93" spans="1:14" ht="13.5" thickBot="1">
      <c r="A93" s="20" t="s">
        <v>340</v>
      </c>
      <c r="B93" s="11" t="s">
        <v>341</v>
      </c>
      <c r="C93" s="3">
        <v>8</v>
      </c>
      <c r="D93" s="3">
        <v>2</v>
      </c>
      <c r="E93" s="3">
        <v>1</v>
      </c>
      <c r="F93" s="3">
        <v>0</v>
      </c>
      <c r="G93" s="3">
        <v>1</v>
      </c>
      <c r="H93" s="3">
        <v>6.5</v>
      </c>
      <c r="I93" s="3">
        <v>7.5</v>
      </c>
      <c r="J93" s="3">
        <v>14</v>
      </c>
      <c r="K93" s="3" t="s">
        <v>62</v>
      </c>
      <c r="L93" s="3"/>
      <c r="M93" s="3"/>
      <c r="N93" s="11" t="s">
        <v>91</v>
      </c>
    </row>
    <row r="94" spans="1:14" ht="13.5" thickBot="1">
      <c r="A94" s="20" t="s">
        <v>386</v>
      </c>
      <c r="B94" s="11" t="s">
        <v>387</v>
      </c>
      <c r="C94" s="3">
        <v>8</v>
      </c>
      <c r="D94" s="3">
        <v>2</v>
      </c>
      <c r="E94" s="3">
        <v>1</v>
      </c>
      <c r="F94" s="3">
        <v>0</v>
      </c>
      <c r="G94" s="3">
        <v>1</v>
      </c>
      <c r="H94" s="3">
        <v>6.5</v>
      </c>
      <c r="I94" s="3">
        <v>7.5</v>
      </c>
      <c r="J94" s="3">
        <v>14</v>
      </c>
      <c r="K94" s="3" t="s">
        <v>62</v>
      </c>
      <c r="L94" s="3"/>
      <c r="M94" s="3"/>
      <c r="N94" s="11" t="s">
        <v>91</v>
      </c>
    </row>
    <row r="95" spans="1:14" ht="26.25" thickBot="1">
      <c r="A95" s="20" t="s">
        <v>342</v>
      </c>
      <c r="B95" s="11" t="s">
        <v>343</v>
      </c>
      <c r="C95" s="3">
        <v>8</v>
      </c>
      <c r="D95" s="3">
        <v>2</v>
      </c>
      <c r="E95" s="3">
        <v>1</v>
      </c>
      <c r="F95" s="3">
        <v>0</v>
      </c>
      <c r="G95" s="3">
        <v>1</v>
      </c>
      <c r="H95" s="3">
        <v>6.5</v>
      </c>
      <c r="I95" s="3">
        <v>7.5</v>
      </c>
      <c r="J95" s="3">
        <v>14</v>
      </c>
      <c r="K95" s="3" t="s">
        <v>62</v>
      </c>
      <c r="L95" s="3"/>
      <c r="M95" s="3"/>
      <c r="N95" s="11" t="s">
        <v>91</v>
      </c>
    </row>
    <row r="96" spans="1:14" ht="12.75">
      <c r="A96" s="85" t="s">
        <v>313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7"/>
    </row>
    <row r="97" spans="1:14" ht="13.5" thickBot="1">
      <c r="A97" s="20" t="s">
        <v>361</v>
      </c>
      <c r="B97" s="11" t="s">
        <v>362</v>
      </c>
      <c r="C97" s="3">
        <v>8</v>
      </c>
      <c r="D97" s="3">
        <v>2</v>
      </c>
      <c r="E97" s="3">
        <v>1</v>
      </c>
      <c r="F97" s="3">
        <v>0</v>
      </c>
      <c r="G97" s="3">
        <v>1</v>
      </c>
      <c r="H97" s="3">
        <v>6.5</v>
      </c>
      <c r="I97" s="3">
        <v>7.5</v>
      </c>
      <c r="J97" s="3">
        <v>14</v>
      </c>
      <c r="K97" s="3" t="s">
        <v>62</v>
      </c>
      <c r="L97" s="3"/>
      <c r="M97" s="3"/>
      <c r="N97" s="11" t="s">
        <v>91</v>
      </c>
    </row>
    <row r="98" spans="1:14" ht="13.5" thickBot="1">
      <c r="A98" s="20" t="s">
        <v>365</v>
      </c>
      <c r="B98" s="11" t="s">
        <v>366</v>
      </c>
      <c r="C98" s="3">
        <v>8</v>
      </c>
      <c r="D98" s="3">
        <v>2</v>
      </c>
      <c r="E98" s="3">
        <v>1</v>
      </c>
      <c r="F98" s="3">
        <v>0</v>
      </c>
      <c r="G98" s="3">
        <v>1</v>
      </c>
      <c r="H98" s="3">
        <v>6.5</v>
      </c>
      <c r="I98" s="3">
        <v>7.5</v>
      </c>
      <c r="J98" s="3">
        <v>14</v>
      </c>
      <c r="K98" s="3" t="s">
        <v>62</v>
      </c>
      <c r="L98" s="3"/>
      <c r="M98" s="3"/>
      <c r="N98" s="11" t="s">
        <v>91</v>
      </c>
    </row>
    <row r="99" spans="1:14" ht="13.5" thickBot="1">
      <c r="A99" s="20" t="s">
        <v>511</v>
      </c>
      <c r="B99" s="11" t="s">
        <v>512</v>
      </c>
      <c r="C99" s="3">
        <v>8</v>
      </c>
      <c r="D99" s="3">
        <v>2</v>
      </c>
      <c r="E99" s="3">
        <v>1</v>
      </c>
      <c r="F99" s="3">
        <v>0</v>
      </c>
      <c r="G99" s="3">
        <v>1</v>
      </c>
      <c r="H99" s="3">
        <v>6.5</v>
      </c>
      <c r="I99" s="3">
        <v>7.5</v>
      </c>
      <c r="J99" s="3">
        <v>14</v>
      </c>
      <c r="K99" s="3" t="s">
        <v>62</v>
      </c>
      <c r="L99" s="3"/>
      <c r="M99" s="3"/>
      <c r="N99" s="11" t="s">
        <v>91</v>
      </c>
    </row>
    <row r="100" spans="1:14" ht="26.25" thickBot="1">
      <c r="A100" s="20" t="s">
        <v>413</v>
      </c>
      <c r="B100" s="11" t="s">
        <v>414</v>
      </c>
      <c r="C100" s="3">
        <v>8</v>
      </c>
      <c r="D100" s="3">
        <v>2</v>
      </c>
      <c r="E100" s="3">
        <v>1</v>
      </c>
      <c r="F100" s="3">
        <v>0</v>
      </c>
      <c r="G100" s="3">
        <v>1</v>
      </c>
      <c r="H100" s="3">
        <v>6.5</v>
      </c>
      <c r="I100" s="3">
        <v>7.5</v>
      </c>
      <c r="J100" s="3">
        <v>14</v>
      </c>
      <c r="K100" s="3" t="s">
        <v>62</v>
      </c>
      <c r="L100" s="3"/>
      <c r="M100" s="3"/>
      <c r="N100" s="11" t="s">
        <v>91</v>
      </c>
    </row>
    <row r="101" spans="1:14" ht="13.5" thickBot="1">
      <c r="A101" s="23" t="s">
        <v>74</v>
      </c>
      <c r="B101" s="9"/>
      <c r="C101" s="9">
        <f>C94+C98</f>
        <v>16</v>
      </c>
      <c r="D101" s="9">
        <f aca="true" t="shared" si="0" ref="D101:J101">D94+D98</f>
        <v>4</v>
      </c>
      <c r="E101" s="9">
        <f t="shared" si="0"/>
        <v>2</v>
      </c>
      <c r="F101" s="9">
        <f t="shared" si="0"/>
        <v>0</v>
      </c>
      <c r="G101" s="9">
        <f t="shared" si="0"/>
        <v>2</v>
      </c>
      <c r="H101" s="9">
        <f t="shared" si="0"/>
        <v>13</v>
      </c>
      <c r="I101" s="9">
        <f t="shared" si="0"/>
        <v>15</v>
      </c>
      <c r="J101" s="9">
        <f t="shared" si="0"/>
        <v>28</v>
      </c>
      <c r="K101" s="9"/>
      <c r="L101" s="9"/>
      <c r="M101" s="9"/>
      <c r="N101" s="9"/>
    </row>
    <row r="102" ht="15.75">
      <c r="A102" s="15"/>
    </row>
    <row r="103" ht="15.75">
      <c r="C103" s="14" t="s">
        <v>130</v>
      </c>
    </row>
    <row r="104" ht="13.5" thickBot="1">
      <c r="A104" s="17"/>
    </row>
    <row r="105" spans="1:14" ht="13.5" thickBot="1">
      <c r="A105" s="22" t="s">
        <v>48</v>
      </c>
      <c r="B105" s="8" t="s">
        <v>49</v>
      </c>
      <c r="C105" s="8" t="s">
        <v>50</v>
      </c>
      <c r="D105" s="73" t="s">
        <v>51</v>
      </c>
      <c r="E105" s="74"/>
      <c r="F105" s="74"/>
      <c r="G105" s="75"/>
      <c r="H105" s="73" t="s">
        <v>52</v>
      </c>
      <c r="I105" s="74"/>
      <c r="J105" s="75"/>
      <c r="K105" s="73" t="s">
        <v>53</v>
      </c>
      <c r="L105" s="74"/>
      <c r="M105" s="75"/>
      <c r="N105" s="8" t="s">
        <v>54</v>
      </c>
    </row>
    <row r="106" spans="1:14" ht="13.5" thickBot="1">
      <c r="A106" s="23"/>
      <c r="B106" s="9"/>
      <c r="C106" s="9" t="s">
        <v>55</v>
      </c>
      <c r="D106" s="10" t="s">
        <v>56</v>
      </c>
      <c r="E106" s="10" t="s">
        <v>57</v>
      </c>
      <c r="F106" s="10" t="s">
        <v>58</v>
      </c>
      <c r="G106" s="10" t="s">
        <v>59</v>
      </c>
      <c r="H106" s="10" t="s">
        <v>60</v>
      </c>
      <c r="I106" s="10" t="s">
        <v>27</v>
      </c>
      <c r="J106" s="10" t="s">
        <v>61</v>
      </c>
      <c r="K106" s="10" t="s">
        <v>62</v>
      </c>
      <c r="L106" s="10" t="s">
        <v>56</v>
      </c>
      <c r="M106" s="10" t="s">
        <v>63</v>
      </c>
      <c r="N106" s="9" t="s">
        <v>64</v>
      </c>
    </row>
    <row r="107" spans="1:14" ht="12.75">
      <c r="A107" s="25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ht="15.75">
      <c r="G108" s="14" t="s">
        <v>131</v>
      </c>
    </row>
    <row r="109" ht="13.5" thickBot="1">
      <c r="A109" s="17"/>
    </row>
    <row r="110" spans="1:14" ht="13.5" thickBot="1">
      <c r="A110" s="22" t="s">
        <v>48</v>
      </c>
      <c r="B110" s="8" t="s">
        <v>49</v>
      </c>
      <c r="C110" s="8" t="s">
        <v>50</v>
      </c>
      <c r="D110" s="73" t="s">
        <v>51</v>
      </c>
      <c r="E110" s="74"/>
      <c r="F110" s="74"/>
      <c r="G110" s="75"/>
      <c r="H110" s="73" t="s">
        <v>52</v>
      </c>
      <c r="I110" s="74"/>
      <c r="J110" s="75"/>
      <c r="K110" s="73" t="s">
        <v>53</v>
      </c>
      <c r="L110" s="74"/>
      <c r="M110" s="75"/>
      <c r="N110" s="8" t="s">
        <v>54</v>
      </c>
    </row>
    <row r="111" spans="1:14" ht="13.5" thickBot="1">
      <c r="A111" s="23"/>
      <c r="B111" s="9"/>
      <c r="C111" s="9" t="s">
        <v>55</v>
      </c>
      <c r="D111" s="10" t="s">
        <v>56</v>
      </c>
      <c r="E111" s="10" t="s">
        <v>57</v>
      </c>
      <c r="F111" s="10" t="s">
        <v>58</v>
      </c>
      <c r="G111" s="10" t="s">
        <v>59</v>
      </c>
      <c r="H111" s="10" t="s">
        <v>60</v>
      </c>
      <c r="I111" s="10" t="s">
        <v>27</v>
      </c>
      <c r="J111" s="10" t="s">
        <v>61</v>
      </c>
      <c r="K111" s="10" t="s">
        <v>62</v>
      </c>
      <c r="L111" s="10" t="s">
        <v>56</v>
      </c>
      <c r="M111" s="10" t="s">
        <v>63</v>
      </c>
      <c r="N111" s="9" t="s">
        <v>64</v>
      </c>
    </row>
    <row r="112" spans="1:14" ht="12.75">
      <c r="A112" s="25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ht="12.75">
      <c r="A113" s="17"/>
    </row>
    <row r="114" ht="15.75">
      <c r="E114" s="14" t="s">
        <v>132</v>
      </c>
    </row>
    <row r="115" ht="15.75">
      <c r="E115" s="14" t="s">
        <v>133</v>
      </c>
    </row>
    <row r="116" ht="13.5" thickBot="1">
      <c r="A116" s="17"/>
    </row>
    <row r="117" spans="1:14" ht="13.5" thickBot="1">
      <c r="A117" s="22" t="s">
        <v>48</v>
      </c>
      <c r="B117" s="8" t="s">
        <v>49</v>
      </c>
      <c r="C117" s="8" t="s">
        <v>50</v>
      </c>
      <c r="D117" s="73" t="s">
        <v>51</v>
      </c>
      <c r="E117" s="74"/>
      <c r="F117" s="74"/>
      <c r="G117" s="75"/>
      <c r="H117" s="73" t="s">
        <v>52</v>
      </c>
      <c r="I117" s="74"/>
      <c r="J117" s="75"/>
      <c r="K117" s="73" t="s">
        <v>53</v>
      </c>
      <c r="L117" s="74"/>
      <c r="M117" s="75"/>
      <c r="N117" s="8" t="s">
        <v>54</v>
      </c>
    </row>
    <row r="118" spans="1:14" ht="13.5" thickBot="1">
      <c r="A118" s="23"/>
      <c r="B118" s="9"/>
      <c r="C118" s="9" t="s">
        <v>55</v>
      </c>
      <c r="D118" s="10" t="s">
        <v>56</v>
      </c>
      <c r="E118" s="10" t="s">
        <v>57</v>
      </c>
      <c r="F118" s="10" t="s">
        <v>58</v>
      </c>
      <c r="G118" s="10" t="s">
        <v>59</v>
      </c>
      <c r="H118" s="10" t="s">
        <v>60</v>
      </c>
      <c r="I118" s="10" t="s">
        <v>27</v>
      </c>
      <c r="J118" s="10" t="s">
        <v>61</v>
      </c>
      <c r="K118" s="10" t="s">
        <v>62</v>
      </c>
      <c r="L118" s="10" t="s">
        <v>56</v>
      </c>
      <c r="M118" s="10" t="s">
        <v>63</v>
      </c>
      <c r="N118" s="9" t="s">
        <v>64</v>
      </c>
    </row>
    <row r="119" spans="1:14" ht="13.5" thickBot="1">
      <c r="A119" s="20" t="s">
        <v>324</v>
      </c>
      <c r="B119" s="11" t="s">
        <v>325</v>
      </c>
      <c r="C119" s="3">
        <v>8</v>
      </c>
      <c r="D119" s="3">
        <v>2</v>
      </c>
      <c r="E119" s="3">
        <v>1</v>
      </c>
      <c r="F119" s="3">
        <v>0</v>
      </c>
      <c r="G119" s="3">
        <v>1</v>
      </c>
      <c r="H119" s="3">
        <v>6.5</v>
      </c>
      <c r="I119" s="3">
        <v>7.5</v>
      </c>
      <c r="J119" s="3">
        <v>14</v>
      </c>
      <c r="K119" s="3" t="s">
        <v>62</v>
      </c>
      <c r="L119" s="3"/>
      <c r="M119" s="3"/>
      <c r="N119" s="11" t="s">
        <v>134</v>
      </c>
    </row>
    <row r="120" spans="1:14" ht="13.5" thickBot="1">
      <c r="A120" s="20" t="s">
        <v>407</v>
      </c>
      <c r="B120" s="11" t="s">
        <v>408</v>
      </c>
      <c r="C120" s="3">
        <v>8</v>
      </c>
      <c r="D120" s="3">
        <v>2</v>
      </c>
      <c r="E120" s="3">
        <v>1</v>
      </c>
      <c r="F120" s="3">
        <v>0</v>
      </c>
      <c r="G120" s="3">
        <v>1</v>
      </c>
      <c r="H120" s="3">
        <v>6.5</v>
      </c>
      <c r="I120" s="3">
        <v>7.5</v>
      </c>
      <c r="J120" s="3">
        <v>14</v>
      </c>
      <c r="K120" s="3" t="s">
        <v>62</v>
      </c>
      <c r="L120" s="3"/>
      <c r="M120" s="3"/>
      <c r="N120" s="11" t="s">
        <v>134</v>
      </c>
    </row>
    <row r="121" spans="1:14" ht="26.25" thickBot="1">
      <c r="A121" s="20" t="s">
        <v>328</v>
      </c>
      <c r="B121" s="11" t="s">
        <v>329</v>
      </c>
      <c r="C121" s="3">
        <v>7</v>
      </c>
      <c r="D121" s="3">
        <v>2</v>
      </c>
      <c r="E121" s="3">
        <v>1</v>
      </c>
      <c r="F121" s="3">
        <v>0</v>
      </c>
      <c r="G121" s="3">
        <v>1</v>
      </c>
      <c r="H121" s="3">
        <v>6.5</v>
      </c>
      <c r="I121" s="3">
        <v>5.5</v>
      </c>
      <c r="J121" s="3">
        <v>12</v>
      </c>
      <c r="K121" s="3" t="s">
        <v>62</v>
      </c>
      <c r="L121" s="3"/>
      <c r="M121" s="3"/>
      <c r="N121" s="11" t="s">
        <v>134</v>
      </c>
    </row>
    <row r="122" spans="1:14" ht="13.5" thickBot="1">
      <c r="A122" s="20" t="s">
        <v>347</v>
      </c>
      <c r="B122" s="11" t="s">
        <v>348</v>
      </c>
      <c r="C122" s="3">
        <v>8</v>
      </c>
      <c r="D122" s="3">
        <v>2</v>
      </c>
      <c r="E122" s="3">
        <v>1</v>
      </c>
      <c r="F122" s="3">
        <v>0</v>
      </c>
      <c r="G122" s="3">
        <v>1</v>
      </c>
      <c r="H122" s="3">
        <v>6.5</v>
      </c>
      <c r="I122" s="3">
        <v>7.5</v>
      </c>
      <c r="J122" s="3">
        <v>14</v>
      </c>
      <c r="K122" s="3" t="s">
        <v>62</v>
      </c>
      <c r="L122" s="3"/>
      <c r="M122" s="3"/>
      <c r="N122" s="11" t="s">
        <v>134</v>
      </c>
    </row>
    <row r="123" spans="1:14" ht="13.5" thickBot="1">
      <c r="A123" s="20" t="s">
        <v>332</v>
      </c>
      <c r="B123" s="11" t="s">
        <v>333</v>
      </c>
      <c r="C123" s="3">
        <v>8</v>
      </c>
      <c r="D123" s="3">
        <v>2</v>
      </c>
      <c r="E123" s="3">
        <v>1</v>
      </c>
      <c r="F123" s="3">
        <v>0</v>
      </c>
      <c r="G123" s="3">
        <v>1</v>
      </c>
      <c r="H123" s="3">
        <v>6.5</v>
      </c>
      <c r="I123" s="3">
        <v>7.5</v>
      </c>
      <c r="J123" s="3">
        <v>14</v>
      </c>
      <c r="K123" s="3" t="s">
        <v>62</v>
      </c>
      <c r="L123" s="3"/>
      <c r="M123" s="3"/>
      <c r="N123" s="11" t="s">
        <v>134</v>
      </c>
    </row>
    <row r="124" spans="1:14" ht="13.5" thickBot="1">
      <c r="A124" s="20" t="s">
        <v>501</v>
      </c>
      <c r="B124" s="11" t="s">
        <v>502</v>
      </c>
      <c r="C124" s="3">
        <v>7</v>
      </c>
      <c r="D124" s="3">
        <v>2</v>
      </c>
      <c r="E124" s="3">
        <v>1</v>
      </c>
      <c r="F124" s="3">
        <v>0</v>
      </c>
      <c r="G124" s="3">
        <v>1</v>
      </c>
      <c r="H124" s="3">
        <v>6.5</v>
      </c>
      <c r="I124" s="3">
        <v>5.5</v>
      </c>
      <c r="J124" s="3">
        <v>12</v>
      </c>
      <c r="K124" s="3" t="s">
        <v>62</v>
      </c>
      <c r="L124" s="3"/>
      <c r="M124" s="3"/>
      <c r="N124" s="11" t="s">
        <v>134</v>
      </c>
    </row>
    <row r="125" spans="1:14" ht="13.5" thickBot="1">
      <c r="A125" s="20" t="s">
        <v>359</v>
      </c>
      <c r="B125" s="11" t="s">
        <v>360</v>
      </c>
      <c r="C125" s="3">
        <v>8</v>
      </c>
      <c r="D125" s="3">
        <v>2</v>
      </c>
      <c r="E125" s="3">
        <v>1</v>
      </c>
      <c r="F125" s="3">
        <v>0</v>
      </c>
      <c r="G125" s="3">
        <v>1</v>
      </c>
      <c r="H125" s="3">
        <v>6.5</v>
      </c>
      <c r="I125" s="3">
        <v>7.5</v>
      </c>
      <c r="J125" s="3">
        <v>14</v>
      </c>
      <c r="K125" s="3" t="s">
        <v>62</v>
      </c>
      <c r="L125" s="3"/>
      <c r="M125" s="3"/>
      <c r="N125" s="11" t="s">
        <v>134</v>
      </c>
    </row>
    <row r="126" spans="1:14" ht="26.25" thickBot="1">
      <c r="A126" s="20" t="s">
        <v>344</v>
      </c>
      <c r="B126" s="11" t="s">
        <v>345</v>
      </c>
      <c r="C126" s="3">
        <v>6</v>
      </c>
      <c r="D126" s="3">
        <v>2</v>
      </c>
      <c r="E126" s="3">
        <v>1</v>
      </c>
      <c r="F126" s="3">
        <v>0</v>
      </c>
      <c r="G126" s="3">
        <v>0</v>
      </c>
      <c r="H126" s="3">
        <v>6.5</v>
      </c>
      <c r="I126" s="3">
        <v>4.5</v>
      </c>
      <c r="J126" s="3">
        <v>11</v>
      </c>
      <c r="K126" s="3"/>
      <c r="L126" s="3" t="s">
        <v>56</v>
      </c>
      <c r="M126" s="3"/>
      <c r="N126" s="11" t="s">
        <v>134</v>
      </c>
    </row>
    <row r="127" spans="1:14" ht="13.5" thickBot="1">
      <c r="A127" s="84" t="s">
        <v>563</v>
      </c>
      <c r="B127" s="75"/>
      <c r="C127" s="29">
        <v>60</v>
      </c>
      <c r="D127" s="9">
        <v>16</v>
      </c>
      <c r="E127" s="9">
        <v>8</v>
      </c>
      <c r="F127" s="9">
        <v>0</v>
      </c>
      <c r="G127" s="9">
        <v>7</v>
      </c>
      <c r="H127" s="9">
        <v>52</v>
      </c>
      <c r="I127" s="9">
        <v>53</v>
      </c>
      <c r="J127" s="9">
        <v>105</v>
      </c>
      <c r="K127" s="9">
        <v>7</v>
      </c>
      <c r="L127" s="9">
        <v>1</v>
      </c>
      <c r="M127" s="9">
        <v>0</v>
      </c>
      <c r="N127" s="9"/>
    </row>
    <row r="128" spans="1:14" ht="13.5" customHeight="1" thickBot="1">
      <c r="A128" s="73" t="s">
        <v>513</v>
      </c>
      <c r="B128" s="75"/>
      <c r="C128" s="41">
        <f>SUM(D128:G128)</f>
        <v>434</v>
      </c>
      <c r="D128" s="9">
        <f>D127*14</f>
        <v>224</v>
      </c>
      <c r="E128" s="9">
        <f aca="true" t="shared" si="1" ref="E128:J128">E127*14</f>
        <v>112</v>
      </c>
      <c r="F128" s="9">
        <f t="shared" si="1"/>
        <v>0</v>
      </c>
      <c r="G128" s="9">
        <f t="shared" si="1"/>
        <v>98</v>
      </c>
      <c r="H128" s="9">
        <f t="shared" si="1"/>
        <v>728</v>
      </c>
      <c r="I128" s="9">
        <f t="shared" si="1"/>
        <v>742</v>
      </c>
      <c r="J128" s="9">
        <f t="shared" si="1"/>
        <v>1470</v>
      </c>
      <c r="K128" s="9"/>
      <c r="L128" s="9"/>
      <c r="M128" s="9"/>
      <c r="N128" s="9"/>
    </row>
    <row r="129" spans="1:14" ht="13.5" customHeight="1" thickBot="1">
      <c r="A129" s="73" t="s">
        <v>564</v>
      </c>
      <c r="B129" s="75"/>
      <c r="C129" s="9">
        <v>50</v>
      </c>
      <c r="D129" s="9">
        <v>53.33</v>
      </c>
      <c r="E129" s="9">
        <v>53.33</v>
      </c>
      <c r="F129" s="9">
        <v>0</v>
      </c>
      <c r="G129" s="9">
        <v>33.33</v>
      </c>
      <c r="H129" s="9">
        <v>52.53</v>
      </c>
      <c r="I129" s="9">
        <v>48.18</v>
      </c>
      <c r="J129" s="9">
        <v>50.24</v>
      </c>
      <c r="K129" s="9" t="s">
        <v>135</v>
      </c>
      <c r="L129" s="9" t="s">
        <v>135</v>
      </c>
      <c r="M129" s="9" t="s">
        <v>135</v>
      </c>
      <c r="N129" s="9"/>
    </row>
    <row r="130" ht="12.75">
      <c r="A130" s="17"/>
    </row>
    <row r="131" ht="15.75">
      <c r="C131" s="14" t="s">
        <v>136</v>
      </c>
    </row>
    <row r="132" ht="13.5" thickBot="1">
      <c r="A132" s="17"/>
    </row>
    <row r="133" spans="1:14" ht="13.5" thickBot="1">
      <c r="A133" s="22" t="s">
        <v>48</v>
      </c>
      <c r="B133" s="8" t="s">
        <v>49</v>
      </c>
      <c r="C133" s="8" t="s">
        <v>50</v>
      </c>
      <c r="D133" s="73" t="s">
        <v>51</v>
      </c>
      <c r="E133" s="74"/>
      <c r="F133" s="74"/>
      <c r="G133" s="75"/>
      <c r="H133" s="73" t="s">
        <v>52</v>
      </c>
      <c r="I133" s="74"/>
      <c r="J133" s="75"/>
      <c r="K133" s="73" t="s">
        <v>53</v>
      </c>
      <c r="L133" s="74"/>
      <c r="M133" s="75"/>
      <c r="N133" s="8" t="s">
        <v>54</v>
      </c>
    </row>
    <row r="134" spans="1:14" ht="13.5" thickBot="1">
      <c r="A134" s="23"/>
      <c r="B134" s="9"/>
      <c r="C134" s="9" t="s">
        <v>55</v>
      </c>
      <c r="D134" s="10" t="s">
        <v>56</v>
      </c>
      <c r="E134" s="10" t="s">
        <v>57</v>
      </c>
      <c r="F134" s="10" t="s">
        <v>58</v>
      </c>
      <c r="G134" s="10" t="s">
        <v>59</v>
      </c>
      <c r="H134" s="10" t="s">
        <v>60</v>
      </c>
      <c r="I134" s="10" t="s">
        <v>27</v>
      </c>
      <c r="J134" s="10" t="s">
        <v>61</v>
      </c>
      <c r="K134" s="10" t="s">
        <v>62</v>
      </c>
      <c r="L134" s="10" t="s">
        <v>56</v>
      </c>
      <c r="M134" s="10" t="s">
        <v>63</v>
      </c>
      <c r="N134" s="9" t="s">
        <v>64</v>
      </c>
    </row>
    <row r="135" spans="1:14" ht="26.25" thickBot="1">
      <c r="A135" s="20" t="s">
        <v>499</v>
      </c>
      <c r="B135" s="11" t="s">
        <v>500</v>
      </c>
      <c r="C135" s="3">
        <v>7</v>
      </c>
      <c r="D135" s="3">
        <v>2</v>
      </c>
      <c r="E135" s="3">
        <v>1</v>
      </c>
      <c r="F135" s="3">
        <v>0</v>
      </c>
      <c r="G135" s="3">
        <v>1</v>
      </c>
      <c r="H135" s="3">
        <v>6.5</v>
      </c>
      <c r="I135" s="3">
        <v>5.5</v>
      </c>
      <c r="J135" s="3">
        <v>12</v>
      </c>
      <c r="K135" s="3" t="s">
        <v>62</v>
      </c>
      <c r="L135" s="3"/>
      <c r="M135" s="3"/>
      <c r="N135" s="11" t="s">
        <v>134</v>
      </c>
    </row>
    <row r="136" spans="1:14" ht="13.5" thickBot="1">
      <c r="A136" s="20" t="s">
        <v>503</v>
      </c>
      <c r="B136" s="11" t="s">
        <v>90</v>
      </c>
      <c r="C136" s="3">
        <v>8</v>
      </c>
      <c r="D136" s="3">
        <v>2</v>
      </c>
      <c r="E136" s="3">
        <v>1</v>
      </c>
      <c r="F136" s="3">
        <v>0</v>
      </c>
      <c r="G136" s="3">
        <v>1</v>
      </c>
      <c r="H136" s="3">
        <v>6.5</v>
      </c>
      <c r="I136" s="3">
        <v>7.5</v>
      </c>
      <c r="J136" s="3">
        <v>14</v>
      </c>
      <c r="K136" s="3" t="s">
        <v>62</v>
      </c>
      <c r="L136" s="3"/>
      <c r="M136" s="3"/>
      <c r="N136" s="11" t="s">
        <v>137</v>
      </c>
    </row>
    <row r="137" spans="1:14" ht="13.5" thickBot="1">
      <c r="A137" s="20" t="s">
        <v>506</v>
      </c>
      <c r="B137" s="11" t="s">
        <v>507</v>
      </c>
      <c r="C137" s="3">
        <v>7</v>
      </c>
      <c r="D137" s="3">
        <v>2</v>
      </c>
      <c r="E137" s="3">
        <v>1</v>
      </c>
      <c r="F137" s="3">
        <v>0</v>
      </c>
      <c r="G137" s="3">
        <v>1</v>
      </c>
      <c r="H137" s="3">
        <v>6.5</v>
      </c>
      <c r="I137" s="3">
        <v>5.5</v>
      </c>
      <c r="J137" s="3">
        <v>12</v>
      </c>
      <c r="K137" s="3" t="s">
        <v>62</v>
      </c>
      <c r="L137" s="3"/>
      <c r="M137" s="3"/>
      <c r="N137" s="11" t="s">
        <v>134</v>
      </c>
    </row>
    <row r="138" spans="1:14" ht="26.25" thickBot="1">
      <c r="A138" s="20" t="s">
        <v>508</v>
      </c>
      <c r="B138" s="11" t="s">
        <v>509</v>
      </c>
      <c r="C138" s="3">
        <v>4</v>
      </c>
      <c r="D138" s="3">
        <v>0</v>
      </c>
      <c r="E138" s="3">
        <v>0</v>
      </c>
      <c r="F138" s="3">
        <v>1</v>
      </c>
      <c r="G138" s="3">
        <v>2</v>
      </c>
      <c r="H138" s="3">
        <v>1.5</v>
      </c>
      <c r="I138" s="3">
        <v>5.5</v>
      </c>
      <c r="J138" s="3">
        <v>7</v>
      </c>
      <c r="K138" s="3"/>
      <c r="L138" s="3" t="s">
        <v>56</v>
      </c>
      <c r="M138" s="3"/>
      <c r="N138" s="11" t="s">
        <v>134</v>
      </c>
    </row>
    <row r="139" spans="1:14" ht="13.5" thickBot="1">
      <c r="A139" s="20" t="s">
        <v>203</v>
      </c>
      <c r="B139" s="11" t="s">
        <v>100</v>
      </c>
      <c r="C139" s="3">
        <v>4</v>
      </c>
      <c r="D139" s="3">
        <v>0</v>
      </c>
      <c r="E139" s="3">
        <v>0</v>
      </c>
      <c r="F139" s="3">
        <v>0</v>
      </c>
      <c r="G139" s="3">
        <v>5</v>
      </c>
      <c r="H139" s="3">
        <v>0</v>
      </c>
      <c r="I139" s="3">
        <v>7</v>
      </c>
      <c r="J139" s="3">
        <v>7</v>
      </c>
      <c r="K139" s="3"/>
      <c r="L139" s="3" t="s">
        <v>56</v>
      </c>
      <c r="M139" s="3"/>
      <c r="N139" s="11" t="s">
        <v>134</v>
      </c>
    </row>
    <row r="140" spans="1:14" ht="13.5" thickBot="1">
      <c r="A140" s="20" t="s">
        <v>510</v>
      </c>
      <c r="B140" s="11" t="s">
        <v>93</v>
      </c>
      <c r="C140" s="3">
        <v>8</v>
      </c>
      <c r="D140" s="3">
        <v>2</v>
      </c>
      <c r="E140" s="3">
        <v>1</v>
      </c>
      <c r="F140" s="3">
        <v>0</v>
      </c>
      <c r="G140" s="3">
        <v>1</v>
      </c>
      <c r="H140" s="3">
        <v>6.5</v>
      </c>
      <c r="I140" s="3">
        <v>7.5</v>
      </c>
      <c r="J140" s="3">
        <v>14</v>
      </c>
      <c r="K140" s="3" t="s">
        <v>62</v>
      </c>
      <c r="L140" s="3"/>
      <c r="M140" s="3"/>
      <c r="N140" s="11" t="s">
        <v>137</v>
      </c>
    </row>
    <row r="141" spans="1:14" ht="13.5" thickBot="1">
      <c r="A141" s="84" t="s">
        <v>563</v>
      </c>
      <c r="B141" s="75"/>
      <c r="C141" s="42">
        <f>SUM(D141:F141)</f>
        <v>13</v>
      </c>
      <c r="D141" s="9">
        <v>8</v>
      </c>
      <c r="E141" s="9">
        <v>4</v>
      </c>
      <c r="F141" s="9">
        <v>1</v>
      </c>
      <c r="G141" s="9">
        <v>11</v>
      </c>
      <c r="H141" s="9">
        <v>27.5</v>
      </c>
      <c r="I141" s="9">
        <v>38.5</v>
      </c>
      <c r="J141" s="9">
        <v>66</v>
      </c>
      <c r="K141" s="9">
        <v>4</v>
      </c>
      <c r="L141" s="9">
        <v>2</v>
      </c>
      <c r="M141" s="9">
        <v>0</v>
      </c>
      <c r="N141" s="9"/>
    </row>
    <row r="142" spans="1:14" ht="13.5" customHeight="1" thickBot="1">
      <c r="A142" s="73" t="s">
        <v>513</v>
      </c>
      <c r="B142" s="75"/>
      <c r="C142" s="41">
        <f>SUM(D142:G142)</f>
        <v>336</v>
      </c>
      <c r="D142" s="9">
        <f aca="true" t="shared" si="2" ref="D142:J142">D141*14</f>
        <v>112</v>
      </c>
      <c r="E142" s="9">
        <f t="shared" si="2"/>
        <v>56</v>
      </c>
      <c r="F142" s="9">
        <f t="shared" si="2"/>
        <v>14</v>
      </c>
      <c r="G142" s="9">
        <f t="shared" si="2"/>
        <v>154</v>
      </c>
      <c r="H142" s="9">
        <f t="shared" si="2"/>
        <v>385</v>
      </c>
      <c r="I142" s="9">
        <f t="shared" si="2"/>
        <v>539</v>
      </c>
      <c r="J142" s="9">
        <f t="shared" si="2"/>
        <v>924</v>
      </c>
      <c r="K142" s="9"/>
      <c r="L142" s="9"/>
      <c r="M142" s="9"/>
      <c r="N142" s="9"/>
    </row>
    <row r="143" spans="1:14" ht="13.5" customHeight="1" thickBot="1">
      <c r="A143" s="73" t="s">
        <v>564</v>
      </c>
      <c r="B143" s="75"/>
      <c r="C143" s="9">
        <v>31.67</v>
      </c>
      <c r="D143" s="9">
        <v>26.67</v>
      </c>
      <c r="E143" s="9">
        <v>26.67</v>
      </c>
      <c r="F143" s="9">
        <v>100</v>
      </c>
      <c r="G143" s="9">
        <v>52.38</v>
      </c>
      <c r="H143" s="9">
        <v>27.78</v>
      </c>
      <c r="I143" s="9">
        <v>35</v>
      </c>
      <c r="J143" s="9">
        <v>31.58</v>
      </c>
      <c r="K143" s="9" t="s">
        <v>135</v>
      </c>
      <c r="L143" s="9" t="s">
        <v>135</v>
      </c>
      <c r="M143" s="9" t="s">
        <v>135</v>
      </c>
      <c r="N143" s="9"/>
    </row>
    <row r="144" spans="1:14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1:14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ht="12.75">
      <c r="A147" s="17"/>
    </row>
    <row r="148" ht="16.5" thickBot="1">
      <c r="F148" s="14" t="s">
        <v>138</v>
      </c>
    </row>
    <row r="149" spans="1:14" ht="13.5" thickBot="1">
      <c r="A149" s="22" t="s">
        <v>48</v>
      </c>
      <c r="B149" s="8" t="s">
        <v>49</v>
      </c>
      <c r="C149" s="8" t="s">
        <v>50</v>
      </c>
      <c r="D149" s="73" t="s">
        <v>51</v>
      </c>
      <c r="E149" s="74"/>
      <c r="F149" s="74"/>
      <c r="G149" s="75"/>
      <c r="H149" s="73" t="s">
        <v>52</v>
      </c>
      <c r="I149" s="74"/>
      <c r="J149" s="75"/>
      <c r="K149" s="73" t="s">
        <v>53</v>
      </c>
      <c r="L149" s="74"/>
      <c r="M149" s="75"/>
      <c r="N149" s="8" t="s">
        <v>54</v>
      </c>
    </row>
    <row r="150" spans="1:14" ht="13.5" thickBot="1">
      <c r="A150" s="23"/>
      <c r="B150" s="9"/>
      <c r="C150" s="9" t="s">
        <v>55</v>
      </c>
      <c r="D150" s="10" t="s">
        <v>56</v>
      </c>
      <c r="E150" s="10" t="s">
        <v>57</v>
      </c>
      <c r="F150" s="10" t="s">
        <v>58</v>
      </c>
      <c r="G150" s="10" t="s">
        <v>59</v>
      </c>
      <c r="H150" s="10" t="s">
        <v>60</v>
      </c>
      <c r="I150" s="10" t="s">
        <v>27</v>
      </c>
      <c r="J150" s="10" t="s">
        <v>61</v>
      </c>
      <c r="K150" s="10" t="s">
        <v>62</v>
      </c>
      <c r="L150" s="10" t="s">
        <v>56</v>
      </c>
      <c r="M150" s="10" t="s">
        <v>63</v>
      </c>
      <c r="N150" s="9" t="s">
        <v>64</v>
      </c>
    </row>
    <row r="151" spans="1:14" ht="26.25" thickBot="1">
      <c r="A151" s="20" t="s">
        <v>330</v>
      </c>
      <c r="B151" s="11" t="s">
        <v>331</v>
      </c>
      <c r="C151" s="3">
        <v>7</v>
      </c>
      <c r="D151" s="3">
        <v>2</v>
      </c>
      <c r="E151" s="3">
        <v>1</v>
      </c>
      <c r="F151" s="3">
        <v>0</v>
      </c>
      <c r="G151" s="3">
        <v>1</v>
      </c>
      <c r="H151" s="3">
        <v>6.5</v>
      </c>
      <c r="I151" s="3">
        <v>5.5</v>
      </c>
      <c r="J151" s="3">
        <v>12</v>
      </c>
      <c r="K151" s="3" t="s">
        <v>62</v>
      </c>
      <c r="L151" s="3"/>
      <c r="M151" s="3"/>
      <c r="N151" s="11" t="s">
        <v>134</v>
      </c>
    </row>
    <row r="152" spans="1:14" ht="13.5" thickBot="1">
      <c r="A152" s="20" t="s">
        <v>326</v>
      </c>
      <c r="B152" s="11" t="s">
        <v>327</v>
      </c>
      <c r="C152" s="3">
        <v>8</v>
      </c>
      <c r="D152" s="3">
        <v>2</v>
      </c>
      <c r="E152" s="3">
        <v>1</v>
      </c>
      <c r="F152" s="3">
        <v>0</v>
      </c>
      <c r="G152" s="3">
        <v>1</v>
      </c>
      <c r="H152" s="3">
        <v>6.5</v>
      </c>
      <c r="I152" s="3">
        <v>7.5</v>
      </c>
      <c r="J152" s="3">
        <v>14</v>
      </c>
      <c r="K152" s="3" t="s">
        <v>62</v>
      </c>
      <c r="L152" s="3"/>
      <c r="M152" s="3"/>
      <c r="N152" s="11" t="s">
        <v>134</v>
      </c>
    </row>
    <row r="153" spans="1:14" ht="26.25" thickBot="1">
      <c r="A153" s="20" t="s">
        <v>504</v>
      </c>
      <c r="B153" s="11" t="s">
        <v>505</v>
      </c>
      <c r="C153" s="3">
        <v>7</v>
      </c>
      <c r="D153" s="3">
        <v>2</v>
      </c>
      <c r="E153" s="3">
        <v>1</v>
      </c>
      <c r="F153" s="3">
        <v>0</v>
      </c>
      <c r="G153" s="3">
        <v>1</v>
      </c>
      <c r="H153" s="3">
        <v>6.5</v>
      </c>
      <c r="I153" s="3">
        <v>5.5</v>
      </c>
      <c r="J153" s="3">
        <v>12</v>
      </c>
      <c r="K153" s="3" t="s">
        <v>62</v>
      </c>
      <c r="L153" s="3"/>
      <c r="M153" s="3"/>
      <c r="N153" s="11" t="s">
        <v>134</v>
      </c>
    </row>
    <row r="154" spans="1:14" ht="13.5" thickBot="1">
      <c r="A154" s="84" t="s">
        <v>563</v>
      </c>
      <c r="B154" s="75"/>
      <c r="C154" s="9">
        <v>22</v>
      </c>
      <c r="D154" s="9">
        <v>6</v>
      </c>
      <c r="E154" s="9">
        <v>3</v>
      </c>
      <c r="F154" s="9">
        <v>0</v>
      </c>
      <c r="G154" s="9">
        <v>3</v>
      </c>
      <c r="H154" s="9">
        <v>19.5</v>
      </c>
      <c r="I154" s="9">
        <v>18.5</v>
      </c>
      <c r="J154" s="9">
        <v>38</v>
      </c>
      <c r="K154" s="9">
        <v>3</v>
      </c>
      <c r="L154" s="9">
        <v>0</v>
      </c>
      <c r="M154" s="9">
        <v>0</v>
      </c>
      <c r="N154" s="9"/>
    </row>
    <row r="155" spans="1:14" ht="13.5" customHeight="1" thickBot="1">
      <c r="A155" s="73" t="s">
        <v>513</v>
      </c>
      <c r="B155" s="75"/>
      <c r="C155" s="41">
        <f>SUM(D155:G155)</f>
        <v>168</v>
      </c>
      <c r="D155" s="9">
        <f aca="true" t="shared" si="3" ref="D155:J155">D154*14</f>
        <v>84</v>
      </c>
      <c r="E155" s="9">
        <f t="shared" si="3"/>
        <v>42</v>
      </c>
      <c r="F155" s="9">
        <f t="shared" si="3"/>
        <v>0</v>
      </c>
      <c r="G155" s="9">
        <f t="shared" si="3"/>
        <v>42</v>
      </c>
      <c r="H155" s="9">
        <f t="shared" si="3"/>
        <v>273</v>
      </c>
      <c r="I155" s="9">
        <f t="shared" si="3"/>
        <v>259</v>
      </c>
      <c r="J155" s="9">
        <f t="shared" si="3"/>
        <v>532</v>
      </c>
      <c r="K155" s="9"/>
      <c r="L155" s="9"/>
      <c r="M155" s="9"/>
      <c r="N155" s="9"/>
    </row>
    <row r="156" spans="1:14" ht="13.5" customHeight="1" thickBot="1">
      <c r="A156" s="73" t="s">
        <v>564</v>
      </c>
      <c r="B156" s="75"/>
      <c r="C156" s="9">
        <v>18.33</v>
      </c>
      <c r="D156" s="9">
        <v>20</v>
      </c>
      <c r="E156" s="9">
        <v>20</v>
      </c>
      <c r="F156" s="9">
        <v>0</v>
      </c>
      <c r="G156" s="9">
        <v>14.29</v>
      </c>
      <c r="H156" s="9">
        <v>19.7</v>
      </c>
      <c r="I156" s="9">
        <v>16.82</v>
      </c>
      <c r="J156" s="9">
        <v>18.18</v>
      </c>
      <c r="K156" s="9" t="s">
        <v>135</v>
      </c>
      <c r="L156" s="9" t="s">
        <v>135</v>
      </c>
      <c r="M156" s="9" t="s">
        <v>135</v>
      </c>
      <c r="N156" s="9"/>
    </row>
    <row r="157" spans="1:14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ht="15.75">
      <c r="F158" s="14" t="s">
        <v>139</v>
      </c>
    </row>
    <row r="159" ht="16.5" thickBot="1">
      <c r="A159" s="14"/>
    </row>
    <row r="160" spans="1:9" ht="13.5" customHeight="1" thickBot="1">
      <c r="A160" s="22" t="s">
        <v>514</v>
      </c>
      <c r="B160" s="8" t="s">
        <v>515</v>
      </c>
      <c r="C160" s="8" t="s">
        <v>516</v>
      </c>
      <c r="D160" s="73" t="s">
        <v>52</v>
      </c>
      <c r="E160" s="74"/>
      <c r="F160" s="75"/>
      <c r="G160" s="7" t="s">
        <v>517</v>
      </c>
      <c r="H160" s="73" t="s">
        <v>518</v>
      </c>
      <c r="I160" s="75"/>
    </row>
    <row r="161" spans="1:9" ht="13.5" thickBot="1">
      <c r="A161" s="28"/>
      <c r="B161" s="29"/>
      <c r="C161" s="29" t="s">
        <v>519</v>
      </c>
      <c r="D161" s="8" t="s">
        <v>60</v>
      </c>
      <c r="E161" s="8" t="s">
        <v>27</v>
      </c>
      <c r="F161" s="8" t="s">
        <v>61</v>
      </c>
      <c r="G161" s="30"/>
      <c r="H161" s="8" t="s">
        <v>520</v>
      </c>
      <c r="I161" s="8" t="s">
        <v>521</v>
      </c>
    </row>
    <row r="162" spans="1:13" ht="12.75">
      <c r="A162" s="31">
        <v>1</v>
      </c>
      <c r="B162" s="32" t="s">
        <v>522</v>
      </c>
      <c r="C162" s="32">
        <f>14*(SUMIF($N:$N,"Obligatorie",D:D)+SUMIF($N:$N,"Obligatorie",E:E)+SUMIF($N:$N,"Obligatorie",F:F))</f>
        <v>560</v>
      </c>
      <c r="D162" s="32">
        <f>14*SUMIF($N:$N,"Obligatorie",H:H)</f>
        <v>1204</v>
      </c>
      <c r="E162" s="32">
        <f>14*SUMIF($N:$N,"Obligatorie",I:I)</f>
        <v>1330</v>
      </c>
      <c r="F162" s="32">
        <f>14*SUMIF($N:$N,"Obligatorie",J:J)</f>
        <v>2534</v>
      </c>
      <c r="G162" s="33">
        <f>C162/C164</f>
        <v>0.8695652173913043</v>
      </c>
      <c r="H162" s="32">
        <f>H164-H163</f>
        <v>60</v>
      </c>
      <c r="I162" s="32">
        <f>I164-I163</f>
        <v>44</v>
      </c>
      <c r="J162" s="34"/>
      <c r="K162" s="34"/>
      <c r="L162" s="34"/>
      <c r="M162" s="34"/>
    </row>
    <row r="163" spans="1:13" ht="12.75">
      <c r="A163" s="35">
        <v>2</v>
      </c>
      <c r="B163" s="36" t="s">
        <v>523</v>
      </c>
      <c r="C163" s="36">
        <f>14*(SUMIF(N:N,"Optionala",D:D)+SUMIF(N:N,"Optionala",E:E)+SUMIF(N:N,"Optionala",F:F))</f>
        <v>84</v>
      </c>
      <c r="D163" s="36">
        <f>14*SUMIF($N:$N,"Optionala",H:H)</f>
        <v>182</v>
      </c>
      <c r="E163" s="36">
        <f>14*SUMIF($N:$N,"Optionala",I:I)</f>
        <v>210</v>
      </c>
      <c r="F163" s="36">
        <f>14*SUMIF($N:$N,"Optionala",J:J)</f>
        <v>392</v>
      </c>
      <c r="G163" s="37">
        <f>C163/C164</f>
        <v>0.13043478260869565</v>
      </c>
      <c r="H163" s="36">
        <v>0</v>
      </c>
      <c r="I163" s="36">
        <v>16</v>
      </c>
      <c r="J163" s="34"/>
      <c r="K163" s="34"/>
      <c r="L163" s="34"/>
      <c r="M163" s="34"/>
    </row>
    <row r="164" spans="1:13" ht="13.5" thickBot="1">
      <c r="A164" s="82" t="s">
        <v>74</v>
      </c>
      <c r="B164" s="83"/>
      <c r="C164" s="38">
        <f>SUM(C162:C163)</f>
        <v>644</v>
      </c>
      <c r="D164" s="38">
        <f>SUM(D162:D163)</f>
        <v>1386</v>
      </c>
      <c r="E164" s="38">
        <f>SUM(E162:E163)</f>
        <v>1540</v>
      </c>
      <c r="F164" s="38">
        <f>SUM(F162:F163)</f>
        <v>2926</v>
      </c>
      <c r="G164" s="39">
        <f>SUM(G162:G163)</f>
        <v>1</v>
      </c>
      <c r="H164" s="38">
        <v>60</v>
      </c>
      <c r="I164" s="38">
        <v>60</v>
      </c>
      <c r="J164" s="34"/>
      <c r="K164" s="34"/>
      <c r="L164" s="34"/>
      <c r="M164" s="34"/>
    </row>
    <row r="165" spans="1:14" ht="12.75">
      <c r="A165" s="34"/>
      <c r="B165" s="34"/>
      <c r="C165" s="34"/>
      <c r="D165" s="34"/>
      <c r="E165" s="34"/>
      <c r="F165" s="34"/>
      <c r="G165" s="40"/>
      <c r="H165" s="34"/>
      <c r="I165" s="34"/>
      <c r="J165" s="34"/>
      <c r="K165" s="34"/>
      <c r="L165" s="34"/>
      <c r="M165" s="34"/>
      <c r="N165" s="34"/>
    </row>
    <row r="166" ht="12.75">
      <c r="A166" s="18"/>
    </row>
    <row r="167" spans="1:2" ht="12.75">
      <c r="A167" s="19"/>
      <c r="B167" s="1"/>
    </row>
    <row r="168" spans="1:3" ht="12.75">
      <c r="A168" s="19"/>
      <c r="C168" s="1"/>
    </row>
    <row r="169" spans="1:3" ht="12.75">
      <c r="A169" s="19"/>
      <c r="C169" s="1"/>
    </row>
    <row r="170" spans="1:3" ht="12.75">
      <c r="A170" s="19"/>
      <c r="C170" s="1"/>
    </row>
    <row r="171" spans="1:2" ht="12.75">
      <c r="A171" s="19"/>
      <c r="B171" s="1"/>
    </row>
    <row r="172" spans="1:3" ht="12.75">
      <c r="A172" s="19"/>
      <c r="C172" s="1"/>
    </row>
    <row r="173" spans="1:3" ht="12.75">
      <c r="A173" s="19"/>
      <c r="C173" s="1"/>
    </row>
    <row r="174" spans="1:3" ht="12.75">
      <c r="A174" s="19"/>
      <c r="C174" s="1"/>
    </row>
    <row r="175" ht="12.75">
      <c r="A175" s="18"/>
    </row>
    <row r="176" spans="1:2" ht="12.75">
      <c r="A176" s="19"/>
      <c r="B176" s="1"/>
    </row>
    <row r="177" spans="1:2" ht="12.75">
      <c r="A177" s="19"/>
      <c r="B177" s="1"/>
    </row>
  </sheetData>
  <sheetProtection/>
  <mergeCells count="50">
    <mergeCell ref="D160:F160"/>
    <mergeCell ref="H160:I160"/>
    <mergeCell ref="A164:B164"/>
    <mergeCell ref="A29:A30"/>
    <mergeCell ref="B29:C29"/>
    <mergeCell ref="B30:C30"/>
    <mergeCell ref="A128:B128"/>
    <mergeCell ref="D29:F29"/>
    <mergeCell ref="D30:F30"/>
    <mergeCell ref="I29:K30"/>
    <mergeCell ref="D46:G46"/>
    <mergeCell ref="H46:J46"/>
    <mergeCell ref="K46:M46"/>
    <mergeCell ref="D55:G55"/>
    <mergeCell ref="H55:J55"/>
    <mergeCell ref="K55:M55"/>
    <mergeCell ref="D89:G89"/>
    <mergeCell ref="H89:J89"/>
    <mergeCell ref="K89:M89"/>
    <mergeCell ref="A91:N91"/>
    <mergeCell ref="D64:G64"/>
    <mergeCell ref="H64:J64"/>
    <mergeCell ref="K64:M64"/>
    <mergeCell ref="D78:G78"/>
    <mergeCell ref="H78:J78"/>
    <mergeCell ref="K78:M78"/>
    <mergeCell ref="K110:M110"/>
    <mergeCell ref="D117:G117"/>
    <mergeCell ref="H117:J117"/>
    <mergeCell ref="K117:M117"/>
    <mergeCell ref="A96:N96"/>
    <mergeCell ref="D105:G105"/>
    <mergeCell ref="H105:J105"/>
    <mergeCell ref="K105:M105"/>
    <mergeCell ref="A127:B127"/>
    <mergeCell ref="A129:B129"/>
    <mergeCell ref="D133:G133"/>
    <mergeCell ref="H133:J133"/>
    <mergeCell ref="D110:G110"/>
    <mergeCell ref="H110:J110"/>
    <mergeCell ref="A154:B154"/>
    <mergeCell ref="A156:B156"/>
    <mergeCell ref="K133:M133"/>
    <mergeCell ref="A141:B141"/>
    <mergeCell ref="A143:B143"/>
    <mergeCell ref="D149:G149"/>
    <mergeCell ref="H149:J149"/>
    <mergeCell ref="K149:M149"/>
    <mergeCell ref="A142:B142"/>
    <mergeCell ref="A155:B155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1">
      <selection activeCell="A143" sqref="A143:A144"/>
    </sheetView>
  </sheetViews>
  <sheetFormatPr defaultColWidth="9.140625" defaultRowHeight="12.75"/>
  <cols>
    <col min="2" max="2" width="28.00390625" style="0" bestFit="1" customWidth="1"/>
    <col min="3" max="3" width="11.421875" style="0" bestFit="1" customWidth="1"/>
    <col min="14" max="14" width="13.8515625" style="0" customWidth="1"/>
  </cols>
  <sheetData>
    <row r="1" spans="1:7" ht="16.5" thickBot="1">
      <c r="A1" s="14" t="s">
        <v>572</v>
      </c>
      <c r="G1" s="18" t="s">
        <v>35</v>
      </c>
    </row>
    <row r="2" spans="1:9" ht="16.5" thickBot="1">
      <c r="A2" s="15" t="s">
        <v>573</v>
      </c>
      <c r="G2" s="21" t="s">
        <v>15</v>
      </c>
      <c r="H2" s="4" t="s">
        <v>25</v>
      </c>
      <c r="I2" s="4" t="s">
        <v>26</v>
      </c>
    </row>
    <row r="3" spans="1:9" ht="16.5" thickBot="1">
      <c r="A3" s="16" t="s">
        <v>0</v>
      </c>
      <c r="G3" s="20" t="s">
        <v>33</v>
      </c>
      <c r="H3" s="3">
        <v>16</v>
      </c>
      <c r="I3" s="3">
        <v>16</v>
      </c>
    </row>
    <row r="4" spans="1:9" ht="16.5" thickBot="1">
      <c r="A4" s="16" t="s">
        <v>1</v>
      </c>
      <c r="G4" s="20" t="s">
        <v>34</v>
      </c>
      <c r="H4" s="3">
        <v>15</v>
      </c>
      <c r="I4" s="3">
        <v>19</v>
      </c>
    </row>
    <row r="5" ht="15.75">
      <c r="A5" s="15" t="s">
        <v>2</v>
      </c>
    </row>
    <row r="6" spans="1:7" ht="15.75">
      <c r="A6" s="15" t="s">
        <v>140</v>
      </c>
      <c r="G6" s="18" t="s">
        <v>36</v>
      </c>
    </row>
    <row r="7" spans="1:7" ht="15.75">
      <c r="A7" s="15" t="s">
        <v>588</v>
      </c>
      <c r="G7" s="17" t="s">
        <v>37</v>
      </c>
    </row>
    <row r="8" spans="1:7" ht="15.75">
      <c r="A8" s="15" t="s">
        <v>5</v>
      </c>
      <c r="G8" s="17"/>
    </row>
    <row r="9" spans="1:7" ht="15.75">
      <c r="A9" s="15" t="s">
        <v>6</v>
      </c>
      <c r="G9" s="18" t="s">
        <v>38</v>
      </c>
    </row>
    <row r="10" spans="1:7" ht="12.75">
      <c r="A10" s="17"/>
      <c r="G10" s="5" t="s">
        <v>143</v>
      </c>
    </row>
    <row r="11" spans="1:7" ht="12.75">
      <c r="A11" s="18" t="s">
        <v>7</v>
      </c>
      <c r="G11" s="6" t="s">
        <v>570</v>
      </c>
    </row>
    <row r="12" spans="1:7" ht="12.75">
      <c r="A12" s="18" t="s">
        <v>8</v>
      </c>
      <c r="G12" s="5" t="s">
        <v>144</v>
      </c>
    </row>
    <row r="13" spans="1:7" ht="12.75">
      <c r="A13" s="17" t="s">
        <v>141</v>
      </c>
      <c r="G13" s="6" t="s">
        <v>571</v>
      </c>
    </row>
    <row r="14" spans="1:7" ht="12.75">
      <c r="A14" s="17" t="s">
        <v>142</v>
      </c>
      <c r="G14" s="5" t="s">
        <v>41</v>
      </c>
    </row>
    <row r="15" spans="1:7" ht="12.75">
      <c r="A15" s="18" t="s">
        <v>11</v>
      </c>
      <c r="G15" s="6" t="s">
        <v>576</v>
      </c>
    </row>
    <row r="16" spans="1:7" ht="12.75">
      <c r="A16" s="17" t="s">
        <v>12</v>
      </c>
      <c r="G16" s="5" t="s">
        <v>43</v>
      </c>
    </row>
    <row r="17" spans="1:7" ht="12.75">
      <c r="A17" s="6"/>
      <c r="G17" s="6" t="s">
        <v>569</v>
      </c>
    </row>
    <row r="18" spans="1:7" ht="12.75">
      <c r="A18" s="17"/>
      <c r="G18" s="17"/>
    </row>
    <row r="19" spans="1:7" ht="12.75">
      <c r="A19" s="17" t="s">
        <v>530</v>
      </c>
      <c r="G19" s="17"/>
    </row>
    <row r="20" spans="1:7" ht="12.75">
      <c r="A20" s="17" t="s">
        <v>531</v>
      </c>
      <c r="G20" s="17"/>
    </row>
    <row r="21" spans="1:7" ht="12.75">
      <c r="A21" s="17"/>
      <c r="G21" s="18" t="s">
        <v>44</v>
      </c>
    </row>
    <row r="22" spans="1:7" ht="12.75">
      <c r="A22" s="17"/>
      <c r="G22" s="17" t="s">
        <v>532</v>
      </c>
    </row>
    <row r="23" spans="1:7" ht="12.75">
      <c r="A23" s="17"/>
      <c r="G23" t="s">
        <v>533</v>
      </c>
    </row>
    <row r="24" ht="12.75">
      <c r="A24" s="17"/>
    </row>
    <row r="25" ht="12.75">
      <c r="A25" s="17"/>
    </row>
    <row r="26" ht="12.75">
      <c r="A26" s="17"/>
    </row>
    <row r="27" ht="12.75">
      <c r="A27" s="17"/>
    </row>
    <row r="28" ht="12.75">
      <c r="A28" s="17"/>
    </row>
    <row r="29" ht="12.75">
      <c r="A29" s="17"/>
    </row>
    <row r="30" ht="12.75">
      <c r="A30" s="17"/>
    </row>
    <row r="31" ht="12.75">
      <c r="A31" s="19"/>
    </row>
    <row r="32" ht="13.5" thickBot="1">
      <c r="A32" s="18" t="s">
        <v>14</v>
      </c>
    </row>
    <row r="33" spans="1:11" ht="12.75">
      <c r="A33" s="65" t="s">
        <v>15</v>
      </c>
      <c r="B33" s="67" t="s">
        <v>16</v>
      </c>
      <c r="C33" s="68"/>
      <c r="D33" s="67" t="s">
        <v>18</v>
      </c>
      <c r="E33" s="71"/>
      <c r="F33" s="68"/>
      <c r="G33" s="2" t="s">
        <v>20</v>
      </c>
      <c r="H33" s="2" t="s">
        <v>22</v>
      </c>
      <c r="I33" s="67" t="s">
        <v>24</v>
      </c>
      <c r="J33" s="71"/>
      <c r="K33" s="68"/>
    </row>
    <row r="34" spans="1:11" ht="13.5" thickBot="1">
      <c r="A34" s="66"/>
      <c r="B34" s="69" t="s">
        <v>17</v>
      </c>
      <c r="C34" s="70"/>
      <c r="D34" s="69" t="s">
        <v>19</v>
      </c>
      <c r="E34" s="72"/>
      <c r="F34" s="70"/>
      <c r="G34" s="3" t="s">
        <v>21</v>
      </c>
      <c r="H34" s="3" t="s">
        <v>23</v>
      </c>
      <c r="I34" s="69"/>
      <c r="J34" s="72"/>
      <c r="K34" s="70"/>
    </row>
    <row r="35" spans="1:11" ht="13.5" thickBot="1">
      <c r="A35" s="20" t="s">
        <v>15</v>
      </c>
      <c r="B35" s="3" t="s">
        <v>25</v>
      </c>
      <c r="C35" s="3" t="s">
        <v>26</v>
      </c>
      <c r="D35" s="3" t="s">
        <v>27</v>
      </c>
      <c r="E35" s="3" t="s">
        <v>28</v>
      </c>
      <c r="F35" s="3" t="s">
        <v>29</v>
      </c>
      <c r="G35" s="3"/>
      <c r="H35" s="3"/>
      <c r="I35" s="3" t="s">
        <v>30</v>
      </c>
      <c r="J35" s="3" t="s">
        <v>31</v>
      </c>
      <c r="K35" s="3" t="s">
        <v>32</v>
      </c>
    </row>
    <row r="36" spans="1:11" ht="13.5" thickBot="1">
      <c r="A36" s="20" t="s">
        <v>33</v>
      </c>
      <c r="B36" s="3">
        <v>14</v>
      </c>
      <c r="C36" s="3">
        <v>14</v>
      </c>
      <c r="D36" s="3">
        <v>3</v>
      </c>
      <c r="E36" s="3">
        <v>3</v>
      </c>
      <c r="F36" s="3">
        <v>2</v>
      </c>
      <c r="G36" s="3"/>
      <c r="H36" s="3">
        <v>0</v>
      </c>
      <c r="I36" s="3">
        <v>2</v>
      </c>
      <c r="J36" s="3">
        <v>1</v>
      </c>
      <c r="K36" s="3">
        <v>1</v>
      </c>
    </row>
    <row r="37" spans="1:11" ht="13.5" thickBot="1">
      <c r="A37" s="20" t="s">
        <v>34</v>
      </c>
      <c r="B37" s="3">
        <v>14</v>
      </c>
      <c r="C37" s="3">
        <v>14</v>
      </c>
      <c r="D37" s="3">
        <v>3</v>
      </c>
      <c r="E37" s="3">
        <v>3</v>
      </c>
      <c r="F37" s="3">
        <v>2</v>
      </c>
      <c r="G37" s="3"/>
      <c r="H37" s="3">
        <v>0</v>
      </c>
      <c r="I37" s="3">
        <v>2</v>
      </c>
      <c r="J37" s="3">
        <v>1</v>
      </c>
      <c r="K37" s="3">
        <v>1</v>
      </c>
    </row>
    <row r="38" ht="12.75">
      <c r="A38" s="17"/>
    </row>
    <row r="39" ht="12.75">
      <c r="A39" s="17"/>
    </row>
    <row r="40" ht="12.75">
      <c r="A40" s="17"/>
    </row>
    <row r="41" ht="12.75">
      <c r="A41" s="19"/>
    </row>
    <row r="42" ht="15.75">
      <c r="E42" s="14" t="s">
        <v>46</v>
      </c>
    </row>
    <row r="43" ht="16.5" thickBot="1">
      <c r="F43" s="14" t="s">
        <v>47</v>
      </c>
    </row>
    <row r="44" spans="1:14" ht="13.5" thickBot="1">
      <c r="A44" s="22" t="s">
        <v>48</v>
      </c>
      <c r="B44" s="8" t="s">
        <v>49</v>
      </c>
      <c r="C44" s="8" t="s">
        <v>50</v>
      </c>
      <c r="D44" s="73" t="s">
        <v>51</v>
      </c>
      <c r="E44" s="74"/>
      <c r="F44" s="74"/>
      <c r="G44" s="75"/>
      <c r="H44" s="73" t="s">
        <v>52</v>
      </c>
      <c r="I44" s="74"/>
      <c r="J44" s="75"/>
      <c r="K44" s="73" t="s">
        <v>53</v>
      </c>
      <c r="L44" s="74"/>
      <c r="M44" s="75"/>
      <c r="N44" s="8" t="s">
        <v>54</v>
      </c>
    </row>
    <row r="45" spans="1:14" ht="13.5" thickBot="1">
      <c r="A45" s="23"/>
      <c r="B45" s="9"/>
      <c r="C45" s="9" t="s">
        <v>55</v>
      </c>
      <c r="D45" s="10" t="s">
        <v>56</v>
      </c>
      <c r="E45" s="10" t="s">
        <v>57</v>
      </c>
      <c r="F45" s="10" t="s">
        <v>58</v>
      </c>
      <c r="G45" s="10" t="s">
        <v>59</v>
      </c>
      <c r="H45" s="10" t="s">
        <v>60</v>
      </c>
      <c r="I45" s="10" t="s">
        <v>27</v>
      </c>
      <c r="J45" s="10" t="s">
        <v>61</v>
      </c>
      <c r="K45" s="10" t="s">
        <v>62</v>
      </c>
      <c r="L45" s="10" t="s">
        <v>56</v>
      </c>
      <c r="M45" s="10" t="s">
        <v>63</v>
      </c>
      <c r="N45" s="9" t="s">
        <v>64</v>
      </c>
    </row>
    <row r="46" spans="1:14" ht="26.25" thickBot="1">
      <c r="A46" s="20" t="s">
        <v>145</v>
      </c>
      <c r="B46" s="11" t="s">
        <v>146</v>
      </c>
      <c r="C46" s="3">
        <v>7</v>
      </c>
      <c r="D46" s="3">
        <v>2</v>
      </c>
      <c r="E46" s="3">
        <v>1</v>
      </c>
      <c r="F46" s="3">
        <v>0</v>
      </c>
      <c r="G46" s="3">
        <v>1</v>
      </c>
      <c r="H46" s="3">
        <f>2.5*D46+1.5*E46+1.5*F46+1.5*G46</f>
        <v>8</v>
      </c>
      <c r="I46" s="3">
        <v>4</v>
      </c>
      <c r="J46" s="3">
        <v>12</v>
      </c>
      <c r="K46" s="3" t="s">
        <v>62</v>
      </c>
      <c r="L46" s="3"/>
      <c r="M46" s="3"/>
      <c r="N46" s="11" t="s">
        <v>67</v>
      </c>
    </row>
    <row r="47" spans="1:14" ht="13.5" thickBot="1">
      <c r="A47" s="20" t="s">
        <v>85</v>
      </c>
      <c r="B47" s="11" t="s">
        <v>86</v>
      </c>
      <c r="C47" s="3">
        <v>8</v>
      </c>
      <c r="D47" s="3">
        <v>2</v>
      </c>
      <c r="E47" s="3">
        <v>1</v>
      </c>
      <c r="F47" s="3">
        <v>0</v>
      </c>
      <c r="G47" s="3">
        <v>1</v>
      </c>
      <c r="H47" s="3">
        <f>2.5*D47+1.5*E47+1.5*F47+1.5*G47</f>
        <v>8</v>
      </c>
      <c r="I47" s="3">
        <v>6</v>
      </c>
      <c r="J47" s="3">
        <v>14</v>
      </c>
      <c r="K47" s="3"/>
      <c r="L47" s="3" t="s">
        <v>56</v>
      </c>
      <c r="M47" s="3"/>
      <c r="N47" s="11" t="s">
        <v>73</v>
      </c>
    </row>
    <row r="48" spans="1:14" ht="26.25" thickBot="1">
      <c r="A48" s="20" t="s">
        <v>147</v>
      </c>
      <c r="B48" s="11" t="s">
        <v>148</v>
      </c>
      <c r="C48" s="3">
        <v>8</v>
      </c>
      <c r="D48" s="3">
        <v>2</v>
      </c>
      <c r="E48" s="3">
        <v>1</v>
      </c>
      <c r="F48" s="3">
        <v>0</v>
      </c>
      <c r="G48" s="3">
        <v>1</v>
      </c>
      <c r="H48" s="3">
        <f>2.5*D48+1.5*E48+1.5*F48+1.5*G48</f>
        <v>8</v>
      </c>
      <c r="I48" s="3">
        <v>6</v>
      </c>
      <c r="J48" s="3">
        <v>14</v>
      </c>
      <c r="K48" s="3" t="s">
        <v>62</v>
      </c>
      <c r="L48" s="3"/>
      <c r="M48" s="3"/>
      <c r="N48" s="11" t="s">
        <v>67</v>
      </c>
    </row>
    <row r="49" spans="1:14" ht="26.25" thickBot="1">
      <c r="A49" s="20" t="s">
        <v>149</v>
      </c>
      <c r="B49" s="11" t="s">
        <v>150</v>
      </c>
      <c r="C49" s="3">
        <v>7</v>
      </c>
      <c r="D49" s="3">
        <v>2</v>
      </c>
      <c r="E49" s="3">
        <v>1</v>
      </c>
      <c r="F49" s="3">
        <v>0</v>
      </c>
      <c r="G49" s="3">
        <v>1</v>
      </c>
      <c r="H49" s="3">
        <f>2.5*D49+1.5*E49+1.5*F49+1.5*G49</f>
        <v>8</v>
      </c>
      <c r="I49" s="3">
        <v>4</v>
      </c>
      <c r="J49" s="3">
        <v>12</v>
      </c>
      <c r="K49" s="3" t="s">
        <v>62</v>
      </c>
      <c r="L49" s="3"/>
      <c r="M49" s="3"/>
      <c r="N49" s="11" t="s">
        <v>67</v>
      </c>
    </row>
    <row r="50" spans="1:14" ht="13.5" thickBot="1">
      <c r="A50" s="23" t="s">
        <v>74</v>
      </c>
      <c r="B50" s="9"/>
      <c r="C50" s="9">
        <f>SUM(C46:C49)</f>
        <v>30</v>
      </c>
      <c r="D50" s="9">
        <f aca="true" t="shared" si="0" ref="D50:J50">SUM(D46:D49)</f>
        <v>8</v>
      </c>
      <c r="E50" s="9">
        <f t="shared" si="0"/>
        <v>4</v>
      </c>
      <c r="F50" s="9">
        <f t="shared" si="0"/>
        <v>0</v>
      </c>
      <c r="G50" s="9">
        <f t="shared" si="0"/>
        <v>4</v>
      </c>
      <c r="H50" s="9">
        <f t="shared" si="0"/>
        <v>32</v>
      </c>
      <c r="I50" s="9">
        <f t="shared" si="0"/>
        <v>20</v>
      </c>
      <c r="J50" s="9">
        <f t="shared" si="0"/>
        <v>52</v>
      </c>
      <c r="K50" s="9"/>
      <c r="L50" s="9"/>
      <c r="M50" s="9"/>
      <c r="N50" s="9"/>
    </row>
    <row r="51" ht="12.75">
      <c r="A51" s="17"/>
    </row>
    <row r="52" ht="16.5" thickBot="1">
      <c r="F52" s="14" t="s">
        <v>75</v>
      </c>
    </row>
    <row r="53" spans="1:14" ht="13.5" thickBot="1">
      <c r="A53" s="22" t="s">
        <v>48</v>
      </c>
      <c r="B53" s="8" t="s">
        <v>49</v>
      </c>
      <c r="C53" s="8" t="s">
        <v>50</v>
      </c>
      <c r="D53" s="73" t="s">
        <v>51</v>
      </c>
      <c r="E53" s="74"/>
      <c r="F53" s="74"/>
      <c r="G53" s="75"/>
      <c r="H53" s="73" t="s">
        <v>52</v>
      </c>
      <c r="I53" s="74"/>
      <c r="J53" s="75"/>
      <c r="K53" s="73" t="s">
        <v>53</v>
      </c>
      <c r="L53" s="74"/>
      <c r="M53" s="75"/>
      <c r="N53" s="8" t="s">
        <v>54</v>
      </c>
    </row>
    <row r="54" spans="1:14" ht="13.5" thickBot="1">
      <c r="A54" s="23"/>
      <c r="B54" s="9"/>
      <c r="C54" s="9" t="s">
        <v>55</v>
      </c>
      <c r="D54" s="10" t="s">
        <v>56</v>
      </c>
      <c r="E54" s="10" t="s">
        <v>57</v>
      </c>
      <c r="F54" s="10" t="s">
        <v>58</v>
      </c>
      <c r="G54" s="10" t="s">
        <v>59</v>
      </c>
      <c r="H54" s="10" t="s">
        <v>60</v>
      </c>
      <c r="I54" s="10" t="s">
        <v>27</v>
      </c>
      <c r="J54" s="10" t="s">
        <v>61</v>
      </c>
      <c r="K54" s="10" t="s">
        <v>62</v>
      </c>
      <c r="L54" s="10" t="s">
        <v>56</v>
      </c>
      <c r="M54" s="10" t="s">
        <v>63</v>
      </c>
      <c r="N54" s="9" t="s">
        <v>64</v>
      </c>
    </row>
    <row r="55" spans="1:15" ht="13.5" thickBot="1">
      <c r="A55" s="20" t="s">
        <v>584</v>
      </c>
      <c r="B55" s="11" t="s">
        <v>566</v>
      </c>
      <c r="C55" s="3">
        <v>8</v>
      </c>
      <c r="D55" s="3">
        <v>2</v>
      </c>
      <c r="E55" s="3">
        <v>1</v>
      </c>
      <c r="F55" s="3">
        <v>0</v>
      </c>
      <c r="G55" s="3">
        <v>1</v>
      </c>
      <c r="H55" s="3">
        <f>2.5*D55+1.5*E55+1.5*F55+1.5*G55</f>
        <v>8</v>
      </c>
      <c r="I55" s="3">
        <v>6</v>
      </c>
      <c r="J55" s="3">
        <v>14</v>
      </c>
      <c r="K55" s="3" t="s">
        <v>62</v>
      </c>
      <c r="L55" s="3"/>
      <c r="M55" s="3"/>
      <c r="N55" s="11" t="s">
        <v>73</v>
      </c>
      <c r="O55" s="53"/>
    </row>
    <row r="56" spans="1:14" ht="26.25" thickBot="1">
      <c r="A56" s="20" t="s">
        <v>152</v>
      </c>
      <c r="B56" s="11" t="s">
        <v>153</v>
      </c>
      <c r="C56" s="3">
        <v>7</v>
      </c>
      <c r="D56" s="3">
        <v>2</v>
      </c>
      <c r="E56" s="3">
        <v>0</v>
      </c>
      <c r="F56" s="3">
        <v>1</v>
      </c>
      <c r="G56" s="3">
        <v>1</v>
      </c>
      <c r="H56" s="3">
        <f>2.5*D56+1.5*E56+1.5*F56+1.5*G56</f>
        <v>8</v>
      </c>
      <c r="I56" s="3">
        <v>4</v>
      </c>
      <c r="J56" s="3">
        <v>12</v>
      </c>
      <c r="K56" s="3" t="s">
        <v>62</v>
      </c>
      <c r="L56" s="3"/>
      <c r="M56" s="3"/>
      <c r="N56" s="11" t="s">
        <v>73</v>
      </c>
    </row>
    <row r="57" spans="1:14" ht="26.25" thickBot="1">
      <c r="A57" s="20" t="s">
        <v>154</v>
      </c>
      <c r="B57" s="11" t="s">
        <v>155</v>
      </c>
      <c r="C57" s="3">
        <v>8</v>
      </c>
      <c r="D57" s="3">
        <v>2</v>
      </c>
      <c r="E57" s="3">
        <v>1</v>
      </c>
      <c r="F57" s="3">
        <v>0</v>
      </c>
      <c r="G57" s="3">
        <v>1</v>
      </c>
      <c r="H57" s="3">
        <f>2.5*D57+1.5*E57+1.5*F57+1.5*G57</f>
        <v>8</v>
      </c>
      <c r="I57" s="3">
        <v>6</v>
      </c>
      <c r="J57" s="3">
        <v>14</v>
      </c>
      <c r="K57" s="3" t="s">
        <v>62</v>
      </c>
      <c r="L57" s="3"/>
      <c r="M57" s="3"/>
      <c r="N57" s="11" t="s">
        <v>73</v>
      </c>
    </row>
    <row r="58" spans="1:14" ht="13.5" thickBot="1">
      <c r="A58" s="20" t="s">
        <v>156</v>
      </c>
      <c r="B58" s="11" t="s">
        <v>157</v>
      </c>
      <c r="C58" s="3">
        <v>7</v>
      </c>
      <c r="D58" s="3">
        <v>2</v>
      </c>
      <c r="E58" s="3">
        <v>1</v>
      </c>
      <c r="F58" s="3">
        <v>0</v>
      </c>
      <c r="G58" s="3">
        <v>1</v>
      </c>
      <c r="H58" s="3">
        <f>2.5*D58+1.5*E58+1.5*F58+1.5*G58</f>
        <v>8</v>
      </c>
      <c r="I58" s="3">
        <v>4</v>
      </c>
      <c r="J58" s="3">
        <v>12</v>
      </c>
      <c r="K58" s="3"/>
      <c r="L58" s="3" t="s">
        <v>56</v>
      </c>
      <c r="M58" s="3"/>
      <c r="N58" s="11" t="s">
        <v>91</v>
      </c>
    </row>
    <row r="59" spans="1:14" ht="13.5" thickBot="1">
      <c r="A59" s="23" t="s">
        <v>74</v>
      </c>
      <c r="B59" s="9"/>
      <c r="C59" s="9">
        <f>SUM(C55:C58)</f>
        <v>30</v>
      </c>
      <c r="D59" s="9">
        <f aca="true" t="shared" si="1" ref="D59:J59">SUM(D55:D58)</f>
        <v>8</v>
      </c>
      <c r="E59" s="9">
        <f t="shared" si="1"/>
        <v>3</v>
      </c>
      <c r="F59" s="9">
        <f t="shared" si="1"/>
        <v>1</v>
      </c>
      <c r="G59" s="9">
        <f t="shared" si="1"/>
        <v>4</v>
      </c>
      <c r="H59" s="9">
        <f t="shared" si="1"/>
        <v>32</v>
      </c>
      <c r="I59" s="9">
        <f t="shared" si="1"/>
        <v>20</v>
      </c>
      <c r="J59" s="9">
        <f t="shared" si="1"/>
        <v>52</v>
      </c>
      <c r="K59" s="9"/>
      <c r="L59" s="9"/>
      <c r="M59" s="9"/>
      <c r="N59" s="9"/>
    </row>
    <row r="60" ht="12.75">
      <c r="A60" s="17"/>
    </row>
    <row r="61" ht="16.5" thickBot="1">
      <c r="F61" s="14" t="s">
        <v>84</v>
      </c>
    </row>
    <row r="62" spans="1:14" ht="13.5" thickBot="1">
      <c r="A62" s="22" t="s">
        <v>48</v>
      </c>
      <c r="B62" s="8" t="s">
        <v>49</v>
      </c>
      <c r="C62" s="8" t="s">
        <v>50</v>
      </c>
      <c r="D62" s="73" t="s">
        <v>51</v>
      </c>
      <c r="E62" s="74"/>
      <c r="F62" s="74"/>
      <c r="G62" s="75"/>
      <c r="H62" s="73" t="s">
        <v>52</v>
      </c>
      <c r="I62" s="74"/>
      <c r="J62" s="75"/>
      <c r="K62" s="73" t="s">
        <v>53</v>
      </c>
      <c r="L62" s="74"/>
      <c r="M62" s="75"/>
      <c r="N62" s="8" t="s">
        <v>54</v>
      </c>
    </row>
    <row r="63" spans="1:14" ht="13.5" thickBot="1">
      <c r="A63" s="23"/>
      <c r="B63" s="9"/>
      <c r="C63" s="9" t="s">
        <v>55</v>
      </c>
      <c r="D63" s="10" t="s">
        <v>56</v>
      </c>
      <c r="E63" s="10" t="s">
        <v>57</v>
      </c>
      <c r="F63" s="10" t="s">
        <v>58</v>
      </c>
      <c r="G63" s="10" t="s">
        <v>59</v>
      </c>
      <c r="H63" s="10" t="s">
        <v>60</v>
      </c>
      <c r="I63" s="10" t="s">
        <v>27</v>
      </c>
      <c r="J63" s="10" t="s">
        <v>61</v>
      </c>
      <c r="K63" s="10" t="s">
        <v>62</v>
      </c>
      <c r="L63" s="10" t="s">
        <v>56</v>
      </c>
      <c r="M63" s="10" t="s">
        <v>63</v>
      </c>
      <c r="N63" s="9" t="s">
        <v>64</v>
      </c>
    </row>
    <row r="64" spans="1:15" ht="13.5" thickBot="1">
      <c r="A64" s="20" t="s">
        <v>585</v>
      </c>
      <c r="B64" s="11" t="s">
        <v>581</v>
      </c>
      <c r="C64" s="3">
        <v>8</v>
      </c>
      <c r="D64" s="3">
        <v>2</v>
      </c>
      <c r="E64" s="3">
        <v>1</v>
      </c>
      <c r="F64" s="3">
        <v>0</v>
      </c>
      <c r="G64" s="3">
        <v>1</v>
      </c>
      <c r="H64" s="3">
        <f>2.5*D64+1.5*E64+1.5*F64+1.5*G64</f>
        <v>8</v>
      </c>
      <c r="I64" s="3">
        <v>6</v>
      </c>
      <c r="J64" s="3">
        <v>14</v>
      </c>
      <c r="K64" s="3" t="s">
        <v>62</v>
      </c>
      <c r="L64" s="3"/>
      <c r="M64" s="3"/>
      <c r="N64" s="11" t="s">
        <v>73</v>
      </c>
      <c r="O64" s="53"/>
    </row>
    <row r="65" spans="1:14" ht="26.25" thickBot="1">
      <c r="A65" s="20" t="s">
        <v>71</v>
      </c>
      <c r="B65" s="11" t="s">
        <v>565</v>
      </c>
      <c r="C65" s="3">
        <v>8</v>
      </c>
      <c r="D65" s="3">
        <v>2</v>
      </c>
      <c r="E65" s="3">
        <v>1</v>
      </c>
      <c r="F65" s="3">
        <v>0</v>
      </c>
      <c r="G65" s="3">
        <v>1</v>
      </c>
      <c r="H65" s="3">
        <f>2.5*D65+1.5*E65+1.5*F65+1.5*G65</f>
        <v>8</v>
      </c>
      <c r="I65" s="3">
        <v>6</v>
      </c>
      <c r="J65" s="3">
        <v>14</v>
      </c>
      <c r="K65" s="3" t="s">
        <v>62</v>
      </c>
      <c r="L65" s="3"/>
      <c r="M65" s="3"/>
      <c r="N65" s="11" t="s">
        <v>73</v>
      </c>
    </row>
    <row r="66" spans="1:14" ht="13.5" thickBot="1">
      <c r="A66" s="20" t="s">
        <v>158</v>
      </c>
      <c r="B66" s="11" t="s">
        <v>159</v>
      </c>
      <c r="C66" s="3">
        <v>8</v>
      </c>
      <c r="D66" s="3">
        <v>2</v>
      </c>
      <c r="E66" s="3">
        <v>1</v>
      </c>
      <c r="F66" s="3">
        <v>0</v>
      </c>
      <c r="G66" s="3">
        <v>1</v>
      </c>
      <c r="H66" s="3">
        <f>2.5*D66+1.5*E66+1.5*F66+1.5*G66</f>
        <v>8</v>
      </c>
      <c r="I66" s="3">
        <v>6</v>
      </c>
      <c r="J66" s="3">
        <v>14</v>
      </c>
      <c r="K66" s="3" t="s">
        <v>62</v>
      </c>
      <c r="L66" s="3"/>
      <c r="M66" s="3"/>
      <c r="N66" s="11" t="s">
        <v>73</v>
      </c>
    </row>
    <row r="67" spans="1:14" ht="26.25" thickBot="1">
      <c r="A67" s="20" t="s">
        <v>87</v>
      </c>
      <c r="B67" s="11" t="s">
        <v>88</v>
      </c>
      <c r="C67" s="3">
        <v>6</v>
      </c>
      <c r="D67" s="3">
        <v>2</v>
      </c>
      <c r="E67" s="3">
        <v>1</v>
      </c>
      <c r="F67" s="3">
        <v>0</v>
      </c>
      <c r="G67" s="3">
        <v>0</v>
      </c>
      <c r="H67" s="3">
        <f>2.5*D67+1.5*E67+1.5*F67+1.5*G67</f>
        <v>6.5</v>
      </c>
      <c r="I67" s="3">
        <v>4.5</v>
      </c>
      <c r="J67" s="3">
        <v>11</v>
      </c>
      <c r="K67" s="3"/>
      <c r="L67" s="3" t="s">
        <v>56</v>
      </c>
      <c r="M67" s="3"/>
      <c r="N67" s="11" t="s">
        <v>73</v>
      </c>
    </row>
    <row r="68" spans="1:14" ht="13.5" thickBot="1">
      <c r="A68" s="23" t="s">
        <v>74</v>
      </c>
      <c r="B68" s="9"/>
      <c r="C68" s="9">
        <f>SUM(C64:C67)</f>
        <v>30</v>
      </c>
      <c r="D68" s="9">
        <f aca="true" t="shared" si="2" ref="D68:J68">SUM(D64:D67)</f>
        <v>8</v>
      </c>
      <c r="E68" s="9">
        <f t="shared" si="2"/>
        <v>4</v>
      </c>
      <c r="F68" s="9">
        <f t="shared" si="2"/>
        <v>0</v>
      </c>
      <c r="G68" s="9">
        <f t="shared" si="2"/>
        <v>3</v>
      </c>
      <c r="H68" s="9">
        <f t="shared" si="2"/>
        <v>30.5</v>
      </c>
      <c r="I68" s="9">
        <f t="shared" si="2"/>
        <v>22.5</v>
      </c>
      <c r="J68" s="9">
        <f t="shared" si="2"/>
        <v>53</v>
      </c>
      <c r="K68" s="9"/>
      <c r="L68" s="9"/>
      <c r="M68" s="9"/>
      <c r="N68" s="9"/>
    </row>
    <row r="69" spans="1:14" ht="12.75">
      <c r="A69" s="50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2.75">
      <c r="A70" s="50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2.75">
      <c r="A71" s="5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5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ht="12.75">
      <c r="A73" s="17"/>
    </row>
    <row r="74" ht="16.5" thickBot="1">
      <c r="F74" s="14" t="s">
        <v>94</v>
      </c>
    </row>
    <row r="75" spans="1:14" ht="13.5" thickBot="1">
      <c r="A75" s="22" t="s">
        <v>48</v>
      </c>
      <c r="B75" s="8" t="s">
        <v>49</v>
      </c>
      <c r="C75" s="8" t="s">
        <v>50</v>
      </c>
      <c r="D75" s="73" t="s">
        <v>51</v>
      </c>
      <c r="E75" s="74"/>
      <c r="F75" s="74"/>
      <c r="G75" s="75"/>
      <c r="H75" s="73" t="s">
        <v>52</v>
      </c>
      <c r="I75" s="74"/>
      <c r="J75" s="75"/>
      <c r="K75" s="73" t="s">
        <v>53</v>
      </c>
      <c r="L75" s="74"/>
      <c r="M75" s="75"/>
      <c r="N75" s="8" t="s">
        <v>54</v>
      </c>
    </row>
    <row r="76" spans="1:14" ht="13.5" thickBot="1">
      <c r="A76" s="23"/>
      <c r="B76" s="9"/>
      <c r="C76" s="9" t="s">
        <v>55</v>
      </c>
      <c r="D76" s="10" t="s">
        <v>56</v>
      </c>
      <c r="E76" s="10" t="s">
        <v>57</v>
      </c>
      <c r="F76" s="10" t="s">
        <v>58</v>
      </c>
      <c r="G76" s="10" t="s">
        <v>59</v>
      </c>
      <c r="H76" s="10" t="s">
        <v>60</v>
      </c>
      <c r="I76" s="10" t="s">
        <v>27</v>
      </c>
      <c r="J76" s="10" t="s">
        <v>61</v>
      </c>
      <c r="K76" s="10" t="s">
        <v>62</v>
      </c>
      <c r="L76" s="10" t="s">
        <v>56</v>
      </c>
      <c r="M76" s="10" t="s">
        <v>63</v>
      </c>
      <c r="N76" s="9" t="s">
        <v>64</v>
      </c>
    </row>
    <row r="77" spans="1:14" ht="26.25" thickBot="1">
      <c r="A77" s="20" t="s">
        <v>160</v>
      </c>
      <c r="B77" s="11" t="s">
        <v>161</v>
      </c>
      <c r="C77" s="3">
        <v>4</v>
      </c>
      <c r="D77" s="3">
        <v>0</v>
      </c>
      <c r="E77" s="3">
        <v>0</v>
      </c>
      <c r="F77" s="3">
        <v>1</v>
      </c>
      <c r="G77" s="3">
        <v>2</v>
      </c>
      <c r="H77" s="3">
        <f>2.5*D77+1.5*E77+1.5*F77+1.5*G77</f>
        <v>4.5</v>
      </c>
      <c r="I77" s="3">
        <v>2.5</v>
      </c>
      <c r="J77" s="3">
        <v>7</v>
      </c>
      <c r="K77" s="3"/>
      <c r="L77" s="3" t="s">
        <v>56</v>
      </c>
      <c r="M77" s="3"/>
      <c r="N77" s="11" t="s">
        <v>73</v>
      </c>
    </row>
    <row r="78" spans="1:14" ht="13.5" thickBot="1">
      <c r="A78" s="20" t="s">
        <v>99</v>
      </c>
      <c r="B78" s="11" t="s">
        <v>100</v>
      </c>
      <c r="C78" s="3">
        <v>4</v>
      </c>
      <c r="D78" s="3">
        <v>0</v>
      </c>
      <c r="E78" s="3">
        <v>0</v>
      </c>
      <c r="F78" s="3">
        <v>0</v>
      </c>
      <c r="G78" s="3">
        <v>4</v>
      </c>
      <c r="H78" s="3">
        <f>2.5*D78+1.5*E78+1.5*F78+1.5*G78</f>
        <v>6</v>
      </c>
      <c r="I78" s="3">
        <v>1</v>
      </c>
      <c r="J78" s="3">
        <v>7</v>
      </c>
      <c r="K78" s="3"/>
      <c r="L78" s="3" t="s">
        <v>56</v>
      </c>
      <c r="M78" s="3"/>
      <c r="N78" s="11" t="s">
        <v>91</v>
      </c>
    </row>
    <row r="79" spans="1:14" ht="13.5" thickBot="1">
      <c r="A79" s="20" t="s">
        <v>162</v>
      </c>
      <c r="B79" s="11" t="s">
        <v>163</v>
      </c>
      <c r="C79" s="3">
        <v>8</v>
      </c>
      <c r="D79" s="3">
        <v>2</v>
      </c>
      <c r="E79" s="3">
        <v>1</v>
      </c>
      <c r="F79" s="3">
        <v>0</v>
      </c>
      <c r="G79" s="3">
        <v>1</v>
      </c>
      <c r="H79" s="3">
        <f>2.5*D79+1.5*E79+1.5*F79+1.5*G79</f>
        <v>8</v>
      </c>
      <c r="I79" s="3">
        <v>6</v>
      </c>
      <c r="J79" s="3">
        <v>14</v>
      </c>
      <c r="K79" s="3" t="s">
        <v>62</v>
      </c>
      <c r="L79" s="3"/>
      <c r="M79" s="3"/>
      <c r="N79" s="11" t="s">
        <v>91</v>
      </c>
    </row>
    <row r="80" spans="1:14" ht="13.5" thickBot="1">
      <c r="A80" s="20" t="s">
        <v>164</v>
      </c>
      <c r="B80" s="11" t="s">
        <v>165</v>
      </c>
      <c r="C80" s="3">
        <v>7</v>
      </c>
      <c r="D80" s="3">
        <v>2</v>
      </c>
      <c r="E80" s="3">
        <v>1</v>
      </c>
      <c r="F80" s="3">
        <v>0</v>
      </c>
      <c r="G80" s="3">
        <v>1</v>
      </c>
      <c r="H80" s="3">
        <f>2.5*D80+1.5*E80+1.5*F80+1.5*G80</f>
        <v>8</v>
      </c>
      <c r="I80" s="3">
        <v>4</v>
      </c>
      <c r="J80" s="3">
        <v>12</v>
      </c>
      <c r="K80" s="3" t="s">
        <v>62</v>
      </c>
      <c r="L80" s="3"/>
      <c r="M80" s="3"/>
      <c r="N80" s="11" t="s">
        <v>91</v>
      </c>
    </row>
    <row r="81" spans="1:14" ht="13.5" thickBot="1">
      <c r="A81" s="20" t="s">
        <v>166</v>
      </c>
      <c r="B81" s="11" t="s">
        <v>167</v>
      </c>
      <c r="C81" s="3">
        <v>7</v>
      </c>
      <c r="D81" s="3">
        <v>2</v>
      </c>
      <c r="E81" s="3">
        <v>1</v>
      </c>
      <c r="F81" s="3">
        <v>0</v>
      </c>
      <c r="G81" s="3">
        <v>1</v>
      </c>
      <c r="H81" s="3">
        <f>2.5*D81+1.5*E81+1.5*F81+1.5*G81</f>
        <v>8</v>
      </c>
      <c r="I81" s="3">
        <v>4</v>
      </c>
      <c r="J81" s="3">
        <v>12</v>
      </c>
      <c r="K81" s="3" t="s">
        <v>62</v>
      </c>
      <c r="L81" s="3"/>
      <c r="M81" s="3"/>
      <c r="N81" s="11" t="s">
        <v>91</v>
      </c>
    </row>
    <row r="82" spans="1:14" ht="13.5" thickBot="1">
      <c r="A82" s="23" t="s">
        <v>74</v>
      </c>
      <c r="B82" s="9"/>
      <c r="C82" s="9">
        <f>SUM(C77:C81)</f>
        <v>30</v>
      </c>
      <c r="D82" s="9">
        <f aca="true" t="shared" si="3" ref="D82:J82">SUM(D77:D81)</f>
        <v>6</v>
      </c>
      <c r="E82" s="9">
        <f t="shared" si="3"/>
        <v>3</v>
      </c>
      <c r="F82" s="9">
        <f t="shared" si="3"/>
        <v>1</v>
      </c>
      <c r="G82" s="9">
        <f t="shared" si="3"/>
        <v>9</v>
      </c>
      <c r="H82" s="9">
        <f t="shared" si="3"/>
        <v>34.5</v>
      </c>
      <c r="I82" s="9">
        <f t="shared" si="3"/>
        <v>17.5</v>
      </c>
      <c r="J82" s="9">
        <f t="shared" si="3"/>
        <v>52</v>
      </c>
      <c r="K82" s="9"/>
      <c r="L82" s="9"/>
      <c r="M82" s="9"/>
      <c r="N82" s="9"/>
    </row>
    <row r="83" ht="15.75">
      <c r="A83" s="15"/>
    </row>
    <row r="84" ht="15.75">
      <c r="F84" s="14" t="s">
        <v>104</v>
      </c>
    </row>
    <row r="85" ht="13.5" thickBot="1">
      <c r="A85" s="17"/>
    </row>
    <row r="86" spans="1:14" ht="13.5" thickBot="1">
      <c r="A86" s="22" t="s">
        <v>48</v>
      </c>
      <c r="B86" s="8" t="s">
        <v>49</v>
      </c>
      <c r="C86" s="8" t="s">
        <v>50</v>
      </c>
      <c r="D86" s="73" t="s">
        <v>51</v>
      </c>
      <c r="E86" s="74"/>
      <c r="F86" s="74"/>
      <c r="G86" s="75"/>
      <c r="H86" s="73" t="s">
        <v>52</v>
      </c>
      <c r="I86" s="74"/>
      <c r="J86" s="75"/>
      <c r="K86" s="73" t="s">
        <v>53</v>
      </c>
      <c r="L86" s="74"/>
      <c r="M86" s="75"/>
      <c r="N86" s="8" t="s">
        <v>54</v>
      </c>
    </row>
    <row r="87" spans="1:14" ht="13.5" thickBot="1">
      <c r="A87" s="23"/>
      <c r="B87" s="9"/>
      <c r="C87" s="9" t="s">
        <v>55</v>
      </c>
      <c r="D87" s="10" t="s">
        <v>56</v>
      </c>
      <c r="E87" s="10" t="s">
        <v>57</v>
      </c>
      <c r="F87" s="10" t="s">
        <v>58</v>
      </c>
      <c r="G87" s="10" t="s">
        <v>59</v>
      </c>
      <c r="H87" s="10" t="s">
        <v>60</v>
      </c>
      <c r="I87" s="10" t="s">
        <v>27</v>
      </c>
      <c r="J87" s="10" t="s">
        <v>61</v>
      </c>
      <c r="K87" s="10" t="s">
        <v>62</v>
      </c>
      <c r="L87" s="10" t="s">
        <v>56</v>
      </c>
      <c r="M87" s="10" t="s">
        <v>63</v>
      </c>
      <c r="N87" s="9" t="s">
        <v>64</v>
      </c>
    </row>
    <row r="88" spans="1:14" ht="13.5" thickBot="1">
      <c r="A88" s="85" t="s">
        <v>168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7"/>
    </row>
    <row r="89" spans="1:14" ht="13.5" thickBot="1">
      <c r="A89" s="21" t="s">
        <v>169</v>
      </c>
      <c r="B89" s="52" t="s">
        <v>170</v>
      </c>
      <c r="C89" s="4">
        <v>7</v>
      </c>
      <c r="D89" s="4">
        <v>2</v>
      </c>
      <c r="E89" s="4">
        <v>1</v>
      </c>
      <c r="F89" s="4">
        <v>0</v>
      </c>
      <c r="G89" s="4">
        <v>1</v>
      </c>
      <c r="H89" s="55">
        <f>2.5*D89+1.5*E89+1.5*F89+1.5*G89</f>
        <v>8</v>
      </c>
      <c r="I89" s="4">
        <v>4</v>
      </c>
      <c r="J89" s="4">
        <v>12</v>
      </c>
      <c r="K89" s="4"/>
      <c r="L89" s="4" t="s">
        <v>56</v>
      </c>
      <c r="M89" s="4"/>
      <c r="N89" s="52" t="s">
        <v>91</v>
      </c>
    </row>
    <row r="90" spans="1:14" ht="13.5" thickBot="1">
      <c r="A90" s="20" t="s">
        <v>174</v>
      </c>
      <c r="B90" s="11" t="s">
        <v>175</v>
      </c>
      <c r="C90" s="3">
        <v>7</v>
      </c>
      <c r="D90" s="3">
        <v>2</v>
      </c>
      <c r="E90" s="3">
        <v>1</v>
      </c>
      <c r="F90" s="3">
        <v>0</v>
      </c>
      <c r="G90" s="3">
        <v>1</v>
      </c>
      <c r="H90" s="3">
        <f>2.5*D90+1.5*E90+1.5*F90+1.5*G90</f>
        <v>8</v>
      </c>
      <c r="I90" s="3">
        <v>4</v>
      </c>
      <c r="J90" s="3">
        <v>12</v>
      </c>
      <c r="K90" s="3" t="s">
        <v>62</v>
      </c>
      <c r="L90" s="3"/>
      <c r="M90" s="3"/>
      <c r="N90" s="11" t="s">
        <v>91</v>
      </c>
    </row>
    <row r="91" spans="1:14" ht="13.5" thickBot="1">
      <c r="A91" s="85" t="s">
        <v>173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7"/>
    </row>
    <row r="92" spans="1:14" ht="13.5" thickBot="1">
      <c r="A92" s="21" t="s">
        <v>178</v>
      </c>
      <c r="B92" s="52" t="s">
        <v>179</v>
      </c>
      <c r="C92" s="4">
        <v>8</v>
      </c>
      <c r="D92" s="4">
        <v>2</v>
      </c>
      <c r="E92" s="4">
        <v>1</v>
      </c>
      <c r="F92" s="4">
        <v>0</v>
      </c>
      <c r="G92" s="4">
        <v>1</v>
      </c>
      <c r="H92" s="55">
        <f>2.5*D92+1.5*E92+1.5*F92+1.5*G92</f>
        <v>8</v>
      </c>
      <c r="I92" s="4">
        <v>6</v>
      </c>
      <c r="J92" s="4">
        <v>14</v>
      </c>
      <c r="K92" s="4" t="s">
        <v>62</v>
      </c>
      <c r="L92" s="4"/>
      <c r="M92" s="4"/>
      <c r="N92" s="52" t="s">
        <v>91</v>
      </c>
    </row>
    <row r="93" spans="1:14" ht="13.5" thickBot="1">
      <c r="A93" s="20" t="s">
        <v>171</v>
      </c>
      <c r="B93" s="11" t="s">
        <v>172</v>
      </c>
      <c r="C93" s="3">
        <v>8</v>
      </c>
      <c r="D93" s="3">
        <v>2</v>
      </c>
      <c r="E93" s="3">
        <v>1</v>
      </c>
      <c r="F93" s="3">
        <v>0</v>
      </c>
      <c r="G93" s="3">
        <v>1</v>
      </c>
      <c r="H93" s="3">
        <f>2.5*D93+1.5*E93+1.5*F93+1.5*G93</f>
        <v>8</v>
      </c>
      <c r="I93" s="3">
        <v>6</v>
      </c>
      <c r="J93" s="3">
        <v>14</v>
      </c>
      <c r="K93" s="3"/>
      <c r="L93" s="3" t="s">
        <v>56</v>
      </c>
      <c r="M93" s="3"/>
      <c r="N93" s="11" t="s">
        <v>91</v>
      </c>
    </row>
    <row r="94" spans="1:14" ht="13.5" thickBot="1">
      <c r="A94" s="85" t="s">
        <v>117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7"/>
    </row>
    <row r="95" spans="1:14" ht="13.5" thickBot="1">
      <c r="A95" s="21" t="s">
        <v>176</v>
      </c>
      <c r="B95" s="52" t="s">
        <v>177</v>
      </c>
      <c r="C95" s="4">
        <v>7</v>
      </c>
      <c r="D95" s="4">
        <v>2</v>
      </c>
      <c r="E95" s="4">
        <v>1</v>
      </c>
      <c r="F95" s="4">
        <v>0</v>
      </c>
      <c r="G95" s="4">
        <v>1</v>
      </c>
      <c r="H95" s="55">
        <f>2.5*D95+1.5*E95+1.5*F95+1.5*G95</f>
        <v>8</v>
      </c>
      <c r="I95" s="4">
        <v>4</v>
      </c>
      <c r="J95" s="4">
        <v>12</v>
      </c>
      <c r="K95" s="4" t="s">
        <v>62</v>
      </c>
      <c r="L95" s="4"/>
      <c r="M95" s="4"/>
      <c r="N95" s="52" t="s">
        <v>91</v>
      </c>
    </row>
    <row r="96" spans="1:14" ht="13.5" thickBot="1">
      <c r="A96" s="20" t="s">
        <v>151</v>
      </c>
      <c r="B96" s="11" t="s">
        <v>575</v>
      </c>
      <c r="C96" s="3">
        <v>7</v>
      </c>
      <c r="D96" s="3">
        <v>2</v>
      </c>
      <c r="E96" s="3">
        <v>1</v>
      </c>
      <c r="F96" s="3">
        <v>0</v>
      </c>
      <c r="G96" s="3">
        <v>1</v>
      </c>
      <c r="H96" s="55">
        <f>2.5*D96+1.5*E96+1.5*F96+1.5*G96</f>
        <v>8</v>
      </c>
      <c r="I96" s="3">
        <v>4</v>
      </c>
      <c r="J96" s="3">
        <v>12</v>
      </c>
      <c r="K96" s="3" t="s">
        <v>62</v>
      </c>
      <c r="L96" s="3"/>
      <c r="M96" s="3"/>
      <c r="N96" s="11" t="s">
        <v>91</v>
      </c>
    </row>
    <row r="97" spans="1:14" ht="13.5" thickBot="1">
      <c r="A97" s="85" t="s">
        <v>123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7"/>
    </row>
    <row r="98" spans="1:14" ht="26.25" thickBot="1">
      <c r="A98" s="21" t="s">
        <v>180</v>
      </c>
      <c r="B98" s="52" t="s">
        <v>181</v>
      </c>
      <c r="C98" s="4">
        <v>7</v>
      </c>
      <c r="D98" s="4">
        <v>2</v>
      </c>
      <c r="E98" s="4">
        <v>1</v>
      </c>
      <c r="F98" s="4">
        <v>0</v>
      </c>
      <c r="G98" s="4">
        <v>1</v>
      </c>
      <c r="H98" s="55">
        <f>2.5*D98+1.5*E98+1.5*F98+1.5*G98</f>
        <v>8</v>
      </c>
      <c r="I98" s="4">
        <v>4</v>
      </c>
      <c r="J98" s="4">
        <v>12</v>
      </c>
      <c r="K98" s="4" t="s">
        <v>62</v>
      </c>
      <c r="L98" s="4"/>
      <c r="M98" s="4"/>
      <c r="N98" s="52" t="s">
        <v>91</v>
      </c>
    </row>
    <row r="99" spans="1:14" ht="13.5" thickBot="1">
      <c r="A99" s="20" t="s">
        <v>182</v>
      </c>
      <c r="B99" s="11" t="s">
        <v>183</v>
      </c>
      <c r="C99" s="3">
        <v>7</v>
      </c>
      <c r="D99" s="3">
        <v>2</v>
      </c>
      <c r="E99" s="3">
        <v>1</v>
      </c>
      <c r="F99" s="3">
        <v>0</v>
      </c>
      <c r="G99" s="3">
        <v>1</v>
      </c>
      <c r="H99" s="55">
        <f>2.5*D99+1.5*E99+1.5*F99+1.5*G99</f>
        <v>8</v>
      </c>
      <c r="I99" s="3">
        <v>4</v>
      </c>
      <c r="J99" s="3">
        <v>12</v>
      </c>
      <c r="K99" s="3" t="s">
        <v>62</v>
      </c>
      <c r="L99" s="3"/>
      <c r="M99" s="3"/>
      <c r="N99" s="11" t="s">
        <v>91</v>
      </c>
    </row>
    <row r="100" spans="1:14" ht="13.5" thickBot="1">
      <c r="A100" s="23" t="s">
        <v>74</v>
      </c>
      <c r="B100" s="9"/>
      <c r="C100" s="9">
        <f>C89+C92+C95+C98</f>
        <v>29</v>
      </c>
      <c r="D100" s="9">
        <f aca="true" t="shared" si="4" ref="D100:J100">D89+D92+D95+D98</f>
        <v>8</v>
      </c>
      <c r="E100" s="9">
        <f t="shared" si="4"/>
        <v>4</v>
      </c>
      <c r="F100" s="9">
        <f t="shared" si="4"/>
        <v>0</v>
      </c>
      <c r="G100" s="9">
        <f t="shared" si="4"/>
        <v>4</v>
      </c>
      <c r="H100" s="9">
        <f t="shared" si="4"/>
        <v>32</v>
      </c>
      <c r="I100" s="9">
        <f t="shared" si="4"/>
        <v>18</v>
      </c>
      <c r="J100" s="9">
        <f t="shared" si="4"/>
        <v>50</v>
      </c>
      <c r="K100" s="9"/>
      <c r="L100" s="9"/>
      <c r="M100" s="9"/>
      <c r="N100" s="9"/>
    </row>
    <row r="101" ht="15.75">
      <c r="A101" s="15"/>
    </row>
    <row r="104" ht="13.5" customHeight="1"/>
    <row r="108" ht="13.5" customHeight="1"/>
    <row r="111" ht="12.75">
      <c r="A111" s="17"/>
    </row>
    <row r="112" ht="15.75">
      <c r="F112" s="14" t="s">
        <v>132</v>
      </c>
    </row>
    <row r="113" ht="16.5" thickBot="1">
      <c r="F113" s="14" t="s">
        <v>133</v>
      </c>
    </row>
    <row r="114" spans="1:14" ht="13.5" thickBot="1">
      <c r="A114" s="22" t="s">
        <v>48</v>
      </c>
      <c r="B114" s="8" t="s">
        <v>49</v>
      </c>
      <c r="C114" s="8" t="s">
        <v>50</v>
      </c>
      <c r="D114" s="73" t="s">
        <v>51</v>
      </c>
      <c r="E114" s="74"/>
      <c r="F114" s="74"/>
      <c r="G114" s="75"/>
      <c r="H114" s="73" t="s">
        <v>52</v>
      </c>
      <c r="I114" s="74"/>
      <c r="J114" s="75"/>
      <c r="K114" s="73" t="s">
        <v>53</v>
      </c>
      <c r="L114" s="74"/>
      <c r="M114" s="75"/>
      <c r="N114" s="8" t="s">
        <v>54</v>
      </c>
    </row>
    <row r="115" spans="1:14" ht="13.5" thickBot="1">
      <c r="A115" s="23"/>
      <c r="B115" s="9"/>
      <c r="C115" s="9" t="s">
        <v>55</v>
      </c>
      <c r="D115" s="10" t="s">
        <v>56</v>
      </c>
      <c r="E115" s="10" t="s">
        <v>57</v>
      </c>
      <c r="F115" s="10" t="s">
        <v>58</v>
      </c>
      <c r="G115" s="10" t="s">
        <v>59</v>
      </c>
      <c r="H115" s="10" t="s">
        <v>60</v>
      </c>
      <c r="I115" s="10" t="s">
        <v>27</v>
      </c>
      <c r="J115" s="10" t="s">
        <v>61</v>
      </c>
      <c r="K115" s="10" t="s">
        <v>62</v>
      </c>
      <c r="L115" s="10" t="s">
        <v>56</v>
      </c>
      <c r="M115" s="10" t="s">
        <v>63</v>
      </c>
      <c r="N115" s="9" t="s">
        <v>64</v>
      </c>
    </row>
    <row r="116" spans="1:14" ht="13.5" thickBot="1">
      <c r="A116" s="20" t="s">
        <v>85</v>
      </c>
      <c r="B116" s="11" t="s">
        <v>86</v>
      </c>
      <c r="C116" s="3">
        <v>8</v>
      </c>
      <c r="D116" s="3">
        <v>2</v>
      </c>
      <c r="E116" s="3">
        <v>1</v>
      </c>
      <c r="F116" s="3">
        <v>0</v>
      </c>
      <c r="G116" s="3">
        <v>1</v>
      </c>
      <c r="H116" s="55">
        <f>2.5*D116+1.5*E116+1.5*F116+1.5*G116</f>
        <v>8</v>
      </c>
      <c r="I116" s="3">
        <v>6</v>
      </c>
      <c r="J116" s="3">
        <v>14</v>
      </c>
      <c r="K116" s="3"/>
      <c r="L116" s="3" t="s">
        <v>56</v>
      </c>
      <c r="M116" s="3"/>
      <c r="N116" s="11" t="s">
        <v>134</v>
      </c>
    </row>
    <row r="117" spans="1:14" ht="13.5" thickBot="1">
      <c r="A117" s="20" t="s">
        <v>584</v>
      </c>
      <c r="B117" s="11" t="s">
        <v>566</v>
      </c>
      <c r="C117" s="3">
        <v>8</v>
      </c>
      <c r="D117" s="3">
        <v>2</v>
      </c>
      <c r="E117" s="3">
        <v>1</v>
      </c>
      <c r="F117" s="3">
        <v>0</v>
      </c>
      <c r="G117" s="3">
        <v>1</v>
      </c>
      <c r="H117" s="55">
        <f aca="true" t="shared" si="5" ref="H117:H124">2.5*D117+1.5*E117+1.5*F117+1.5*G117</f>
        <v>8</v>
      </c>
      <c r="I117" s="3">
        <v>6</v>
      </c>
      <c r="J117" s="3">
        <v>14</v>
      </c>
      <c r="K117" s="3" t="s">
        <v>62</v>
      </c>
      <c r="L117" s="3"/>
      <c r="M117" s="3"/>
      <c r="N117" s="11" t="s">
        <v>134</v>
      </c>
    </row>
    <row r="118" spans="1:14" ht="26.25" thickBot="1">
      <c r="A118" s="20" t="s">
        <v>152</v>
      </c>
      <c r="B118" s="11" t="s">
        <v>153</v>
      </c>
      <c r="C118" s="3">
        <v>7</v>
      </c>
      <c r="D118" s="3">
        <v>2</v>
      </c>
      <c r="E118" s="3">
        <v>0</v>
      </c>
      <c r="F118" s="3">
        <v>1</v>
      </c>
      <c r="G118" s="3">
        <v>1</v>
      </c>
      <c r="H118" s="55">
        <f t="shared" si="5"/>
        <v>8</v>
      </c>
      <c r="I118" s="3">
        <v>4</v>
      </c>
      <c r="J118" s="3">
        <v>12</v>
      </c>
      <c r="K118" s="3" t="s">
        <v>62</v>
      </c>
      <c r="L118" s="3"/>
      <c r="M118" s="3"/>
      <c r="N118" s="11" t="s">
        <v>134</v>
      </c>
    </row>
    <row r="119" spans="1:14" ht="26.25" thickBot="1">
      <c r="A119" s="20" t="s">
        <v>154</v>
      </c>
      <c r="B119" s="11" t="s">
        <v>155</v>
      </c>
      <c r="C119" s="3">
        <v>8</v>
      </c>
      <c r="D119" s="3">
        <v>2</v>
      </c>
      <c r="E119" s="3">
        <v>1</v>
      </c>
      <c r="F119" s="3">
        <v>0</v>
      </c>
      <c r="G119" s="3">
        <v>1</v>
      </c>
      <c r="H119" s="55">
        <f t="shared" si="5"/>
        <v>8</v>
      </c>
      <c r="I119" s="3">
        <v>6</v>
      </c>
      <c r="J119" s="3">
        <v>14</v>
      </c>
      <c r="K119" s="3" t="s">
        <v>62</v>
      </c>
      <c r="L119" s="3"/>
      <c r="M119" s="3"/>
      <c r="N119" s="11" t="s">
        <v>134</v>
      </c>
    </row>
    <row r="120" spans="1:14" ht="13.5" thickBot="1">
      <c r="A120" s="20" t="s">
        <v>585</v>
      </c>
      <c r="B120" s="11" t="s">
        <v>574</v>
      </c>
      <c r="C120" s="42">
        <v>8</v>
      </c>
      <c r="D120" s="3">
        <v>2</v>
      </c>
      <c r="E120" s="3">
        <v>1</v>
      </c>
      <c r="F120" s="3">
        <v>0</v>
      </c>
      <c r="G120" s="3">
        <v>1</v>
      </c>
      <c r="H120" s="55">
        <f t="shared" si="5"/>
        <v>8</v>
      </c>
      <c r="I120" s="3">
        <v>6</v>
      </c>
      <c r="J120" s="3">
        <v>14</v>
      </c>
      <c r="K120" s="3" t="s">
        <v>62</v>
      </c>
      <c r="L120" s="3"/>
      <c r="M120" s="3"/>
      <c r="N120" s="11" t="s">
        <v>134</v>
      </c>
    </row>
    <row r="121" spans="1:14" ht="26.25" thickBot="1">
      <c r="A121" s="20" t="s">
        <v>71</v>
      </c>
      <c r="B121" s="11" t="s">
        <v>565</v>
      </c>
      <c r="C121" s="3">
        <v>8</v>
      </c>
      <c r="D121" s="3">
        <v>2</v>
      </c>
      <c r="E121" s="3">
        <v>1</v>
      </c>
      <c r="F121" s="3">
        <v>0</v>
      </c>
      <c r="G121" s="3">
        <v>1</v>
      </c>
      <c r="H121" s="55">
        <f t="shared" si="5"/>
        <v>8</v>
      </c>
      <c r="I121" s="3">
        <v>6</v>
      </c>
      <c r="J121" s="3">
        <v>14</v>
      </c>
      <c r="K121" s="3" t="s">
        <v>62</v>
      </c>
      <c r="L121" s="3"/>
      <c r="M121" s="3"/>
      <c r="N121" s="11" t="s">
        <v>134</v>
      </c>
    </row>
    <row r="122" spans="1:14" ht="13.5" thickBot="1">
      <c r="A122" s="20" t="s">
        <v>158</v>
      </c>
      <c r="B122" s="11" t="s">
        <v>159</v>
      </c>
      <c r="C122" s="3">
        <v>8</v>
      </c>
      <c r="D122" s="3">
        <v>2</v>
      </c>
      <c r="E122" s="3">
        <v>1</v>
      </c>
      <c r="F122" s="3">
        <v>0</v>
      </c>
      <c r="G122" s="3">
        <v>1</v>
      </c>
      <c r="H122" s="55">
        <f t="shared" si="5"/>
        <v>8</v>
      </c>
      <c r="I122" s="3">
        <v>6</v>
      </c>
      <c r="J122" s="3">
        <v>14</v>
      </c>
      <c r="K122" s="3" t="s">
        <v>62</v>
      </c>
      <c r="L122" s="3"/>
      <c r="M122" s="3"/>
      <c r="N122" s="11" t="s">
        <v>134</v>
      </c>
    </row>
    <row r="123" spans="1:14" ht="26.25" thickBot="1">
      <c r="A123" s="20" t="s">
        <v>87</v>
      </c>
      <c r="B123" s="11" t="s">
        <v>88</v>
      </c>
      <c r="C123" s="3">
        <v>6</v>
      </c>
      <c r="D123" s="3">
        <v>2</v>
      </c>
      <c r="E123" s="3">
        <v>1</v>
      </c>
      <c r="F123" s="3">
        <v>0</v>
      </c>
      <c r="G123" s="3">
        <v>0</v>
      </c>
      <c r="H123" s="55">
        <f t="shared" si="5"/>
        <v>6.5</v>
      </c>
      <c r="I123" s="3">
        <v>4.5</v>
      </c>
      <c r="J123" s="3">
        <v>11</v>
      </c>
      <c r="K123" s="3"/>
      <c r="L123" s="3" t="s">
        <v>56</v>
      </c>
      <c r="M123" s="3"/>
      <c r="N123" s="11" t="s">
        <v>134</v>
      </c>
    </row>
    <row r="124" spans="1:14" ht="26.25" thickBot="1">
      <c r="A124" s="20" t="s">
        <v>160</v>
      </c>
      <c r="B124" s="11" t="s">
        <v>161</v>
      </c>
      <c r="C124" s="3">
        <v>4</v>
      </c>
      <c r="D124" s="3">
        <v>0</v>
      </c>
      <c r="E124" s="3">
        <v>0</v>
      </c>
      <c r="F124" s="3">
        <v>1</v>
      </c>
      <c r="G124" s="3">
        <v>2</v>
      </c>
      <c r="H124" s="55">
        <f t="shared" si="5"/>
        <v>4.5</v>
      </c>
      <c r="I124" s="3">
        <v>2.5</v>
      </c>
      <c r="J124" s="3">
        <v>7</v>
      </c>
      <c r="K124" s="3"/>
      <c r="L124" s="3" t="s">
        <v>56</v>
      </c>
      <c r="M124" s="3"/>
      <c r="N124" s="11" t="s">
        <v>134</v>
      </c>
    </row>
    <row r="125" spans="1:14" ht="13.5" thickBot="1">
      <c r="A125" s="84" t="s">
        <v>563</v>
      </c>
      <c r="B125" s="75"/>
      <c r="C125" s="9">
        <f>SUM(C116:C124)</f>
        <v>65</v>
      </c>
      <c r="D125" s="9">
        <f aca="true" t="shared" si="6" ref="D125:J125">SUM(D116:D124)</f>
        <v>16</v>
      </c>
      <c r="E125" s="9">
        <f t="shared" si="6"/>
        <v>7</v>
      </c>
      <c r="F125" s="9">
        <f t="shared" si="6"/>
        <v>2</v>
      </c>
      <c r="G125" s="9">
        <f t="shared" si="6"/>
        <v>9</v>
      </c>
      <c r="H125" s="9">
        <f t="shared" si="6"/>
        <v>67</v>
      </c>
      <c r="I125" s="9">
        <f t="shared" si="6"/>
        <v>47</v>
      </c>
      <c r="J125" s="9">
        <f t="shared" si="6"/>
        <v>114</v>
      </c>
      <c r="K125" s="9">
        <v>6</v>
      </c>
      <c r="L125" s="9">
        <v>3</v>
      </c>
      <c r="M125" s="9">
        <v>0</v>
      </c>
      <c r="N125" s="9"/>
    </row>
    <row r="126" spans="1:14" ht="13.5" customHeight="1" thickBot="1">
      <c r="A126" s="73" t="s">
        <v>513</v>
      </c>
      <c r="B126" s="75"/>
      <c r="C126" s="41">
        <f>SUM(D126:G126)</f>
        <v>476</v>
      </c>
      <c r="D126" s="9">
        <f>D125*14</f>
        <v>224</v>
      </c>
      <c r="E126" s="9">
        <f aca="true" t="shared" si="7" ref="E126:J126">E125*14</f>
        <v>98</v>
      </c>
      <c r="F126" s="9">
        <f t="shared" si="7"/>
        <v>28</v>
      </c>
      <c r="G126" s="9">
        <f t="shared" si="7"/>
        <v>126</v>
      </c>
      <c r="H126" s="9">
        <f t="shared" si="7"/>
        <v>938</v>
      </c>
      <c r="I126" s="9">
        <f t="shared" si="7"/>
        <v>658</v>
      </c>
      <c r="J126" s="9">
        <f t="shared" si="7"/>
        <v>1596</v>
      </c>
      <c r="K126" s="9"/>
      <c r="L126" s="9"/>
      <c r="M126" s="9"/>
      <c r="N126" s="9"/>
    </row>
    <row r="127" spans="1:14" ht="13.5" customHeight="1" thickBot="1">
      <c r="A127" s="73" t="s">
        <v>564</v>
      </c>
      <c r="B127" s="75"/>
      <c r="C127" s="54">
        <f>C126/(C126+C139+C157)</f>
        <v>0.5151515151515151</v>
      </c>
      <c r="D127" s="54">
        <f aca="true" t="shared" si="8" ref="D127:J127">D126/(D126+D139+D157)</f>
        <v>0.5333333333333333</v>
      </c>
      <c r="E127" s="54">
        <f t="shared" si="8"/>
        <v>0.5</v>
      </c>
      <c r="F127" s="54">
        <f t="shared" si="8"/>
        <v>1</v>
      </c>
      <c r="G127" s="54">
        <f t="shared" si="8"/>
        <v>0.45</v>
      </c>
      <c r="H127" s="54">
        <f t="shared" si="8"/>
        <v>0.5193798449612403</v>
      </c>
      <c r="I127" s="54">
        <f t="shared" si="8"/>
        <v>0.5875</v>
      </c>
      <c r="J127" s="54">
        <f t="shared" si="8"/>
        <v>0.5454545454545454</v>
      </c>
      <c r="K127" s="9" t="s">
        <v>135</v>
      </c>
      <c r="L127" s="9" t="s">
        <v>135</v>
      </c>
      <c r="M127" s="9" t="s">
        <v>135</v>
      </c>
      <c r="N127" s="9"/>
    </row>
    <row r="128" ht="12.75">
      <c r="A128" s="17"/>
    </row>
    <row r="129" ht="15.75">
      <c r="D129" s="14" t="s">
        <v>136</v>
      </c>
    </row>
    <row r="130" ht="13.5" thickBot="1">
      <c r="A130" s="17"/>
    </row>
    <row r="131" spans="1:14" ht="13.5" thickBot="1">
      <c r="A131" s="22" t="s">
        <v>48</v>
      </c>
      <c r="B131" s="8" t="s">
        <v>49</v>
      </c>
      <c r="C131" s="8" t="s">
        <v>50</v>
      </c>
      <c r="D131" s="73" t="s">
        <v>51</v>
      </c>
      <c r="E131" s="74"/>
      <c r="F131" s="74"/>
      <c r="G131" s="75"/>
      <c r="H131" s="73" t="s">
        <v>52</v>
      </c>
      <c r="I131" s="74"/>
      <c r="J131" s="75"/>
      <c r="K131" s="73" t="s">
        <v>53</v>
      </c>
      <c r="L131" s="74"/>
      <c r="M131" s="75"/>
      <c r="N131" s="8" t="s">
        <v>54</v>
      </c>
    </row>
    <row r="132" spans="1:14" ht="13.5" thickBot="1">
      <c r="A132" s="23"/>
      <c r="B132" s="9"/>
      <c r="C132" s="9" t="s">
        <v>55</v>
      </c>
      <c r="D132" s="10" t="s">
        <v>56</v>
      </c>
      <c r="E132" s="10" t="s">
        <v>57</v>
      </c>
      <c r="F132" s="10" t="s">
        <v>58</v>
      </c>
      <c r="G132" s="10" t="s">
        <v>59</v>
      </c>
      <c r="H132" s="10" t="s">
        <v>60</v>
      </c>
      <c r="I132" s="10" t="s">
        <v>27</v>
      </c>
      <c r="J132" s="10" t="s">
        <v>61</v>
      </c>
      <c r="K132" s="10" t="s">
        <v>62</v>
      </c>
      <c r="L132" s="10" t="s">
        <v>56</v>
      </c>
      <c r="M132" s="10" t="s">
        <v>63</v>
      </c>
      <c r="N132" s="9" t="s">
        <v>64</v>
      </c>
    </row>
    <row r="133" spans="1:14" ht="13.5" thickBot="1">
      <c r="A133" s="20" t="s">
        <v>156</v>
      </c>
      <c r="B133" s="11" t="s">
        <v>157</v>
      </c>
      <c r="C133" s="42">
        <v>7</v>
      </c>
      <c r="D133" s="3">
        <v>2</v>
      </c>
      <c r="E133" s="3">
        <v>1</v>
      </c>
      <c r="F133" s="3">
        <v>0</v>
      </c>
      <c r="G133" s="3">
        <v>1</v>
      </c>
      <c r="H133" s="55">
        <f>2.5*D133+1.5*E133+1.5*F133+1.5*G133</f>
        <v>8</v>
      </c>
      <c r="I133" s="3">
        <v>4</v>
      </c>
      <c r="J133" s="3">
        <v>12</v>
      </c>
      <c r="K133" s="3"/>
      <c r="L133" s="3" t="s">
        <v>56</v>
      </c>
      <c r="M133" s="3"/>
      <c r="N133" s="11" t="s">
        <v>137</v>
      </c>
    </row>
    <row r="134" spans="1:14" ht="13.5" thickBot="1">
      <c r="A134" s="20" t="s">
        <v>99</v>
      </c>
      <c r="B134" s="11" t="s">
        <v>100</v>
      </c>
      <c r="C134" s="3">
        <v>4</v>
      </c>
      <c r="D134" s="3">
        <v>0</v>
      </c>
      <c r="E134" s="3">
        <v>0</v>
      </c>
      <c r="F134" s="3">
        <v>0</v>
      </c>
      <c r="G134" s="3">
        <v>4</v>
      </c>
      <c r="H134" s="55">
        <f>2.5*D134+1.5*E134+1.5*F134+1.5*G134</f>
        <v>6</v>
      </c>
      <c r="I134" s="3">
        <v>1</v>
      </c>
      <c r="J134" s="3">
        <v>7</v>
      </c>
      <c r="K134" s="3"/>
      <c r="L134" s="3" t="s">
        <v>56</v>
      </c>
      <c r="M134" s="3"/>
      <c r="N134" s="11" t="s">
        <v>134</v>
      </c>
    </row>
    <row r="135" spans="1:14" ht="13.5" thickBot="1">
      <c r="A135" s="20" t="s">
        <v>162</v>
      </c>
      <c r="B135" s="11" t="s">
        <v>163</v>
      </c>
      <c r="C135" s="3">
        <v>8</v>
      </c>
      <c r="D135" s="3">
        <v>2</v>
      </c>
      <c r="E135" s="3">
        <v>1</v>
      </c>
      <c r="F135" s="3">
        <v>0</v>
      </c>
      <c r="G135" s="3">
        <v>1</v>
      </c>
      <c r="H135" s="55">
        <f>2.5*D135+1.5*E135+1.5*F135+1.5*G135</f>
        <v>8</v>
      </c>
      <c r="I135" s="3">
        <v>6</v>
      </c>
      <c r="J135" s="3">
        <v>14</v>
      </c>
      <c r="K135" s="3" t="s">
        <v>62</v>
      </c>
      <c r="L135" s="3"/>
      <c r="M135" s="3"/>
      <c r="N135" s="11" t="s">
        <v>137</v>
      </c>
    </row>
    <row r="136" spans="1:14" ht="13.5" thickBot="1">
      <c r="A136" s="20" t="s">
        <v>164</v>
      </c>
      <c r="B136" s="11" t="s">
        <v>165</v>
      </c>
      <c r="C136" s="3">
        <v>7</v>
      </c>
      <c r="D136" s="3">
        <v>2</v>
      </c>
      <c r="E136" s="3">
        <v>1</v>
      </c>
      <c r="F136" s="3">
        <v>0</v>
      </c>
      <c r="G136" s="3">
        <v>1</v>
      </c>
      <c r="H136" s="55">
        <f>2.5*D136+1.5*E136+1.5*F136+1.5*G136</f>
        <v>8</v>
      </c>
      <c r="I136" s="3">
        <v>4</v>
      </c>
      <c r="J136" s="3">
        <v>12</v>
      </c>
      <c r="K136" s="3" t="s">
        <v>62</v>
      </c>
      <c r="L136" s="3"/>
      <c r="M136" s="3"/>
      <c r="N136" s="11" t="s">
        <v>137</v>
      </c>
    </row>
    <row r="137" spans="1:14" ht="13.5" thickBot="1">
      <c r="A137" s="20" t="s">
        <v>166</v>
      </c>
      <c r="B137" s="11" t="s">
        <v>167</v>
      </c>
      <c r="C137" s="3">
        <v>7</v>
      </c>
      <c r="D137" s="3">
        <v>2</v>
      </c>
      <c r="E137" s="3">
        <v>1</v>
      </c>
      <c r="F137" s="3">
        <v>0</v>
      </c>
      <c r="G137" s="3">
        <v>1</v>
      </c>
      <c r="H137" s="55">
        <f>2.5*D137+1.5*E137+1.5*F137+1.5*G137</f>
        <v>8</v>
      </c>
      <c r="I137" s="3">
        <v>4</v>
      </c>
      <c r="J137" s="3">
        <v>12</v>
      </c>
      <c r="K137" s="3" t="s">
        <v>62</v>
      </c>
      <c r="L137" s="3"/>
      <c r="M137" s="3"/>
      <c r="N137" s="11" t="s">
        <v>137</v>
      </c>
    </row>
    <row r="138" spans="1:14" ht="13.5" thickBot="1">
      <c r="A138" s="84" t="s">
        <v>563</v>
      </c>
      <c r="B138" s="75"/>
      <c r="C138" s="9">
        <f>SUM(C133:C137)</f>
        <v>33</v>
      </c>
      <c r="D138" s="9">
        <f aca="true" t="shared" si="9" ref="D138:J138">SUM(D133:D137)</f>
        <v>8</v>
      </c>
      <c r="E138" s="9">
        <f t="shared" si="9"/>
        <v>4</v>
      </c>
      <c r="F138" s="9">
        <f t="shared" si="9"/>
        <v>0</v>
      </c>
      <c r="G138" s="9">
        <f t="shared" si="9"/>
        <v>8</v>
      </c>
      <c r="H138" s="9">
        <f t="shared" si="9"/>
        <v>38</v>
      </c>
      <c r="I138" s="9">
        <f t="shared" si="9"/>
        <v>19</v>
      </c>
      <c r="J138" s="9">
        <f t="shared" si="9"/>
        <v>57</v>
      </c>
      <c r="K138" s="9">
        <v>3</v>
      </c>
      <c r="L138" s="9">
        <v>2</v>
      </c>
      <c r="M138" s="9">
        <v>0</v>
      </c>
      <c r="N138" s="9"/>
    </row>
    <row r="139" spans="1:14" ht="13.5" customHeight="1" thickBot="1">
      <c r="A139" s="73" t="s">
        <v>513</v>
      </c>
      <c r="B139" s="75"/>
      <c r="C139" s="41">
        <f>SUM(D139:G139)</f>
        <v>280</v>
      </c>
      <c r="D139" s="9">
        <f aca="true" t="shared" si="10" ref="D139:J139">D138*14</f>
        <v>112</v>
      </c>
      <c r="E139" s="9">
        <f t="shared" si="10"/>
        <v>56</v>
      </c>
      <c r="F139" s="9">
        <f t="shared" si="10"/>
        <v>0</v>
      </c>
      <c r="G139" s="9">
        <f t="shared" si="10"/>
        <v>112</v>
      </c>
      <c r="H139" s="9">
        <f t="shared" si="10"/>
        <v>532</v>
      </c>
      <c r="I139" s="9">
        <f t="shared" si="10"/>
        <v>266</v>
      </c>
      <c r="J139" s="9">
        <f t="shared" si="10"/>
        <v>798</v>
      </c>
      <c r="K139" s="9"/>
      <c r="L139" s="9"/>
      <c r="M139" s="9"/>
      <c r="N139" s="9"/>
    </row>
    <row r="140" spans="1:14" ht="13.5" customHeight="1" thickBot="1">
      <c r="A140" s="73" t="s">
        <v>564</v>
      </c>
      <c r="B140" s="75"/>
      <c r="C140" s="54">
        <f>C139/(C126+C139+C157)</f>
        <v>0.30303030303030304</v>
      </c>
      <c r="D140" s="54">
        <f aca="true" t="shared" si="11" ref="D140:J140">D139/(D126+D139+D157)</f>
        <v>0.26666666666666666</v>
      </c>
      <c r="E140" s="54">
        <f t="shared" si="11"/>
        <v>0.2857142857142857</v>
      </c>
      <c r="F140" s="54">
        <f t="shared" si="11"/>
        <v>0</v>
      </c>
      <c r="G140" s="54">
        <f t="shared" si="11"/>
        <v>0.4</v>
      </c>
      <c r="H140" s="54">
        <f t="shared" si="11"/>
        <v>0.29457364341085274</v>
      </c>
      <c r="I140" s="54">
        <f t="shared" si="11"/>
        <v>0.2375</v>
      </c>
      <c r="J140" s="54">
        <f t="shared" si="11"/>
        <v>0.2727272727272727</v>
      </c>
      <c r="K140" s="9" t="s">
        <v>135</v>
      </c>
      <c r="L140" s="9" t="s">
        <v>135</v>
      </c>
      <c r="M140" s="9" t="s">
        <v>135</v>
      </c>
      <c r="N140" s="9"/>
    </row>
    <row r="141" spans="1:14" ht="13.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1:14" ht="13.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1:14" ht="13.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1:14" ht="13.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1:14" ht="13.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13.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ht="13.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ht="12.75">
      <c r="A148" s="17"/>
    </row>
    <row r="149" ht="15.75">
      <c r="G149" s="14" t="s">
        <v>138</v>
      </c>
    </row>
    <row r="150" ht="13.5" thickBot="1">
      <c r="A150" s="17"/>
    </row>
    <row r="151" spans="1:14" ht="13.5" thickBot="1">
      <c r="A151" s="22" t="s">
        <v>48</v>
      </c>
      <c r="B151" s="8" t="s">
        <v>49</v>
      </c>
      <c r="C151" s="41" t="s">
        <v>50</v>
      </c>
      <c r="D151" s="73" t="s">
        <v>51</v>
      </c>
      <c r="E151" s="74"/>
      <c r="F151" s="74"/>
      <c r="G151" s="75"/>
      <c r="H151" s="73" t="s">
        <v>52</v>
      </c>
      <c r="I151" s="74"/>
      <c r="J151" s="75"/>
      <c r="K151" s="73" t="s">
        <v>53</v>
      </c>
      <c r="L151" s="74"/>
      <c r="M151" s="75"/>
      <c r="N151" s="8" t="s">
        <v>54</v>
      </c>
    </row>
    <row r="152" spans="1:14" ht="13.5" thickBot="1">
      <c r="A152" s="23"/>
      <c r="B152" s="9"/>
      <c r="C152" s="9" t="s">
        <v>55</v>
      </c>
      <c r="D152" s="10" t="s">
        <v>56</v>
      </c>
      <c r="E152" s="10" t="s">
        <v>57</v>
      </c>
      <c r="F152" s="10" t="s">
        <v>58</v>
      </c>
      <c r="G152" s="10" t="s">
        <v>59</v>
      </c>
      <c r="H152" s="10" t="s">
        <v>60</v>
      </c>
      <c r="I152" s="10" t="s">
        <v>27</v>
      </c>
      <c r="J152" s="10" t="s">
        <v>61</v>
      </c>
      <c r="K152" s="10" t="s">
        <v>62</v>
      </c>
      <c r="L152" s="10" t="s">
        <v>56</v>
      </c>
      <c r="M152" s="10" t="s">
        <v>63</v>
      </c>
      <c r="N152" s="9" t="s">
        <v>64</v>
      </c>
    </row>
    <row r="153" spans="1:14" ht="26.25" thickBot="1">
      <c r="A153" s="20" t="s">
        <v>145</v>
      </c>
      <c r="B153" s="11" t="s">
        <v>146</v>
      </c>
      <c r="C153" s="3">
        <v>7</v>
      </c>
      <c r="D153" s="3">
        <v>2</v>
      </c>
      <c r="E153" s="3">
        <v>1</v>
      </c>
      <c r="F153" s="3">
        <v>0</v>
      </c>
      <c r="G153" s="3">
        <v>1</v>
      </c>
      <c r="H153" s="55">
        <f>2.5*D153+1.5*E153+1.5*F153+1.5*G153</f>
        <v>8</v>
      </c>
      <c r="I153" s="3">
        <v>4</v>
      </c>
      <c r="J153" s="3">
        <v>12</v>
      </c>
      <c r="K153" s="3" t="s">
        <v>62</v>
      </c>
      <c r="L153" s="3"/>
      <c r="M153" s="3"/>
      <c r="N153" s="11" t="s">
        <v>134</v>
      </c>
    </row>
    <row r="154" spans="1:14" ht="26.25" thickBot="1">
      <c r="A154" s="20" t="s">
        <v>147</v>
      </c>
      <c r="B154" s="11" t="s">
        <v>148</v>
      </c>
      <c r="C154" s="3">
        <v>8</v>
      </c>
      <c r="D154" s="3">
        <v>2</v>
      </c>
      <c r="E154" s="3">
        <v>1</v>
      </c>
      <c r="F154" s="3">
        <v>0</v>
      </c>
      <c r="G154" s="3">
        <v>1</v>
      </c>
      <c r="H154" s="55">
        <f>2.5*D154+1.5*E154+1.5*F154+1.5*G154</f>
        <v>8</v>
      </c>
      <c r="I154" s="3">
        <v>6</v>
      </c>
      <c r="J154" s="3">
        <v>14</v>
      </c>
      <c r="K154" s="3" t="s">
        <v>62</v>
      </c>
      <c r="L154" s="3"/>
      <c r="M154" s="3"/>
      <c r="N154" s="11" t="s">
        <v>134</v>
      </c>
    </row>
    <row r="155" spans="1:14" ht="26.25" thickBot="1">
      <c r="A155" s="20" t="s">
        <v>149</v>
      </c>
      <c r="B155" s="11" t="s">
        <v>150</v>
      </c>
      <c r="C155" s="3">
        <v>7</v>
      </c>
      <c r="D155" s="3">
        <v>2</v>
      </c>
      <c r="E155" s="3">
        <v>1</v>
      </c>
      <c r="F155" s="3">
        <v>0</v>
      </c>
      <c r="G155" s="3">
        <v>1</v>
      </c>
      <c r="H155" s="55">
        <f>2.5*D155+1.5*E155+1.5*F155+1.5*G155</f>
        <v>8</v>
      </c>
      <c r="I155" s="3">
        <v>4</v>
      </c>
      <c r="J155" s="3">
        <v>12</v>
      </c>
      <c r="K155" s="3" t="s">
        <v>62</v>
      </c>
      <c r="L155" s="3"/>
      <c r="M155" s="3"/>
      <c r="N155" s="11" t="s">
        <v>134</v>
      </c>
    </row>
    <row r="156" spans="1:14" ht="13.5" thickBot="1">
      <c r="A156" s="84" t="s">
        <v>563</v>
      </c>
      <c r="B156" s="75"/>
      <c r="C156" s="9">
        <f>SUM(C153:C155)</f>
        <v>22</v>
      </c>
      <c r="D156" s="9">
        <f aca="true" t="shared" si="12" ref="D156:J156">SUM(D153:D155)</f>
        <v>6</v>
      </c>
      <c r="E156" s="9">
        <f t="shared" si="12"/>
        <v>3</v>
      </c>
      <c r="F156" s="9">
        <f t="shared" si="12"/>
        <v>0</v>
      </c>
      <c r="G156" s="9">
        <f t="shared" si="12"/>
        <v>3</v>
      </c>
      <c r="H156" s="9">
        <f t="shared" si="12"/>
        <v>24</v>
      </c>
      <c r="I156" s="9">
        <f t="shared" si="12"/>
        <v>14</v>
      </c>
      <c r="J156" s="9">
        <f t="shared" si="12"/>
        <v>38</v>
      </c>
      <c r="K156" s="9">
        <v>3</v>
      </c>
      <c r="L156" s="9">
        <v>0</v>
      </c>
      <c r="M156" s="9">
        <v>0</v>
      </c>
      <c r="N156" s="9"/>
    </row>
    <row r="157" spans="1:14" ht="13.5" customHeight="1" thickBot="1">
      <c r="A157" s="73" t="s">
        <v>513</v>
      </c>
      <c r="B157" s="75"/>
      <c r="C157" s="41">
        <f>SUM(D157:G157)</f>
        <v>168</v>
      </c>
      <c r="D157" s="9">
        <f aca="true" t="shared" si="13" ref="D157:J157">D156*14</f>
        <v>84</v>
      </c>
      <c r="E157" s="9">
        <f t="shared" si="13"/>
        <v>42</v>
      </c>
      <c r="F157" s="9">
        <f t="shared" si="13"/>
        <v>0</v>
      </c>
      <c r="G157" s="9">
        <f t="shared" si="13"/>
        <v>42</v>
      </c>
      <c r="H157" s="9">
        <f t="shared" si="13"/>
        <v>336</v>
      </c>
      <c r="I157" s="9">
        <f t="shared" si="13"/>
        <v>196</v>
      </c>
      <c r="J157" s="9">
        <f t="shared" si="13"/>
        <v>532</v>
      </c>
      <c r="K157" s="9"/>
      <c r="L157" s="9"/>
      <c r="M157" s="9"/>
      <c r="N157" s="9"/>
    </row>
    <row r="158" spans="1:14" ht="13.5" customHeight="1" thickBot="1">
      <c r="A158" s="73" t="s">
        <v>564</v>
      </c>
      <c r="B158" s="75"/>
      <c r="C158" s="54">
        <f>C157/(C126+C139+C157)</f>
        <v>0.18181818181818182</v>
      </c>
      <c r="D158" s="54">
        <f aca="true" t="shared" si="14" ref="D158:J158">D157/(D126+D139+D157)</f>
        <v>0.2</v>
      </c>
      <c r="E158" s="54">
        <f t="shared" si="14"/>
        <v>0.21428571428571427</v>
      </c>
      <c r="F158" s="54">
        <f t="shared" si="14"/>
        <v>0</v>
      </c>
      <c r="G158" s="54">
        <f t="shared" si="14"/>
        <v>0.15</v>
      </c>
      <c r="H158" s="54">
        <f t="shared" si="14"/>
        <v>0.18604651162790697</v>
      </c>
      <c r="I158" s="54">
        <f t="shared" si="14"/>
        <v>0.175</v>
      </c>
      <c r="J158" s="54">
        <f t="shared" si="14"/>
        <v>0.18181818181818182</v>
      </c>
      <c r="K158" s="9" t="s">
        <v>135</v>
      </c>
      <c r="L158" s="9" t="s">
        <v>135</v>
      </c>
      <c r="M158" s="9" t="s">
        <v>135</v>
      </c>
      <c r="N158" s="9"/>
    </row>
    <row r="159" ht="12.75">
      <c r="A159" s="17"/>
    </row>
    <row r="160" ht="15.75">
      <c r="G160" s="14" t="s">
        <v>139</v>
      </c>
    </row>
    <row r="161" ht="16.5" thickBot="1">
      <c r="A161" s="14"/>
    </row>
    <row r="162" spans="1:9" ht="13.5" customHeight="1" thickBot="1">
      <c r="A162" s="22" t="s">
        <v>514</v>
      </c>
      <c r="B162" s="8" t="s">
        <v>515</v>
      </c>
      <c r="C162" s="8" t="s">
        <v>516</v>
      </c>
      <c r="D162" s="73" t="s">
        <v>52</v>
      </c>
      <c r="E162" s="74"/>
      <c r="F162" s="75"/>
      <c r="G162" s="7" t="s">
        <v>517</v>
      </c>
      <c r="H162" s="73" t="s">
        <v>518</v>
      </c>
      <c r="I162" s="75"/>
    </row>
    <row r="163" spans="1:9" ht="13.5" thickBot="1">
      <c r="A163" s="28"/>
      <c r="B163" s="29"/>
      <c r="C163" s="29" t="s">
        <v>519</v>
      </c>
      <c r="D163" s="8" t="s">
        <v>60</v>
      </c>
      <c r="E163" s="8" t="s">
        <v>27</v>
      </c>
      <c r="F163" s="8" t="s">
        <v>61</v>
      </c>
      <c r="G163" s="30"/>
      <c r="H163" s="8" t="s">
        <v>520</v>
      </c>
      <c r="I163" s="8" t="s">
        <v>521</v>
      </c>
    </row>
    <row r="164" spans="1:13" ht="12.75">
      <c r="A164" s="31">
        <v>1</v>
      </c>
      <c r="B164" s="32" t="s">
        <v>522</v>
      </c>
      <c r="C164" s="32">
        <f>14*(SUMIF($N:$N,"Obligatorie",D:D)+SUMIF($N:$N,"Obligatorie",E:E)+SUMIF($N:$N,"Obligatorie",F:F)+SUMIF($N:$N,"Obligatorie",G:G))</f>
        <v>700</v>
      </c>
      <c r="D164" s="32">
        <f>14*SUMIF($N:$N,"Obligatorie",H:H)</f>
        <v>1358</v>
      </c>
      <c r="E164" s="32">
        <f>14*SUMIF($N:$N,"Obligatorie",I:I)</f>
        <v>868</v>
      </c>
      <c r="F164" s="32">
        <f>14*SUMIF($N:$N,"Obligatorie",J:J)</f>
        <v>2226</v>
      </c>
      <c r="G164" s="33">
        <f>C164/C166</f>
        <v>0.7575757575757576</v>
      </c>
      <c r="H164" s="32">
        <f>H166-H165</f>
        <v>53</v>
      </c>
      <c r="I164" s="32">
        <f>I166-I165</f>
        <v>38</v>
      </c>
      <c r="J164" s="34"/>
      <c r="K164" s="34"/>
      <c r="L164" s="34"/>
      <c r="M164" s="34"/>
    </row>
    <row r="165" spans="1:13" ht="12.75">
      <c r="A165" s="35">
        <v>2</v>
      </c>
      <c r="B165" s="36" t="s">
        <v>523</v>
      </c>
      <c r="C165" s="36">
        <f>14*(SUMIF(N:N,"Optionala",D:D)+SUMIF(N:N,"Optionala",E:E)+SUMIF(N:N,"Optionala",F:F)+SUMIF(N:N,"Optionala",G:G))</f>
        <v>224</v>
      </c>
      <c r="D165" s="36">
        <f>14*SUMIF($N:$N,"Optionala",H:H)</f>
        <v>448</v>
      </c>
      <c r="E165" s="36">
        <f>14*SUMIF($N:$N,"Optionala",I:I)</f>
        <v>252</v>
      </c>
      <c r="F165" s="36">
        <f>14*SUMIF($N:$N,"Optionala",J:J)</f>
        <v>700</v>
      </c>
      <c r="G165" s="37">
        <f>C165/C166</f>
        <v>0.24242424242424243</v>
      </c>
      <c r="H165" s="36">
        <v>7</v>
      </c>
      <c r="I165" s="36">
        <v>22</v>
      </c>
      <c r="J165" s="34"/>
      <c r="K165" s="34"/>
      <c r="L165" s="34"/>
      <c r="M165" s="34"/>
    </row>
    <row r="166" spans="1:13" ht="13.5" thickBot="1">
      <c r="A166" s="82" t="s">
        <v>74</v>
      </c>
      <c r="B166" s="83"/>
      <c r="C166" s="38">
        <f>SUM(C164:C165)</f>
        <v>924</v>
      </c>
      <c r="D166" s="38">
        <f>SUM(D164:D165)</f>
        <v>1806</v>
      </c>
      <c r="E166" s="38">
        <f>SUM(E164:E165)</f>
        <v>1120</v>
      </c>
      <c r="F166" s="38">
        <f>SUM(F164:F165)</f>
        <v>2926</v>
      </c>
      <c r="G166" s="39">
        <f>SUM(G164:G165)</f>
        <v>1</v>
      </c>
      <c r="H166" s="38">
        <v>60</v>
      </c>
      <c r="I166" s="38">
        <v>60</v>
      </c>
      <c r="J166" s="34"/>
      <c r="K166" s="34"/>
      <c r="L166" s="34"/>
      <c r="M166" s="34"/>
    </row>
    <row r="167" spans="1:14" ht="12.75">
      <c r="A167" s="34"/>
      <c r="B167" s="34"/>
      <c r="C167" s="34"/>
      <c r="D167" s="34"/>
      <c r="E167" s="34"/>
      <c r="F167" s="34"/>
      <c r="G167" s="40"/>
      <c r="H167" s="34"/>
      <c r="I167" s="34"/>
      <c r="J167" s="34"/>
      <c r="K167" s="34"/>
      <c r="L167" s="34"/>
      <c r="M167" s="34"/>
      <c r="N167" s="34"/>
    </row>
    <row r="168" ht="12.75">
      <c r="A168" s="18"/>
    </row>
    <row r="169" ht="15.75">
      <c r="G169" s="14" t="s">
        <v>139</v>
      </c>
    </row>
    <row r="170" ht="16.5" thickBot="1">
      <c r="A170" s="14"/>
    </row>
    <row r="171" spans="1:9" ht="13.5" customHeight="1" thickBot="1">
      <c r="A171" s="22" t="s">
        <v>514</v>
      </c>
      <c r="B171" s="8" t="s">
        <v>515</v>
      </c>
      <c r="C171" s="8" t="s">
        <v>516</v>
      </c>
      <c r="D171" s="73" t="s">
        <v>52</v>
      </c>
      <c r="E171" s="74"/>
      <c r="F171" s="75"/>
      <c r="G171" s="7" t="s">
        <v>517</v>
      </c>
      <c r="H171" s="73" t="s">
        <v>518</v>
      </c>
      <c r="I171" s="75"/>
    </row>
    <row r="172" spans="1:9" ht="13.5" thickBot="1">
      <c r="A172" s="28"/>
      <c r="B172" s="29"/>
      <c r="C172" s="29" t="s">
        <v>519</v>
      </c>
      <c r="D172" s="8" t="s">
        <v>60</v>
      </c>
      <c r="E172" s="8" t="s">
        <v>27</v>
      </c>
      <c r="F172" s="8" t="s">
        <v>61</v>
      </c>
      <c r="G172" s="30"/>
      <c r="H172" s="8" t="s">
        <v>520</v>
      </c>
      <c r="I172" s="8" t="s">
        <v>521</v>
      </c>
    </row>
    <row r="173" spans="1:9" ht="12.75">
      <c r="A173" s="31">
        <v>1</v>
      </c>
      <c r="B173" s="32" t="s">
        <v>592</v>
      </c>
      <c r="C173" s="32">
        <f>14*(SUMIF($N$1:$N$83,"Fundamentala",D:D)+SUMIF($N$1:$N$83,"Fundamentala",E:E)+SUMIF($N$1:$N$83,"Fundamentala",F:F)+SUMIF($N$1:$N$83,"Fundamentala",G:G))</f>
        <v>476</v>
      </c>
      <c r="D173" s="63">
        <f>14*SUMIF($N$1:$N$83,"Fundamentala",H:H)</f>
        <v>938</v>
      </c>
      <c r="E173" s="63">
        <f>14*SUMIF($N$1:$N$83,"Fundamentala",I:I)</f>
        <v>658</v>
      </c>
      <c r="F173" s="63">
        <f>14*SUMIF($N$1:$N$83,"Fundamentala",J:J)</f>
        <v>1596</v>
      </c>
      <c r="G173" s="33">
        <f>C173/C176</f>
        <v>0.5151515151515151</v>
      </c>
      <c r="H173" s="32">
        <f>SUMIF($N$1:$N$58,"Fundamentala",$C$1:$C$58)</f>
        <v>31</v>
      </c>
      <c r="I173" s="32">
        <f>SUMIF($N$64:$N$81,"Fundamentala",$C$64:$C$81)</f>
        <v>34</v>
      </c>
    </row>
    <row r="174" spans="1:9" ht="12.75">
      <c r="A174" s="60">
        <v>2</v>
      </c>
      <c r="B174" s="61" t="s">
        <v>593</v>
      </c>
      <c r="C174" s="61">
        <f>14*(SUMIF($N$1:$N$83,"Specialitate",D:D)+SUMIF($N$1:$N$83,"Specialitate",E:E)+SUMIF($N$1:$N$83,"Specialitate",F:F)+SUMIF($N$1:$N$83,"Specialitate",G:G))</f>
        <v>280</v>
      </c>
      <c r="D174" s="36">
        <f>14*SUMIF($N$1:$N$83,"Specialitate",H:H)</f>
        <v>532</v>
      </c>
      <c r="E174" s="36">
        <f>14*SUMIF($N$1:$N$83,"Specialitate",I:I)</f>
        <v>266</v>
      </c>
      <c r="F174" s="36">
        <f>14*SUMIF($N$1:$N$83,"Specialitate",J:J)</f>
        <v>798</v>
      </c>
      <c r="G174" s="62">
        <f>C174/C176</f>
        <v>0.30303030303030304</v>
      </c>
      <c r="H174" s="36">
        <f>SUMIF($N$1:$N$58,"Specialitate",$C$1:$C$58)</f>
        <v>7</v>
      </c>
      <c r="I174" s="36">
        <f>SUMIF($N$64:$N$81,"Specialitate",$C$64:$C$81)</f>
        <v>26</v>
      </c>
    </row>
    <row r="175" spans="1:9" ht="12.75">
      <c r="A175" s="35">
        <v>3</v>
      </c>
      <c r="B175" s="36" t="s">
        <v>594</v>
      </c>
      <c r="C175" s="36">
        <f>14*(SUMIF($N$1:$N$83,"Complementara",D:D)+SUMIF($N$1:$N$83,"Complementara",E:E)+SUMIF($N$1:$N$83,"Complementara",F:F)+SUMIF($N$1:$N$83,"Complementara",G:G))</f>
        <v>168</v>
      </c>
      <c r="D175" s="36">
        <f>14*SUMIF($N$1:$N$83,"Complementara",H:H)</f>
        <v>336</v>
      </c>
      <c r="E175" s="36">
        <f>14*SUMIF($N$1:$N$83,"Complementara",I:I)</f>
        <v>196</v>
      </c>
      <c r="F175" s="36">
        <f>14*SUMIF($N$1:$N$83,"Complementara",J:J)</f>
        <v>532</v>
      </c>
      <c r="G175" s="37">
        <f>C175/C176</f>
        <v>0.18181818181818182</v>
      </c>
      <c r="H175" s="36">
        <f>SUMIF($N$1:$N$58,"Complementara",$C$1:$C$58)</f>
        <v>22</v>
      </c>
      <c r="I175" s="36">
        <f>SUMIF($N$64:$N$81,"Complementara",C:C)</f>
        <v>0</v>
      </c>
    </row>
    <row r="176" spans="1:9" ht="13.5" thickBot="1">
      <c r="A176" s="82" t="s">
        <v>74</v>
      </c>
      <c r="B176" s="83"/>
      <c r="C176" s="38">
        <f aca="true" t="shared" si="15" ref="C176:I176">SUM(C173:C175)</f>
        <v>924</v>
      </c>
      <c r="D176" s="38">
        <f t="shared" si="15"/>
        <v>1806</v>
      </c>
      <c r="E176" s="38">
        <f t="shared" si="15"/>
        <v>1120</v>
      </c>
      <c r="F176" s="38">
        <f t="shared" si="15"/>
        <v>2926</v>
      </c>
      <c r="G176" s="39">
        <f t="shared" si="15"/>
        <v>1</v>
      </c>
      <c r="H176" s="38">
        <f t="shared" si="15"/>
        <v>60</v>
      </c>
      <c r="I176" s="38">
        <f t="shared" si="15"/>
        <v>60</v>
      </c>
    </row>
    <row r="177" spans="1:3" ht="12.75">
      <c r="A177" s="19"/>
      <c r="C177" s="1"/>
    </row>
    <row r="178" ht="12.75">
      <c r="A178" s="18"/>
    </row>
    <row r="179" spans="1:2" ht="12.75">
      <c r="A179" s="19"/>
      <c r="B179" s="1"/>
    </row>
    <row r="180" spans="1:2" ht="12.75">
      <c r="A180" s="19"/>
      <c r="B180" s="1"/>
    </row>
    <row r="181" ht="12.75">
      <c r="A181" s="17"/>
    </row>
    <row r="182" ht="12.75">
      <c r="A182" s="19"/>
    </row>
  </sheetData>
  <sheetProtection/>
  <mergeCells count="49">
    <mergeCell ref="D171:F171"/>
    <mergeCell ref="H171:I171"/>
    <mergeCell ref="A176:B176"/>
    <mergeCell ref="D162:F162"/>
    <mergeCell ref="H162:I162"/>
    <mergeCell ref="A166:B166"/>
    <mergeCell ref="A33:A34"/>
    <mergeCell ref="B33:C33"/>
    <mergeCell ref="B34:C34"/>
    <mergeCell ref="K44:M44"/>
    <mergeCell ref="D53:G53"/>
    <mergeCell ref="H53:J53"/>
    <mergeCell ref="K53:M53"/>
    <mergeCell ref="D33:F33"/>
    <mergeCell ref="D34:F34"/>
    <mergeCell ref="D44:G44"/>
    <mergeCell ref="H44:J44"/>
    <mergeCell ref="D86:G86"/>
    <mergeCell ref="H86:J86"/>
    <mergeCell ref="K86:M86"/>
    <mergeCell ref="I33:K34"/>
    <mergeCell ref="A88:N88"/>
    <mergeCell ref="D62:G62"/>
    <mergeCell ref="H62:J62"/>
    <mergeCell ref="K62:M62"/>
    <mergeCell ref="D75:G75"/>
    <mergeCell ref="H75:J75"/>
    <mergeCell ref="K75:M75"/>
    <mergeCell ref="D114:G114"/>
    <mergeCell ref="H114:J114"/>
    <mergeCell ref="K114:M114"/>
    <mergeCell ref="A91:N91"/>
    <mergeCell ref="A94:N94"/>
    <mergeCell ref="A97:N97"/>
    <mergeCell ref="A125:B125"/>
    <mergeCell ref="A127:B127"/>
    <mergeCell ref="D131:G131"/>
    <mergeCell ref="H131:J131"/>
    <mergeCell ref="A156:B156"/>
    <mergeCell ref="A158:B158"/>
    <mergeCell ref="A126:B126"/>
    <mergeCell ref="A139:B139"/>
    <mergeCell ref="A157:B157"/>
    <mergeCell ref="K131:M131"/>
    <mergeCell ref="A138:B138"/>
    <mergeCell ref="A140:B140"/>
    <mergeCell ref="D151:G151"/>
    <mergeCell ref="H151:J151"/>
    <mergeCell ref="K151:M151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0"/>
  <sheetViews>
    <sheetView zoomScalePageLayoutView="0" workbookViewId="0" topLeftCell="A1">
      <selection activeCell="I175" sqref="I175"/>
    </sheetView>
  </sheetViews>
  <sheetFormatPr defaultColWidth="9.140625" defaultRowHeight="12.75"/>
  <cols>
    <col min="2" max="2" width="28.00390625" style="0" bestFit="1" customWidth="1"/>
    <col min="3" max="3" width="11.421875" style="0" bestFit="1" customWidth="1"/>
    <col min="14" max="14" width="13.8515625" style="0" customWidth="1"/>
  </cols>
  <sheetData>
    <row r="1" spans="1:6" ht="16.5" thickBot="1">
      <c r="A1" s="14" t="s">
        <v>572</v>
      </c>
      <c r="F1" s="18" t="s">
        <v>35</v>
      </c>
    </row>
    <row r="2" spans="1:8" ht="16.5" thickBot="1">
      <c r="A2" s="15"/>
      <c r="F2" s="21" t="s">
        <v>15</v>
      </c>
      <c r="G2" s="4" t="s">
        <v>25</v>
      </c>
      <c r="H2" s="4" t="s">
        <v>26</v>
      </c>
    </row>
    <row r="3" spans="1:8" ht="16.5" thickBot="1">
      <c r="A3" s="16" t="s">
        <v>0</v>
      </c>
      <c r="F3" s="20" t="s">
        <v>33</v>
      </c>
      <c r="G3" s="3">
        <v>16</v>
      </c>
      <c r="H3" s="3">
        <v>16</v>
      </c>
    </row>
    <row r="4" spans="1:8" ht="16.5" thickBot="1">
      <c r="A4" s="16" t="s">
        <v>1</v>
      </c>
      <c r="F4" s="20" t="s">
        <v>34</v>
      </c>
      <c r="G4" s="3">
        <v>15</v>
      </c>
      <c r="H4" s="3">
        <v>19</v>
      </c>
    </row>
    <row r="5" ht="15.75">
      <c r="A5" s="15" t="s">
        <v>2</v>
      </c>
    </row>
    <row r="6" ht="15.75">
      <c r="A6" s="15" t="s">
        <v>184</v>
      </c>
    </row>
    <row r="7" spans="1:8" ht="15.75">
      <c r="A7" s="15" t="s">
        <v>588</v>
      </c>
      <c r="H7" s="18" t="s">
        <v>36</v>
      </c>
    </row>
    <row r="8" spans="1:8" ht="15.75">
      <c r="A8" s="15" t="s">
        <v>5</v>
      </c>
      <c r="H8" s="17" t="s">
        <v>37</v>
      </c>
    </row>
    <row r="9" spans="1:8" ht="15.75">
      <c r="A9" s="15" t="s">
        <v>6</v>
      </c>
      <c r="H9" s="17"/>
    </row>
    <row r="10" spans="1:16" ht="12.75">
      <c r="A10" s="17"/>
      <c r="H10" s="18" t="s">
        <v>38</v>
      </c>
      <c r="P10" s="18"/>
    </row>
    <row r="11" spans="1:16" ht="12.75">
      <c r="A11" s="18" t="s">
        <v>7</v>
      </c>
      <c r="H11" s="5" t="s">
        <v>39</v>
      </c>
      <c r="P11" s="5"/>
    </row>
    <row r="12" spans="1:16" ht="12.75">
      <c r="A12" s="18" t="s">
        <v>8</v>
      </c>
      <c r="H12" s="6" t="s">
        <v>185</v>
      </c>
      <c r="P12" s="6"/>
    </row>
    <row r="13" spans="1:16" ht="12.75">
      <c r="A13" s="17" t="s">
        <v>9</v>
      </c>
      <c r="H13" s="5" t="s">
        <v>40</v>
      </c>
      <c r="P13" s="5"/>
    </row>
    <row r="14" spans="1:16" ht="12.75">
      <c r="A14" s="17" t="s">
        <v>10</v>
      </c>
      <c r="H14" s="6" t="s">
        <v>186</v>
      </c>
      <c r="P14" s="6"/>
    </row>
    <row r="15" spans="1:16" ht="12.75">
      <c r="A15" s="18" t="s">
        <v>11</v>
      </c>
      <c r="H15" s="5" t="s">
        <v>41</v>
      </c>
      <c r="P15" s="5"/>
    </row>
    <row r="16" spans="1:16" ht="12.75">
      <c r="A16" s="17" t="s">
        <v>12</v>
      </c>
      <c r="H16" s="6" t="s">
        <v>187</v>
      </c>
      <c r="P16" s="6"/>
    </row>
    <row r="17" spans="1:16" ht="12.75">
      <c r="A17" s="17"/>
      <c r="H17" s="5" t="s">
        <v>43</v>
      </c>
      <c r="P17" s="5"/>
    </row>
    <row r="18" spans="1:16" ht="12.75">
      <c r="A18" s="17" t="s">
        <v>534</v>
      </c>
      <c r="H18" s="6" t="s">
        <v>188</v>
      </c>
      <c r="P18" s="6"/>
    </row>
    <row r="19" ht="12.75">
      <c r="A19" s="17" t="s">
        <v>535</v>
      </c>
    </row>
    <row r="20" ht="12.75">
      <c r="A20" s="17"/>
    </row>
    <row r="21" spans="1:8" ht="12.75">
      <c r="A21" s="17"/>
      <c r="H21" s="18" t="s">
        <v>44</v>
      </c>
    </row>
    <row r="22" spans="1:8" ht="12.75">
      <c r="A22" s="17"/>
      <c r="H22" s="17" t="s">
        <v>536</v>
      </c>
    </row>
    <row r="23" spans="1:8" ht="12.75">
      <c r="A23" s="17"/>
      <c r="H23" t="s">
        <v>537</v>
      </c>
    </row>
    <row r="24" ht="12.75">
      <c r="A24" s="19"/>
    </row>
    <row r="25" ht="13.5" thickBot="1">
      <c r="A25" s="18" t="s">
        <v>14</v>
      </c>
    </row>
    <row r="26" spans="1:11" ht="12.75">
      <c r="A26" s="65" t="s">
        <v>15</v>
      </c>
      <c r="B26" s="67" t="s">
        <v>16</v>
      </c>
      <c r="C26" s="68"/>
      <c r="D26" s="67" t="s">
        <v>18</v>
      </c>
      <c r="E26" s="71"/>
      <c r="F26" s="68"/>
      <c r="G26" s="2" t="s">
        <v>20</v>
      </c>
      <c r="H26" s="2" t="s">
        <v>22</v>
      </c>
      <c r="I26" s="67" t="s">
        <v>24</v>
      </c>
      <c r="J26" s="71"/>
      <c r="K26" s="68"/>
    </row>
    <row r="27" spans="1:11" ht="13.5" thickBot="1">
      <c r="A27" s="66"/>
      <c r="B27" s="69" t="s">
        <v>17</v>
      </c>
      <c r="C27" s="70"/>
      <c r="D27" s="69" t="s">
        <v>19</v>
      </c>
      <c r="E27" s="72"/>
      <c r="F27" s="70"/>
      <c r="G27" s="3" t="s">
        <v>21</v>
      </c>
      <c r="H27" s="3" t="s">
        <v>23</v>
      </c>
      <c r="I27" s="69"/>
      <c r="J27" s="72"/>
      <c r="K27" s="70"/>
    </row>
    <row r="28" spans="1:11" ht="13.5" thickBot="1">
      <c r="A28" s="20" t="s">
        <v>15</v>
      </c>
      <c r="B28" s="3" t="s">
        <v>25</v>
      </c>
      <c r="C28" s="3" t="s">
        <v>26</v>
      </c>
      <c r="D28" s="3" t="s">
        <v>27</v>
      </c>
      <c r="E28" s="3" t="s">
        <v>28</v>
      </c>
      <c r="F28" s="3" t="s">
        <v>29</v>
      </c>
      <c r="G28" s="3"/>
      <c r="H28" s="3"/>
      <c r="I28" s="3" t="s">
        <v>30</v>
      </c>
      <c r="J28" s="3" t="s">
        <v>31</v>
      </c>
      <c r="K28" s="3" t="s">
        <v>32</v>
      </c>
    </row>
    <row r="29" spans="1:11" ht="13.5" thickBot="1">
      <c r="A29" s="20" t="s">
        <v>33</v>
      </c>
      <c r="B29" s="3">
        <v>14</v>
      </c>
      <c r="C29" s="3">
        <v>14</v>
      </c>
      <c r="D29" s="3">
        <v>3</v>
      </c>
      <c r="E29" s="3">
        <v>3</v>
      </c>
      <c r="F29" s="3">
        <v>2</v>
      </c>
      <c r="G29" s="3"/>
      <c r="H29" s="3">
        <v>0</v>
      </c>
      <c r="I29" s="3">
        <v>2</v>
      </c>
      <c r="J29" s="3">
        <v>1</v>
      </c>
      <c r="K29" s="3">
        <v>1</v>
      </c>
    </row>
    <row r="30" spans="1:11" ht="13.5" thickBot="1">
      <c r="A30" s="20" t="s">
        <v>34</v>
      </c>
      <c r="B30" s="3">
        <v>14</v>
      </c>
      <c r="C30" s="3">
        <v>14</v>
      </c>
      <c r="D30" s="3">
        <v>3</v>
      </c>
      <c r="E30" s="3">
        <v>3</v>
      </c>
      <c r="F30" s="3">
        <v>2</v>
      </c>
      <c r="G30" s="3"/>
      <c r="H30" s="3">
        <v>0</v>
      </c>
      <c r="I30" s="3">
        <v>2</v>
      </c>
      <c r="J30" s="3">
        <v>1</v>
      </c>
      <c r="K30" s="3">
        <v>1</v>
      </c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9"/>
    </row>
    <row r="40" ht="15.75">
      <c r="G40" s="14" t="s">
        <v>46</v>
      </c>
    </row>
    <row r="41" ht="16.5" thickBot="1">
      <c r="H41" s="14" t="s">
        <v>47</v>
      </c>
    </row>
    <row r="42" spans="1:14" ht="13.5" customHeight="1" thickBot="1">
      <c r="A42" s="22" t="s">
        <v>48</v>
      </c>
      <c r="B42" s="8" t="s">
        <v>49</v>
      </c>
      <c r="C42" s="8" t="s">
        <v>50</v>
      </c>
      <c r="D42" s="73" t="s">
        <v>51</v>
      </c>
      <c r="E42" s="74"/>
      <c r="F42" s="74"/>
      <c r="G42" s="75"/>
      <c r="H42" s="73" t="s">
        <v>52</v>
      </c>
      <c r="I42" s="74"/>
      <c r="J42" s="75"/>
      <c r="K42" s="73" t="s">
        <v>53</v>
      </c>
      <c r="L42" s="74"/>
      <c r="M42" s="75"/>
      <c r="N42" s="8" t="s">
        <v>54</v>
      </c>
    </row>
    <row r="43" spans="1:14" ht="13.5" thickBot="1">
      <c r="A43" s="23"/>
      <c r="B43" s="9"/>
      <c r="C43" s="9" t="s">
        <v>55</v>
      </c>
      <c r="D43" s="10" t="s">
        <v>56</v>
      </c>
      <c r="E43" s="10" t="s">
        <v>57</v>
      </c>
      <c r="F43" s="10" t="s">
        <v>58</v>
      </c>
      <c r="G43" s="10" t="s">
        <v>59</v>
      </c>
      <c r="H43" s="10" t="s">
        <v>60</v>
      </c>
      <c r="I43" s="10" t="s">
        <v>27</v>
      </c>
      <c r="J43" s="10" t="s">
        <v>61</v>
      </c>
      <c r="K43" s="10" t="s">
        <v>62</v>
      </c>
      <c r="L43" s="10" t="s">
        <v>56</v>
      </c>
      <c r="M43" s="10" t="s">
        <v>63</v>
      </c>
      <c r="N43" s="9" t="s">
        <v>64</v>
      </c>
    </row>
    <row r="44" spans="1:14" ht="13.5" thickBot="1">
      <c r="A44" s="20" t="s">
        <v>65</v>
      </c>
      <c r="B44" s="11" t="s">
        <v>66</v>
      </c>
      <c r="C44" s="3">
        <v>7</v>
      </c>
      <c r="D44" s="3">
        <v>2</v>
      </c>
      <c r="E44" s="3">
        <v>1</v>
      </c>
      <c r="F44" s="3">
        <v>0</v>
      </c>
      <c r="G44" s="3">
        <v>1</v>
      </c>
      <c r="H44" s="3">
        <f>2.5*D44+1.5*E44+1.5*F44+1.5*G44</f>
        <v>8</v>
      </c>
      <c r="I44" s="3">
        <v>4</v>
      </c>
      <c r="J44" s="3">
        <v>12</v>
      </c>
      <c r="K44" s="3" t="s">
        <v>62</v>
      </c>
      <c r="L44" s="3"/>
      <c r="M44" s="3"/>
      <c r="N44" s="11" t="s">
        <v>67</v>
      </c>
    </row>
    <row r="45" spans="1:14" ht="26.25" thickBot="1">
      <c r="A45" s="20" t="s">
        <v>147</v>
      </c>
      <c r="B45" s="11" t="s">
        <v>148</v>
      </c>
      <c r="C45" s="3">
        <v>8</v>
      </c>
      <c r="D45" s="3">
        <v>2</v>
      </c>
      <c r="E45" s="3">
        <v>1</v>
      </c>
      <c r="F45" s="3">
        <v>0</v>
      </c>
      <c r="G45" s="3">
        <v>1</v>
      </c>
      <c r="H45" s="3">
        <f>2.5*D45+1.5*E45+1.5*F45+1.5*G45</f>
        <v>8</v>
      </c>
      <c r="I45" s="3">
        <v>6</v>
      </c>
      <c r="J45" s="3">
        <v>14</v>
      </c>
      <c r="K45" s="3" t="s">
        <v>62</v>
      </c>
      <c r="L45" s="3"/>
      <c r="M45" s="3"/>
      <c r="N45" s="11" t="s">
        <v>67</v>
      </c>
    </row>
    <row r="46" spans="1:14" ht="13.5" thickBot="1">
      <c r="A46" s="20" t="s">
        <v>69</v>
      </c>
      <c r="B46" s="11" t="s">
        <v>70</v>
      </c>
      <c r="C46" s="3">
        <v>7</v>
      </c>
      <c r="D46" s="3">
        <v>2</v>
      </c>
      <c r="E46" s="3">
        <v>1</v>
      </c>
      <c r="F46" s="3">
        <v>0</v>
      </c>
      <c r="G46" s="3">
        <v>1</v>
      </c>
      <c r="H46" s="3">
        <f>2.5*D46+1.5*E46+1.5*F46+1.5*G46</f>
        <v>8</v>
      </c>
      <c r="I46" s="3">
        <v>4</v>
      </c>
      <c r="J46" s="3">
        <v>12</v>
      </c>
      <c r="K46" s="3" t="s">
        <v>62</v>
      </c>
      <c r="L46" s="3"/>
      <c r="M46" s="3"/>
      <c r="N46" s="11" t="s">
        <v>67</v>
      </c>
    </row>
    <row r="47" spans="1:14" ht="26.25" thickBot="1">
      <c r="A47" s="20" t="s">
        <v>71</v>
      </c>
      <c r="B47" s="11" t="s">
        <v>565</v>
      </c>
      <c r="C47" s="3">
        <v>8</v>
      </c>
      <c r="D47" s="3">
        <v>2</v>
      </c>
      <c r="E47" s="3">
        <v>1</v>
      </c>
      <c r="F47" s="3">
        <v>0</v>
      </c>
      <c r="G47" s="3">
        <v>1</v>
      </c>
      <c r="H47" s="3">
        <f>2.5*D47+1.5*E47+1.5*F47+1.5*G47</f>
        <v>8</v>
      </c>
      <c r="I47" s="3">
        <v>6</v>
      </c>
      <c r="J47" s="3">
        <v>14</v>
      </c>
      <c r="K47" s="3" t="s">
        <v>62</v>
      </c>
      <c r="L47" s="3"/>
      <c r="M47" s="3"/>
      <c r="N47" s="11" t="s">
        <v>73</v>
      </c>
    </row>
    <row r="48" spans="1:14" ht="13.5" thickBot="1">
      <c r="A48" s="23" t="s">
        <v>74</v>
      </c>
      <c r="B48" s="9"/>
      <c r="C48" s="9">
        <f>SUM(C44:C47)</f>
        <v>30</v>
      </c>
      <c r="D48" s="9">
        <f aca="true" t="shared" si="0" ref="D48:J48">SUM(D44:D47)</f>
        <v>8</v>
      </c>
      <c r="E48" s="9">
        <f t="shared" si="0"/>
        <v>4</v>
      </c>
      <c r="F48" s="9">
        <f t="shared" si="0"/>
        <v>0</v>
      </c>
      <c r="G48" s="9">
        <f t="shared" si="0"/>
        <v>4</v>
      </c>
      <c r="H48" s="9">
        <f t="shared" si="0"/>
        <v>32</v>
      </c>
      <c r="I48" s="9">
        <f t="shared" si="0"/>
        <v>20</v>
      </c>
      <c r="J48" s="9">
        <f t="shared" si="0"/>
        <v>52</v>
      </c>
      <c r="K48" s="9"/>
      <c r="L48" s="9"/>
      <c r="M48" s="9"/>
      <c r="N48" s="9"/>
    </row>
    <row r="49" ht="12.75">
      <c r="A49" s="17"/>
    </row>
    <row r="50" ht="16.5" thickBot="1">
      <c r="G50" s="14" t="s">
        <v>75</v>
      </c>
    </row>
    <row r="51" spans="1:14" ht="13.5" customHeight="1" thickBot="1">
      <c r="A51" s="22" t="s">
        <v>48</v>
      </c>
      <c r="B51" s="8" t="s">
        <v>49</v>
      </c>
      <c r="C51" s="8" t="s">
        <v>50</v>
      </c>
      <c r="D51" s="73" t="s">
        <v>51</v>
      </c>
      <c r="E51" s="74"/>
      <c r="F51" s="74"/>
      <c r="G51" s="75"/>
      <c r="H51" s="73" t="s">
        <v>52</v>
      </c>
      <c r="I51" s="74"/>
      <c r="J51" s="75"/>
      <c r="K51" s="73" t="s">
        <v>53</v>
      </c>
      <c r="L51" s="74"/>
      <c r="M51" s="75"/>
      <c r="N51" s="8" t="s">
        <v>54</v>
      </c>
    </row>
    <row r="52" spans="1:14" ht="13.5" thickBot="1">
      <c r="A52" s="23"/>
      <c r="B52" s="9"/>
      <c r="C52" s="9" t="s">
        <v>55</v>
      </c>
      <c r="D52" s="10" t="s">
        <v>56</v>
      </c>
      <c r="E52" s="10" t="s">
        <v>57</v>
      </c>
      <c r="F52" s="10" t="s">
        <v>58</v>
      </c>
      <c r="G52" s="10" t="s">
        <v>59</v>
      </c>
      <c r="H52" s="10" t="s">
        <v>60</v>
      </c>
      <c r="I52" s="10" t="s">
        <v>27</v>
      </c>
      <c r="J52" s="10" t="s">
        <v>61</v>
      </c>
      <c r="K52" s="10" t="s">
        <v>62</v>
      </c>
      <c r="L52" s="10" t="s">
        <v>56</v>
      </c>
      <c r="M52" s="10" t="s">
        <v>63</v>
      </c>
      <c r="N52" s="9" t="s">
        <v>64</v>
      </c>
    </row>
    <row r="53" spans="1:14" ht="13.5" thickBot="1">
      <c r="A53" s="20" t="s">
        <v>76</v>
      </c>
      <c r="B53" s="11" t="s">
        <v>77</v>
      </c>
      <c r="C53" s="3">
        <v>7</v>
      </c>
      <c r="D53" s="3">
        <v>2</v>
      </c>
      <c r="E53" s="3">
        <v>1</v>
      </c>
      <c r="F53" s="3">
        <v>0</v>
      </c>
      <c r="G53" s="3">
        <v>1</v>
      </c>
      <c r="H53" s="3">
        <f>2.5*D53+1.5*E53+1.5*F53+1.5*G53</f>
        <v>8</v>
      </c>
      <c r="I53" s="3">
        <v>4</v>
      </c>
      <c r="J53" s="3">
        <v>12</v>
      </c>
      <c r="K53" s="3" t="s">
        <v>62</v>
      </c>
      <c r="L53" s="3"/>
      <c r="M53" s="3"/>
      <c r="N53" s="11" t="s">
        <v>73</v>
      </c>
    </row>
    <row r="54" spans="1:14" ht="13.5" thickBot="1">
      <c r="A54" s="20" t="s">
        <v>78</v>
      </c>
      <c r="B54" s="11" t="s">
        <v>79</v>
      </c>
      <c r="C54" s="3">
        <v>7</v>
      </c>
      <c r="D54" s="3">
        <v>2</v>
      </c>
      <c r="E54" s="3">
        <v>1</v>
      </c>
      <c r="F54" s="3">
        <v>0</v>
      </c>
      <c r="G54" s="3">
        <v>1</v>
      </c>
      <c r="H54" s="3">
        <f>2.5*D54+1.5*E54+1.5*F54+1.5*G54</f>
        <v>8</v>
      </c>
      <c r="I54" s="3">
        <v>4</v>
      </c>
      <c r="J54" s="3">
        <v>12</v>
      </c>
      <c r="K54" s="3" t="s">
        <v>62</v>
      </c>
      <c r="L54" s="3"/>
      <c r="M54" s="3"/>
      <c r="N54" s="11" t="s">
        <v>73</v>
      </c>
    </row>
    <row r="55" spans="1:14" ht="13.5" thickBot="1">
      <c r="A55" s="20" t="s">
        <v>80</v>
      </c>
      <c r="B55" s="11" t="s">
        <v>81</v>
      </c>
      <c r="C55" s="3">
        <v>8</v>
      </c>
      <c r="D55" s="3">
        <v>2</v>
      </c>
      <c r="E55" s="3">
        <v>1</v>
      </c>
      <c r="F55" s="3">
        <v>0</v>
      </c>
      <c r="G55" s="3">
        <v>1</v>
      </c>
      <c r="H55" s="3">
        <f>2.5*D55+1.5*E55+1.5*F55+1.5*G55</f>
        <v>8</v>
      </c>
      <c r="I55" s="3">
        <v>6</v>
      </c>
      <c r="J55" s="3">
        <v>14</v>
      </c>
      <c r="K55" s="3" t="s">
        <v>62</v>
      </c>
      <c r="L55" s="3"/>
      <c r="M55" s="3"/>
      <c r="N55" s="11" t="s">
        <v>73</v>
      </c>
    </row>
    <row r="56" spans="1:14" ht="26.25" thickBot="1">
      <c r="A56" s="20" t="s">
        <v>82</v>
      </c>
      <c r="B56" s="11" t="s">
        <v>83</v>
      </c>
      <c r="C56" s="3">
        <v>8</v>
      </c>
      <c r="D56" s="3">
        <v>2</v>
      </c>
      <c r="E56" s="3">
        <v>1</v>
      </c>
      <c r="F56" s="3">
        <v>0</v>
      </c>
      <c r="G56" s="3">
        <v>1</v>
      </c>
      <c r="H56" s="3">
        <f>2.5*D56+1.5*E56+1.5*F56+1.5*G56</f>
        <v>8</v>
      </c>
      <c r="I56" s="3">
        <v>6</v>
      </c>
      <c r="J56" s="3">
        <v>14</v>
      </c>
      <c r="K56" s="3" t="s">
        <v>62</v>
      </c>
      <c r="L56" s="3"/>
      <c r="M56" s="3"/>
      <c r="N56" s="11" t="s">
        <v>73</v>
      </c>
    </row>
    <row r="57" spans="1:14" ht="13.5" thickBot="1">
      <c r="A57" s="23" t="s">
        <v>74</v>
      </c>
      <c r="B57" s="9"/>
      <c r="C57" s="9">
        <f>SUM(C53:C56)</f>
        <v>30</v>
      </c>
      <c r="D57" s="9">
        <f aca="true" t="shared" si="1" ref="D57:J57">SUM(D53:D56)</f>
        <v>8</v>
      </c>
      <c r="E57" s="9">
        <f t="shared" si="1"/>
        <v>4</v>
      </c>
      <c r="F57" s="9">
        <f t="shared" si="1"/>
        <v>0</v>
      </c>
      <c r="G57" s="9">
        <f t="shared" si="1"/>
        <v>4</v>
      </c>
      <c r="H57" s="9">
        <f t="shared" si="1"/>
        <v>32</v>
      </c>
      <c r="I57" s="9">
        <f t="shared" si="1"/>
        <v>20</v>
      </c>
      <c r="J57" s="9">
        <f t="shared" si="1"/>
        <v>52</v>
      </c>
      <c r="K57" s="9"/>
      <c r="L57" s="9"/>
      <c r="M57" s="9"/>
      <c r="N57" s="9"/>
    </row>
    <row r="58" ht="16.5" thickBot="1">
      <c r="G58" s="14" t="s">
        <v>84</v>
      </c>
    </row>
    <row r="59" spans="1:14" ht="13.5" customHeight="1" thickBot="1">
      <c r="A59" s="22" t="s">
        <v>48</v>
      </c>
      <c r="B59" s="8" t="s">
        <v>49</v>
      </c>
      <c r="C59" s="8" t="s">
        <v>50</v>
      </c>
      <c r="D59" s="73" t="s">
        <v>51</v>
      </c>
      <c r="E59" s="74"/>
      <c r="F59" s="74"/>
      <c r="G59" s="75"/>
      <c r="H59" s="73" t="s">
        <v>52</v>
      </c>
      <c r="I59" s="74"/>
      <c r="J59" s="75"/>
      <c r="K59" s="73" t="s">
        <v>53</v>
      </c>
      <c r="L59" s="74"/>
      <c r="M59" s="75"/>
      <c r="N59" s="8" t="s">
        <v>54</v>
      </c>
    </row>
    <row r="60" spans="1:14" ht="13.5" thickBot="1">
      <c r="A60" s="23"/>
      <c r="B60" s="9"/>
      <c r="C60" s="9" t="s">
        <v>55</v>
      </c>
      <c r="D60" s="10" t="s">
        <v>56</v>
      </c>
      <c r="E60" s="10" t="s">
        <v>57</v>
      </c>
      <c r="F60" s="10" t="s">
        <v>58</v>
      </c>
      <c r="G60" s="10" t="s">
        <v>59</v>
      </c>
      <c r="H60" s="10" t="s">
        <v>60</v>
      </c>
      <c r="I60" s="10" t="s">
        <v>27</v>
      </c>
      <c r="J60" s="10" t="s">
        <v>61</v>
      </c>
      <c r="K60" s="10" t="s">
        <v>62</v>
      </c>
      <c r="L60" s="10" t="s">
        <v>56</v>
      </c>
      <c r="M60" s="10" t="s">
        <v>63</v>
      </c>
      <c r="N60" s="9" t="s">
        <v>64</v>
      </c>
    </row>
    <row r="61" spans="1:14" ht="13.5" thickBot="1">
      <c r="A61" s="20" t="s">
        <v>85</v>
      </c>
      <c r="B61" s="11" t="s">
        <v>86</v>
      </c>
      <c r="C61" s="3">
        <v>8</v>
      </c>
      <c r="D61" s="3">
        <v>2</v>
      </c>
      <c r="E61" s="3">
        <v>1</v>
      </c>
      <c r="F61" s="3">
        <v>0</v>
      </c>
      <c r="G61" s="3">
        <v>1</v>
      </c>
      <c r="H61" s="3">
        <f>2.5*D61+1.5*E61+1.5*F61+1.5*G61</f>
        <v>8</v>
      </c>
      <c r="I61" s="3">
        <v>6</v>
      </c>
      <c r="J61" s="3">
        <v>14</v>
      </c>
      <c r="K61" s="3"/>
      <c r="L61" s="3" t="s">
        <v>56</v>
      </c>
      <c r="M61" s="3"/>
      <c r="N61" s="11" t="s">
        <v>73</v>
      </c>
    </row>
    <row r="62" spans="1:14" ht="26.25" thickBot="1">
      <c r="A62" s="20" t="s">
        <v>87</v>
      </c>
      <c r="B62" s="11" t="s">
        <v>88</v>
      </c>
      <c r="C62" s="3">
        <v>6</v>
      </c>
      <c r="D62" s="3">
        <v>2</v>
      </c>
      <c r="E62" s="3">
        <v>1</v>
      </c>
      <c r="F62" s="3">
        <v>0</v>
      </c>
      <c r="G62" s="3">
        <v>0</v>
      </c>
      <c r="H62" s="3">
        <f>2.5*D62+1.5*E62+1.5*F62+1.5*G62</f>
        <v>6.5</v>
      </c>
      <c r="I62" s="3">
        <v>4.5</v>
      </c>
      <c r="J62" s="3">
        <v>11</v>
      </c>
      <c r="K62" s="3"/>
      <c r="L62" s="3" t="s">
        <v>56</v>
      </c>
      <c r="M62" s="3"/>
      <c r="N62" s="11" t="s">
        <v>73</v>
      </c>
    </row>
    <row r="63" spans="1:14" ht="13.5" thickBot="1">
      <c r="A63" s="20" t="s">
        <v>89</v>
      </c>
      <c r="B63" s="11" t="s">
        <v>90</v>
      </c>
      <c r="C63" s="3">
        <v>8</v>
      </c>
      <c r="D63" s="3">
        <v>2</v>
      </c>
      <c r="E63" s="3">
        <v>1</v>
      </c>
      <c r="F63" s="3">
        <v>0</v>
      </c>
      <c r="G63" s="3">
        <v>1</v>
      </c>
      <c r="H63" s="3">
        <f>2.5*D63+1.5*E63+1.5*F63+1.5*G63</f>
        <v>8</v>
      </c>
      <c r="I63" s="3">
        <v>6</v>
      </c>
      <c r="J63" s="3">
        <v>14</v>
      </c>
      <c r="K63" s="3" t="s">
        <v>62</v>
      </c>
      <c r="L63" s="3"/>
      <c r="M63" s="3"/>
      <c r="N63" s="11" t="s">
        <v>91</v>
      </c>
    </row>
    <row r="64" spans="1:14" ht="13.5" thickBot="1">
      <c r="A64" s="20" t="s">
        <v>92</v>
      </c>
      <c r="B64" s="11" t="s">
        <v>93</v>
      </c>
      <c r="C64" s="3">
        <v>8</v>
      </c>
      <c r="D64" s="3">
        <v>2</v>
      </c>
      <c r="E64" s="3">
        <v>1</v>
      </c>
      <c r="F64" s="3">
        <v>0</v>
      </c>
      <c r="G64" s="3">
        <v>1</v>
      </c>
      <c r="H64" s="3">
        <f>2.5*D64+1.5*E64+1.5*F64+1.5*G64</f>
        <v>8</v>
      </c>
      <c r="I64" s="3">
        <v>6</v>
      </c>
      <c r="J64" s="3">
        <v>14</v>
      </c>
      <c r="K64" s="3" t="s">
        <v>62</v>
      </c>
      <c r="L64" s="3"/>
      <c r="M64" s="3"/>
      <c r="N64" s="11" t="s">
        <v>91</v>
      </c>
    </row>
    <row r="65" spans="1:14" ht="13.5" thickBot="1">
      <c r="A65" s="23" t="s">
        <v>74</v>
      </c>
      <c r="B65" s="9"/>
      <c r="C65" s="9">
        <f>SUM(C61:C64)</f>
        <v>30</v>
      </c>
      <c r="D65" s="9">
        <f aca="true" t="shared" si="2" ref="D65:J65">SUM(D61:D64)</f>
        <v>8</v>
      </c>
      <c r="E65" s="9">
        <f t="shared" si="2"/>
        <v>4</v>
      </c>
      <c r="F65" s="9">
        <f t="shared" si="2"/>
        <v>0</v>
      </c>
      <c r="G65" s="9">
        <f t="shared" si="2"/>
        <v>3</v>
      </c>
      <c r="H65" s="9">
        <f t="shared" si="2"/>
        <v>30.5</v>
      </c>
      <c r="I65" s="9">
        <f t="shared" si="2"/>
        <v>22.5</v>
      </c>
      <c r="J65" s="9">
        <f t="shared" si="2"/>
        <v>53</v>
      </c>
      <c r="K65" s="9"/>
      <c r="L65" s="9"/>
      <c r="M65" s="9"/>
      <c r="N65" s="9"/>
    </row>
    <row r="66" ht="16.5" thickBot="1">
      <c r="G66" s="14" t="s">
        <v>94</v>
      </c>
    </row>
    <row r="67" spans="1:14" ht="13.5" customHeight="1" thickBot="1">
      <c r="A67" s="22" t="s">
        <v>48</v>
      </c>
      <c r="B67" s="8" t="s">
        <v>49</v>
      </c>
      <c r="C67" s="8" t="s">
        <v>50</v>
      </c>
      <c r="D67" s="73" t="s">
        <v>51</v>
      </c>
      <c r="E67" s="74"/>
      <c r="F67" s="74"/>
      <c r="G67" s="75"/>
      <c r="H67" s="73" t="s">
        <v>52</v>
      </c>
      <c r="I67" s="74"/>
      <c r="J67" s="75"/>
      <c r="K67" s="73" t="s">
        <v>53</v>
      </c>
      <c r="L67" s="74"/>
      <c r="M67" s="75"/>
      <c r="N67" s="8" t="s">
        <v>54</v>
      </c>
    </row>
    <row r="68" spans="1:14" ht="13.5" thickBot="1">
      <c r="A68" s="23"/>
      <c r="B68" s="9"/>
      <c r="C68" s="9" t="s">
        <v>55</v>
      </c>
      <c r="D68" s="10" t="s">
        <v>56</v>
      </c>
      <c r="E68" s="10" t="s">
        <v>57</v>
      </c>
      <c r="F68" s="10" t="s">
        <v>58</v>
      </c>
      <c r="G68" s="10" t="s">
        <v>59</v>
      </c>
      <c r="H68" s="10" t="s">
        <v>60</v>
      </c>
      <c r="I68" s="10" t="s">
        <v>27</v>
      </c>
      <c r="J68" s="10" t="s">
        <v>61</v>
      </c>
      <c r="K68" s="10" t="s">
        <v>62</v>
      </c>
      <c r="L68" s="10" t="s">
        <v>56</v>
      </c>
      <c r="M68" s="10" t="s">
        <v>63</v>
      </c>
      <c r="N68" s="9" t="s">
        <v>64</v>
      </c>
    </row>
    <row r="69" spans="1:14" ht="13.5" thickBot="1">
      <c r="A69" s="20" t="s">
        <v>201</v>
      </c>
      <c r="B69" s="11" t="s">
        <v>96</v>
      </c>
      <c r="C69" s="3">
        <v>8</v>
      </c>
      <c r="D69" s="3">
        <v>2</v>
      </c>
      <c r="E69" s="3">
        <v>1</v>
      </c>
      <c r="F69" s="3">
        <v>0</v>
      </c>
      <c r="G69" s="3">
        <v>1</v>
      </c>
      <c r="H69" s="3">
        <f>2.5*D69+1.5*E69+1.5*F69+1.5*G69</f>
        <v>8</v>
      </c>
      <c r="I69" s="3">
        <v>6</v>
      </c>
      <c r="J69" s="3">
        <v>14</v>
      </c>
      <c r="K69" s="3" t="s">
        <v>62</v>
      </c>
      <c r="L69" s="3"/>
      <c r="M69" s="3"/>
      <c r="N69" s="11" t="s">
        <v>73</v>
      </c>
    </row>
    <row r="70" spans="1:14" ht="13.5" thickBot="1">
      <c r="A70" s="20" t="s">
        <v>202</v>
      </c>
      <c r="B70" s="11" t="s">
        <v>98</v>
      </c>
      <c r="C70" s="3">
        <v>4</v>
      </c>
      <c r="D70" s="3">
        <v>0</v>
      </c>
      <c r="E70" s="3">
        <v>0</v>
      </c>
      <c r="F70" s="3">
        <v>1</v>
      </c>
      <c r="G70" s="3">
        <v>2</v>
      </c>
      <c r="H70" s="3">
        <f>2.5*D70+1.5*E70+1.5*F70+1.5*G70</f>
        <v>4.5</v>
      </c>
      <c r="I70" s="3">
        <v>2.5</v>
      </c>
      <c r="J70" s="3">
        <v>7</v>
      </c>
      <c r="K70" s="3"/>
      <c r="L70" s="3" t="s">
        <v>56</v>
      </c>
      <c r="M70" s="3"/>
      <c r="N70" s="11" t="s">
        <v>73</v>
      </c>
    </row>
    <row r="71" spans="1:14" ht="13.5" thickBot="1">
      <c r="A71" s="20" t="s">
        <v>203</v>
      </c>
      <c r="B71" s="11" t="s">
        <v>100</v>
      </c>
      <c r="C71" s="3">
        <v>4</v>
      </c>
      <c r="D71" s="3">
        <v>0</v>
      </c>
      <c r="E71" s="3">
        <v>0</v>
      </c>
      <c r="F71" s="3">
        <v>0</v>
      </c>
      <c r="G71" s="3">
        <v>4</v>
      </c>
      <c r="H71" s="3">
        <f>2.5*D71+1.5*E71+1.5*F71+1.5*G71</f>
        <v>6</v>
      </c>
      <c r="I71" s="3">
        <v>1</v>
      </c>
      <c r="J71" s="3">
        <v>7</v>
      </c>
      <c r="K71" s="3"/>
      <c r="L71" s="3" t="s">
        <v>56</v>
      </c>
      <c r="M71" s="3"/>
      <c r="N71" s="11" t="s">
        <v>91</v>
      </c>
    </row>
    <row r="72" spans="1:14" ht="13.5" thickBot="1">
      <c r="A72" s="20" t="s">
        <v>204</v>
      </c>
      <c r="B72" s="11" t="s">
        <v>102</v>
      </c>
      <c r="C72" s="3">
        <v>7</v>
      </c>
      <c r="D72" s="3">
        <v>2</v>
      </c>
      <c r="E72" s="3">
        <v>1</v>
      </c>
      <c r="F72" s="3">
        <v>0</v>
      </c>
      <c r="G72" s="3">
        <v>1</v>
      </c>
      <c r="H72" s="3">
        <f>2.5*D72+1.5*E72+1.5*F72+1.5*G72</f>
        <v>8</v>
      </c>
      <c r="I72" s="3">
        <v>4</v>
      </c>
      <c r="J72" s="3">
        <v>12</v>
      </c>
      <c r="K72" s="3" t="s">
        <v>62</v>
      </c>
      <c r="L72" s="3"/>
      <c r="M72" s="3"/>
      <c r="N72" s="11" t="s">
        <v>91</v>
      </c>
    </row>
    <row r="73" spans="1:14" ht="13.5" thickBot="1">
      <c r="A73" s="20" t="s">
        <v>205</v>
      </c>
      <c r="B73" s="11" t="s">
        <v>103</v>
      </c>
      <c r="C73" s="3">
        <v>7</v>
      </c>
      <c r="D73" s="3">
        <v>2</v>
      </c>
      <c r="E73" s="3">
        <v>1</v>
      </c>
      <c r="F73" s="3">
        <v>0</v>
      </c>
      <c r="G73" s="3">
        <v>1</v>
      </c>
      <c r="H73" s="3">
        <f>2.5*D73+1.5*E73+1.5*F73+1.5*G73</f>
        <v>8</v>
      </c>
      <c r="I73" s="3">
        <v>4</v>
      </c>
      <c r="J73" s="3">
        <v>12</v>
      </c>
      <c r="K73" s="3" t="s">
        <v>62</v>
      </c>
      <c r="L73" s="3"/>
      <c r="M73" s="3"/>
      <c r="N73" s="11" t="s">
        <v>91</v>
      </c>
    </row>
    <row r="74" spans="1:14" ht="13.5" thickBot="1">
      <c r="A74" s="23" t="s">
        <v>74</v>
      </c>
      <c r="B74" s="9"/>
      <c r="C74" s="9">
        <f>SUM(C69:C73)</f>
        <v>30</v>
      </c>
      <c r="D74" s="9">
        <f aca="true" t="shared" si="3" ref="D74:J74">SUM(D69:D73)</f>
        <v>6</v>
      </c>
      <c r="E74" s="9">
        <f t="shared" si="3"/>
        <v>3</v>
      </c>
      <c r="F74" s="9">
        <f t="shared" si="3"/>
        <v>1</v>
      </c>
      <c r="G74" s="9">
        <f t="shared" si="3"/>
        <v>9</v>
      </c>
      <c r="H74" s="9">
        <f t="shared" si="3"/>
        <v>34.5</v>
      </c>
      <c r="I74" s="9">
        <f t="shared" si="3"/>
        <v>17.5</v>
      </c>
      <c r="J74" s="9">
        <f t="shared" si="3"/>
        <v>52</v>
      </c>
      <c r="K74" s="9"/>
      <c r="L74" s="9"/>
      <c r="M74" s="9"/>
      <c r="N74" s="9"/>
    </row>
    <row r="75" ht="15.75">
      <c r="A75" s="15"/>
    </row>
    <row r="76" ht="15.75">
      <c r="G76" s="14" t="s">
        <v>104</v>
      </c>
    </row>
    <row r="77" ht="13.5" thickBot="1">
      <c r="A77" s="17"/>
    </row>
    <row r="78" spans="1:14" ht="13.5" thickBot="1">
      <c r="A78" s="22" t="s">
        <v>48</v>
      </c>
      <c r="B78" s="8" t="s">
        <v>49</v>
      </c>
      <c r="C78" s="8" t="s">
        <v>50</v>
      </c>
      <c r="D78" s="73" t="s">
        <v>51</v>
      </c>
      <c r="E78" s="74"/>
      <c r="F78" s="74"/>
      <c r="G78" s="75"/>
      <c r="H78" s="73" t="s">
        <v>52</v>
      </c>
      <c r="I78" s="74"/>
      <c r="J78" s="75"/>
      <c r="K78" s="73" t="s">
        <v>53</v>
      </c>
      <c r="L78" s="74"/>
      <c r="M78" s="75"/>
      <c r="N78" s="8" t="s">
        <v>54</v>
      </c>
    </row>
    <row r="79" spans="1:14" ht="13.5" thickBot="1">
      <c r="A79" s="23"/>
      <c r="B79" s="9"/>
      <c r="C79" s="9" t="s">
        <v>55</v>
      </c>
      <c r="D79" s="10" t="s">
        <v>56</v>
      </c>
      <c r="E79" s="10" t="s">
        <v>57</v>
      </c>
      <c r="F79" s="10" t="s">
        <v>58</v>
      </c>
      <c r="G79" s="10" t="s">
        <v>59</v>
      </c>
      <c r="H79" s="10" t="s">
        <v>60</v>
      </c>
      <c r="I79" s="10" t="s">
        <v>27</v>
      </c>
      <c r="J79" s="10" t="s">
        <v>61</v>
      </c>
      <c r="K79" s="10" t="s">
        <v>62</v>
      </c>
      <c r="L79" s="10" t="s">
        <v>56</v>
      </c>
      <c r="M79" s="10" t="s">
        <v>63</v>
      </c>
      <c r="N79" s="9" t="s">
        <v>64</v>
      </c>
    </row>
    <row r="80" spans="1:14" ht="13.5" thickBot="1">
      <c r="A80" s="76" t="s">
        <v>105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8"/>
    </row>
    <row r="81" spans="1:14" ht="13.5" thickBot="1">
      <c r="A81" s="24"/>
      <c r="B81" s="79" t="s">
        <v>106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1"/>
    </row>
    <row r="82" spans="1:14" ht="13.5" thickBot="1">
      <c r="A82" s="20" t="s">
        <v>206</v>
      </c>
      <c r="B82" s="11" t="s">
        <v>108</v>
      </c>
      <c r="C82" s="3">
        <v>8</v>
      </c>
      <c r="D82" s="3">
        <v>2</v>
      </c>
      <c r="E82" s="3">
        <v>1</v>
      </c>
      <c r="F82" s="3">
        <v>0</v>
      </c>
      <c r="G82" s="3">
        <v>1</v>
      </c>
      <c r="H82" s="3">
        <f>2.5*D82+1.5*E82+1.5*F82+1.5*G82</f>
        <v>8</v>
      </c>
      <c r="I82" s="3">
        <v>6</v>
      </c>
      <c r="J82" s="3">
        <v>14</v>
      </c>
      <c r="K82" s="3" t="s">
        <v>62</v>
      </c>
      <c r="L82" s="3"/>
      <c r="M82" s="3"/>
      <c r="N82" s="11" t="s">
        <v>91</v>
      </c>
    </row>
    <row r="83" spans="1:14" ht="26.25" thickBot="1">
      <c r="A83" s="20" t="s">
        <v>207</v>
      </c>
      <c r="B83" s="11" t="s">
        <v>110</v>
      </c>
      <c r="C83" s="3">
        <v>8</v>
      </c>
      <c r="D83" s="3">
        <v>2</v>
      </c>
      <c r="E83" s="3">
        <v>1</v>
      </c>
      <c r="F83" s="3">
        <v>0</v>
      </c>
      <c r="G83" s="3">
        <v>1</v>
      </c>
      <c r="H83" s="3">
        <f>2.5*D83+1.5*E83+1.5*F83+1.5*G83</f>
        <v>8</v>
      </c>
      <c r="I83" s="3">
        <v>6</v>
      </c>
      <c r="J83" s="3">
        <v>14</v>
      </c>
      <c r="K83" s="3" t="s">
        <v>62</v>
      </c>
      <c r="L83" s="3"/>
      <c r="M83" s="3"/>
      <c r="N83" s="11" t="s">
        <v>91</v>
      </c>
    </row>
    <row r="84" spans="1:14" ht="26.25" thickBot="1">
      <c r="A84" s="20" t="s">
        <v>208</v>
      </c>
      <c r="B84" s="11" t="s">
        <v>111</v>
      </c>
      <c r="C84" s="3">
        <v>8</v>
      </c>
      <c r="D84" s="3">
        <v>2</v>
      </c>
      <c r="E84" s="3">
        <v>1</v>
      </c>
      <c r="F84" s="3">
        <v>0</v>
      </c>
      <c r="G84" s="3">
        <v>1</v>
      </c>
      <c r="H84" s="3">
        <f>2.5*D84+1.5*E84+1.5*F84+1.5*G84</f>
        <v>8</v>
      </c>
      <c r="I84" s="3">
        <v>6</v>
      </c>
      <c r="J84" s="3">
        <v>14</v>
      </c>
      <c r="K84" s="3" t="s">
        <v>62</v>
      </c>
      <c r="L84" s="3"/>
      <c r="M84" s="3"/>
      <c r="N84" s="11" t="s">
        <v>91</v>
      </c>
    </row>
    <row r="85" spans="1:14" ht="13.5" thickBot="1">
      <c r="A85" s="76" t="s">
        <v>112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8"/>
    </row>
    <row r="86" spans="1:14" ht="13.5" thickBot="1">
      <c r="A86" s="24"/>
      <c r="B86" s="79" t="s">
        <v>113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1"/>
    </row>
    <row r="87" spans="1:14" ht="13.5" thickBot="1">
      <c r="A87" s="20" t="s">
        <v>209</v>
      </c>
      <c r="B87" s="11" t="s">
        <v>114</v>
      </c>
      <c r="C87" s="3">
        <v>8</v>
      </c>
      <c r="D87" s="3">
        <v>2</v>
      </c>
      <c r="E87" s="3">
        <v>1</v>
      </c>
      <c r="F87" s="3">
        <v>0</v>
      </c>
      <c r="G87" s="3">
        <v>1</v>
      </c>
      <c r="H87" s="3">
        <f>2.5*D87+1.5*E87+1.5*F87+1.5*G87</f>
        <v>8</v>
      </c>
      <c r="I87" s="3">
        <v>6</v>
      </c>
      <c r="J87" s="3">
        <v>14</v>
      </c>
      <c r="K87" s="3" t="s">
        <v>62</v>
      </c>
      <c r="L87" s="3"/>
      <c r="M87" s="3"/>
      <c r="N87" s="11" t="s">
        <v>91</v>
      </c>
    </row>
    <row r="88" spans="1:14" ht="13.5" thickBot="1">
      <c r="A88" s="20" t="s">
        <v>210</v>
      </c>
      <c r="B88" s="11" t="s">
        <v>116</v>
      </c>
      <c r="C88" s="3">
        <v>8</v>
      </c>
      <c r="D88" s="3">
        <v>2</v>
      </c>
      <c r="E88" s="3">
        <v>1</v>
      </c>
      <c r="F88" s="3">
        <v>0</v>
      </c>
      <c r="G88" s="3">
        <v>1</v>
      </c>
      <c r="H88" s="3">
        <f>2.5*D88+1.5*E88+1.5*F88+1.5*G88</f>
        <v>8</v>
      </c>
      <c r="I88" s="3">
        <v>6</v>
      </c>
      <c r="J88" s="3">
        <v>14</v>
      </c>
      <c r="K88" s="3" t="s">
        <v>62</v>
      </c>
      <c r="L88" s="3"/>
      <c r="M88" s="3"/>
      <c r="N88" s="11" t="s">
        <v>91</v>
      </c>
    </row>
    <row r="89" spans="1:14" ht="13.5" thickBot="1">
      <c r="A89" s="76" t="s">
        <v>117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8"/>
    </row>
    <row r="90" spans="1:14" ht="13.5" thickBot="1">
      <c r="A90" s="24"/>
      <c r="B90" s="79" t="s">
        <v>118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1"/>
    </row>
    <row r="91" spans="1:14" ht="13.5" thickBot="1">
      <c r="A91" s="20" t="s">
        <v>211</v>
      </c>
      <c r="B91" s="11" t="s">
        <v>120</v>
      </c>
      <c r="C91" s="3">
        <v>7</v>
      </c>
      <c r="D91" s="3">
        <v>2</v>
      </c>
      <c r="E91" s="3">
        <v>1</v>
      </c>
      <c r="F91" s="3">
        <v>0</v>
      </c>
      <c r="G91" s="3">
        <v>1</v>
      </c>
      <c r="H91" s="3">
        <f>2.5*D91+1.5*E91+1.5*F91+1.5*G91</f>
        <v>8</v>
      </c>
      <c r="I91" s="3">
        <v>4</v>
      </c>
      <c r="J91" s="3">
        <v>12</v>
      </c>
      <c r="K91" s="3" t="s">
        <v>62</v>
      </c>
      <c r="L91" s="3"/>
      <c r="M91" s="3"/>
      <c r="N91" s="11" t="s">
        <v>91</v>
      </c>
    </row>
    <row r="92" spans="1:14" ht="13.5" thickBot="1">
      <c r="A92" s="20" t="s">
        <v>212</v>
      </c>
      <c r="B92" s="11" t="s">
        <v>122</v>
      </c>
      <c r="C92" s="3">
        <v>7</v>
      </c>
      <c r="D92" s="3">
        <v>2</v>
      </c>
      <c r="E92" s="3">
        <v>1</v>
      </c>
      <c r="F92" s="3">
        <v>0</v>
      </c>
      <c r="G92" s="3">
        <v>1</v>
      </c>
      <c r="H92" s="3">
        <f>2.5*D92+1.5*E92+1.5*F92+1.5*G92</f>
        <v>8</v>
      </c>
      <c r="I92" s="3">
        <v>4</v>
      </c>
      <c r="J92" s="3">
        <v>12</v>
      </c>
      <c r="K92" s="3" t="s">
        <v>62</v>
      </c>
      <c r="L92" s="3"/>
      <c r="M92" s="3"/>
      <c r="N92" s="11" t="s">
        <v>91</v>
      </c>
    </row>
    <row r="93" spans="1:14" ht="13.5" thickBot="1">
      <c r="A93" s="76" t="s">
        <v>123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8"/>
    </row>
    <row r="94" spans="1:14" ht="13.5" thickBot="1">
      <c r="A94" s="24"/>
      <c r="B94" s="79" t="s">
        <v>124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1"/>
    </row>
    <row r="95" spans="1:14" ht="26.25" thickBot="1">
      <c r="A95" s="20" t="s">
        <v>213</v>
      </c>
      <c r="B95" s="11" t="s">
        <v>125</v>
      </c>
      <c r="C95" s="3">
        <v>7</v>
      </c>
      <c r="D95" s="3">
        <v>2</v>
      </c>
      <c r="E95" s="3">
        <v>1</v>
      </c>
      <c r="F95" s="3">
        <v>0</v>
      </c>
      <c r="G95" s="3">
        <v>1</v>
      </c>
      <c r="H95" s="3">
        <f>2.5*D95+1.5*E95+1.5*F95+1.5*G95</f>
        <v>8</v>
      </c>
      <c r="I95" s="3">
        <v>4</v>
      </c>
      <c r="J95" s="3">
        <v>12</v>
      </c>
      <c r="K95" s="3" t="s">
        <v>62</v>
      </c>
      <c r="L95" s="3"/>
      <c r="M95" s="3"/>
      <c r="N95" s="11" t="s">
        <v>91</v>
      </c>
    </row>
    <row r="96" spans="1:14" ht="26.25" thickBot="1">
      <c r="A96" s="20" t="s">
        <v>214</v>
      </c>
      <c r="B96" s="11" t="s">
        <v>127</v>
      </c>
      <c r="C96" s="3">
        <v>7</v>
      </c>
      <c r="D96" s="3">
        <v>2</v>
      </c>
      <c r="E96" s="3">
        <v>1</v>
      </c>
      <c r="F96" s="3">
        <v>0</v>
      </c>
      <c r="G96" s="3">
        <v>1</v>
      </c>
      <c r="H96" s="3">
        <f>2.5*D96+1.5*E96+1.5*F96+1.5*G96</f>
        <v>8</v>
      </c>
      <c r="I96" s="3">
        <v>4</v>
      </c>
      <c r="J96" s="3">
        <v>12</v>
      </c>
      <c r="K96" s="3" t="s">
        <v>62</v>
      </c>
      <c r="L96" s="3"/>
      <c r="M96" s="3"/>
      <c r="N96" s="11" t="s">
        <v>91</v>
      </c>
    </row>
    <row r="97" spans="1:14" ht="26.25" thickBot="1">
      <c r="A97" s="20" t="s">
        <v>215</v>
      </c>
      <c r="B97" s="11" t="s">
        <v>129</v>
      </c>
      <c r="C97" s="3">
        <v>7</v>
      </c>
      <c r="D97" s="3">
        <v>2</v>
      </c>
      <c r="E97" s="3">
        <v>1</v>
      </c>
      <c r="F97" s="3">
        <v>0</v>
      </c>
      <c r="G97" s="3">
        <v>1</v>
      </c>
      <c r="H97" s="3">
        <f>2.5*D97+1.5*E97+1.5*F97+1.5*G97</f>
        <v>8</v>
      </c>
      <c r="I97" s="3">
        <v>4</v>
      </c>
      <c r="J97" s="3">
        <v>12</v>
      </c>
      <c r="K97" s="3" t="s">
        <v>62</v>
      </c>
      <c r="L97" s="3"/>
      <c r="M97" s="3"/>
      <c r="N97" s="11" t="s">
        <v>91</v>
      </c>
    </row>
    <row r="98" spans="1:14" ht="13.5" thickBot="1">
      <c r="A98" s="23" t="s">
        <v>74</v>
      </c>
      <c r="B98" s="9"/>
      <c r="C98" s="9">
        <f>C82+C87+C91+C95</f>
        <v>30</v>
      </c>
      <c r="D98" s="9">
        <f aca="true" t="shared" si="4" ref="D98:J98">D82+D87+D91+D95</f>
        <v>8</v>
      </c>
      <c r="E98" s="9">
        <f t="shared" si="4"/>
        <v>4</v>
      </c>
      <c r="F98" s="9">
        <f t="shared" si="4"/>
        <v>0</v>
      </c>
      <c r="G98" s="9">
        <f t="shared" si="4"/>
        <v>4</v>
      </c>
      <c r="H98" s="9">
        <f t="shared" si="4"/>
        <v>32</v>
      </c>
      <c r="I98" s="9">
        <f t="shared" si="4"/>
        <v>20</v>
      </c>
      <c r="J98" s="9">
        <f t="shared" si="4"/>
        <v>52</v>
      </c>
      <c r="K98" s="9"/>
      <c r="L98" s="9"/>
      <c r="M98" s="9"/>
      <c r="N98" s="9"/>
    </row>
    <row r="99" ht="15.75">
      <c r="A99" s="15"/>
    </row>
    <row r="102" ht="13.5" customHeight="1"/>
    <row r="107" ht="13.5" customHeight="1"/>
    <row r="112" spans="1:14" ht="12.75">
      <c r="A112" s="25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ht="12.75">
      <c r="A113" s="17"/>
    </row>
    <row r="114" ht="15.75">
      <c r="F114" s="14" t="s">
        <v>132</v>
      </c>
    </row>
    <row r="115" spans="6:8" ht="15.75">
      <c r="F115" s="14" t="s">
        <v>133</v>
      </c>
      <c r="H115" s="44"/>
    </row>
    <row r="116" ht="13.5" thickBot="1">
      <c r="A116" s="17"/>
    </row>
    <row r="117" spans="1:14" ht="13.5" thickBot="1">
      <c r="A117" s="22" t="s">
        <v>48</v>
      </c>
      <c r="B117" s="8" t="s">
        <v>49</v>
      </c>
      <c r="C117" s="8" t="s">
        <v>50</v>
      </c>
      <c r="D117" s="73" t="s">
        <v>51</v>
      </c>
      <c r="E117" s="74"/>
      <c r="F117" s="74"/>
      <c r="G117" s="75"/>
      <c r="H117" s="73" t="s">
        <v>52</v>
      </c>
      <c r="I117" s="74"/>
      <c r="J117" s="75"/>
      <c r="K117" s="73" t="s">
        <v>53</v>
      </c>
      <c r="L117" s="74"/>
      <c r="M117" s="75"/>
      <c r="N117" s="8" t="s">
        <v>54</v>
      </c>
    </row>
    <row r="118" spans="1:14" ht="13.5" thickBot="1">
      <c r="A118" s="23"/>
      <c r="B118" s="9"/>
      <c r="C118" s="9" t="s">
        <v>55</v>
      </c>
      <c r="D118" s="10" t="s">
        <v>56</v>
      </c>
      <c r="E118" s="10" t="s">
        <v>57</v>
      </c>
      <c r="F118" s="10" t="s">
        <v>58</v>
      </c>
      <c r="G118" s="10" t="s">
        <v>59</v>
      </c>
      <c r="H118" s="10" t="s">
        <v>60</v>
      </c>
      <c r="I118" s="10" t="s">
        <v>27</v>
      </c>
      <c r="J118" s="10" t="s">
        <v>61</v>
      </c>
      <c r="K118" s="10" t="s">
        <v>62</v>
      </c>
      <c r="L118" s="10" t="s">
        <v>56</v>
      </c>
      <c r="M118" s="10" t="s">
        <v>63</v>
      </c>
      <c r="N118" s="9" t="s">
        <v>64</v>
      </c>
    </row>
    <row r="119" spans="1:14" ht="13.5" thickBot="1">
      <c r="A119" s="20" t="s">
        <v>192</v>
      </c>
      <c r="B119" s="11" t="s">
        <v>72</v>
      </c>
      <c r="C119" s="3">
        <v>7</v>
      </c>
      <c r="D119" s="3">
        <v>2</v>
      </c>
      <c r="E119" s="3">
        <v>1</v>
      </c>
      <c r="F119" s="3">
        <v>0</v>
      </c>
      <c r="G119" s="3">
        <v>1</v>
      </c>
      <c r="H119" s="3">
        <f>2.5*D119+1.5*E119+1.5*F119+1.5*G119</f>
        <v>8</v>
      </c>
      <c r="I119" s="3">
        <v>4</v>
      </c>
      <c r="J119" s="3">
        <v>12</v>
      </c>
      <c r="K119" s="3" t="s">
        <v>62</v>
      </c>
      <c r="L119" s="3"/>
      <c r="M119" s="3"/>
      <c r="N119" s="11" t="s">
        <v>134</v>
      </c>
    </row>
    <row r="120" spans="1:14" ht="13.5" thickBot="1">
      <c r="A120" s="20" t="s">
        <v>193</v>
      </c>
      <c r="B120" s="11" t="s">
        <v>77</v>
      </c>
      <c r="C120" s="3">
        <v>7</v>
      </c>
      <c r="D120" s="3">
        <v>2</v>
      </c>
      <c r="E120" s="3">
        <v>1</v>
      </c>
      <c r="F120" s="3">
        <v>0</v>
      </c>
      <c r="G120" s="3">
        <v>1</v>
      </c>
      <c r="H120" s="3">
        <f aca="true" t="shared" si="5" ref="H120:H127">2.5*D120+1.5*E120+1.5*F120+1.5*G120</f>
        <v>8</v>
      </c>
      <c r="I120" s="3">
        <v>4</v>
      </c>
      <c r="J120" s="3">
        <v>12</v>
      </c>
      <c r="K120" s="3" t="s">
        <v>62</v>
      </c>
      <c r="L120" s="3"/>
      <c r="M120" s="3"/>
      <c r="N120" s="11" t="s">
        <v>134</v>
      </c>
    </row>
    <row r="121" spans="1:14" ht="13.5" thickBot="1">
      <c r="A121" s="20" t="s">
        <v>194</v>
      </c>
      <c r="B121" s="11" t="s">
        <v>79</v>
      </c>
      <c r="C121" s="3">
        <v>7</v>
      </c>
      <c r="D121" s="3">
        <v>2</v>
      </c>
      <c r="E121" s="3">
        <v>1</v>
      </c>
      <c r="F121" s="3">
        <v>0</v>
      </c>
      <c r="G121" s="3">
        <v>1</v>
      </c>
      <c r="H121" s="3">
        <f t="shared" si="5"/>
        <v>8</v>
      </c>
      <c r="I121" s="3">
        <v>4</v>
      </c>
      <c r="J121" s="3">
        <v>12</v>
      </c>
      <c r="K121" s="3" t="s">
        <v>62</v>
      </c>
      <c r="L121" s="3"/>
      <c r="M121" s="3"/>
      <c r="N121" s="11" t="s">
        <v>134</v>
      </c>
    </row>
    <row r="122" spans="1:14" ht="13.5" thickBot="1">
      <c r="A122" s="20" t="s">
        <v>195</v>
      </c>
      <c r="B122" s="11" t="s">
        <v>81</v>
      </c>
      <c r="C122" s="3">
        <v>8</v>
      </c>
      <c r="D122" s="3">
        <v>2</v>
      </c>
      <c r="E122" s="3">
        <v>1</v>
      </c>
      <c r="F122" s="3">
        <v>0</v>
      </c>
      <c r="G122" s="3">
        <v>1</v>
      </c>
      <c r="H122" s="3">
        <f t="shared" si="5"/>
        <v>8</v>
      </c>
      <c r="I122" s="3">
        <v>6</v>
      </c>
      <c r="J122" s="3">
        <v>14</v>
      </c>
      <c r="K122" s="3" t="s">
        <v>62</v>
      </c>
      <c r="L122" s="3"/>
      <c r="M122" s="3"/>
      <c r="N122" s="11" t="s">
        <v>134</v>
      </c>
    </row>
    <row r="123" spans="1:14" ht="26.25" thickBot="1">
      <c r="A123" s="20" t="s">
        <v>196</v>
      </c>
      <c r="B123" s="11" t="s">
        <v>83</v>
      </c>
      <c r="C123" s="3">
        <v>8</v>
      </c>
      <c r="D123" s="3">
        <v>2</v>
      </c>
      <c r="E123" s="3">
        <v>1</v>
      </c>
      <c r="F123" s="3">
        <v>0</v>
      </c>
      <c r="G123" s="3">
        <v>1</v>
      </c>
      <c r="H123" s="3">
        <f t="shared" si="5"/>
        <v>8</v>
      </c>
      <c r="I123" s="3">
        <v>6</v>
      </c>
      <c r="J123" s="3">
        <v>14</v>
      </c>
      <c r="K123" s="3" t="s">
        <v>62</v>
      </c>
      <c r="L123" s="3"/>
      <c r="M123" s="3"/>
      <c r="N123" s="11" t="s">
        <v>134</v>
      </c>
    </row>
    <row r="124" spans="1:14" ht="13.5" thickBot="1">
      <c r="A124" s="20" t="s">
        <v>197</v>
      </c>
      <c r="B124" s="11" t="s">
        <v>86</v>
      </c>
      <c r="C124" s="3">
        <v>8</v>
      </c>
      <c r="D124" s="3">
        <v>2</v>
      </c>
      <c r="E124" s="3">
        <v>1</v>
      </c>
      <c r="F124" s="3">
        <v>0</v>
      </c>
      <c r="G124" s="3">
        <v>1</v>
      </c>
      <c r="H124" s="3">
        <f t="shared" si="5"/>
        <v>8</v>
      </c>
      <c r="I124" s="3">
        <v>6</v>
      </c>
      <c r="J124" s="3">
        <v>14</v>
      </c>
      <c r="K124" s="3"/>
      <c r="L124" s="3" t="s">
        <v>56</v>
      </c>
      <c r="M124" s="3"/>
      <c r="N124" s="11" t="s">
        <v>134</v>
      </c>
    </row>
    <row r="125" spans="1:14" ht="26.25" thickBot="1">
      <c r="A125" s="20" t="s">
        <v>198</v>
      </c>
      <c r="B125" s="11" t="s">
        <v>88</v>
      </c>
      <c r="C125" s="3">
        <v>6</v>
      </c>
      <c r="D125" s="3">
        <v>2</v>
      </c>
      <c r="E125" s="3">
        <v>1</v>
      </c>
      <c r="F125" s="3">
        <v>0</v>
      </c>
      <c r="G125" s="3">
        <v>0</v>
      </c>
      <c r="H125" s="3">
        <f t="shared" si="5"/>
        <v>6.5</v>
      </c>
      <c r="I125" s="3">
        <v>4.5</v>
      </c>
      <c r="J125" s="3">
        <v>11</v>
      </c>
      <c r="K125" s="3"/>
      <c r="L125" s="3" t="s">
        <v>56</v>
      </c>
      <c r="M125" s="3"/>
      <c r="N125" s="11" t="s">
        <v>134</v>
      </c>
    </row>
    <row r="126" spans="1:14" ht="13.5" thickBot="1">
      <c r="A126" s="20" t="s">
        <v>201</v>
      </c>
      <c r="B126" s="11" t="s">
        <v>96</v>
      </c>
      <c r="C126" s="3">
        <v>8</v>
      </c>
      <c r="D126" s="3">
        <v>2</v>
      </c>
      <c r="E126" s="3">
        <v>1</v>
      </c>
      <c r="F126" s="3">
        <v>0</v>
      </c>
      <c r="G126" s="3">
        <v>1</v>
      </c>
      <c r="H126" s="3">
        <f t="shared" si="5"/>
        <v>8</v>
      </c>
      <c r="I126" s="3">
        <v>6</v>
      </c>
      <c r="J126" s="3">
        <v>14</v>
      </c>
      <c r="K126" s="3" t="s">
        <v>62</v>
      </c>
      <c r="L126" s="3"/>
      <c r="M126" s="3"/>
      <c r="N126" s="11" t="s">
        <v>134</v>
      </c>
    </row>
    <row r="127" spans="1:14" ht="13.5" thickBot="1">
      <c r="A127" s="20" t="s">
        <v>202</v>
      </c>
      <c r="B127" s="11" t="s">
        <v>98</v>
      </c>
      <c r="C127" s="3">
        <v>4</v>
      </c>
      <c r="D127" s="3">
        <v>0</v>
      </c>
      <c r="E127" s="3">
        <v>0</v>
      </c>
      <c r="F127" s="3">
        <v>1</v>
      </c>
      <c r="G127" s="3">
        <v>2</v>
      </c>
      <c r="H127" s="3">
        <f t="shared" si="5"/>
        <v>4.5</v>
      </c>
      <c r="I127" s="3">
        <v>2.5</v>
      </c>
      <c r="J127" s="3">
        <v>7</v>
      </c>
      <c r="K127" s="3"/>
      <c r="L127" s="3" t="s">
        <v>56</v>
      </c>
      <c r="M127" s="3"/>
      <c r="N127" s="11" t="s">
        <v>134</v>
      </c>
    </row>
    <row r="128" spans="1:14" ht="13.5" thickBot="1">
      <c r="A128" s="84" t="s">
        <v>563</v>
      </c>
      <c r="B128" s="75"/>
      <c r="C128" s="42">
        <f>SUM(C119:C127)</f>
        <v>63</v>
      </c>
      <c r="D128" s="42">
        <f aca="true" t="shared" si="6" ref="D128:J128">SUM(D119:D127)</f>
        <v>16</v>
      </c>
      <c r="E128" s="42">
        <f t="shared" si="6"/>
        <v>8</v>
      </c>
      <c r="F128" s="42">
        <f t="shared" si="6"/>
        <v>1</v>
      </c>
      <c r="G128" s="42">
        <f t="shared" si="6"/>
        <v>9</v>
      </c>
      <c r="H128" s="42">
        <f t="shared" si="6"/>
        <v>67</v>
      </c>
      <c r="I128" s="42">
        <f t="shared" si="6"/>
        <v>43</v>
      </c>
      <c r="J128" s="42">
        <f t="shared" si="6"/>
        <v>110</v>
      </c>
      <c r="K128" s="9">
        <v>6</v>
      </c>
      <c r="L128" s="9">
        <v>3</v>
      </c>
      <c r="M128" s="9">
        <v>0</v>
      </c>
      <c r="N128" s="9"/>
    </row>
    <row r="129" spans="1:14" ht="13.5" customHeight="1" thickBot="1">
      <c r="A129" s="73" t="s">
        <v>513</v>
      </c>
      <c r="B129" s="75"/>
      <c r="C129" s="41">
        <f>SUM(D129:G129)</f>
        <v>476</v>
      </c>
      <c r="D129" s="9">
        <f>D128*14</f>
        <v>224</v>
      </c>
      <c r="E129" s="9">
        <f aca="true" t="shared" si="7" ref="E129:J129">E128*14</f>
        <v>112</v>
      </c>
      <c r="F129" s="9">
        <f t="shared" si="7"/>
        <v>14</v>
      </c>
      <c r="G129" s="9">
        <f t="shared" si="7"/>
        <v>126</v>
      </c>
      <c r="H129" s="9">
        <f t="shared" si="7"/>
        <v>938</v>
      </c>
      <c r="I129" s="9">
        <f t="shared" si="7"/>
        <v>602</v>
      </c>
      <c r="J129" s="9">
        <f t="shared" si="7"/>
        <v>1540</v>
      </c>
      <c r="K129" s="9"/>
      <c r="L129" s="9"/>
      <c r="M129" s="9"/>
      <c r="N129" s="9"/>
    </row>
    <row r="130" spans="1:14" ht="13.5" customHeight="1" thickBot="1">
      <c r="A130" s="73" t="s">
        <v>564</v>
      </c>
      <c r="B130" s="75"/>
      <c r="C130" s="54">
        <f>C129/(C129+C142+C156)</f>
        <v>0.5151515151515151</v>
      </c>
      <c r="D130" s="54">
        <f aca="true" t="shared" si="8" ref="D130:J130">D129/(D129+D142+D156)</f>
        <v>0.5333333333333333</v>
      </c>
      <c r="E130" s="54">
        <f t="shared" si="8"/>
        <v>0.5333333333333333</v>
      </c>
      <c r="F130" s="54">
        <f t="shared" si="8"/>
        <v>1</v>
      </c>
      <c r="G130" s="54">
        <f t="shared" si="8"/>
        <v>0.45</v>
      </c>
      <c r="H130" s="54">
        <f t="shared" si="8"/>
        <v>0.5193798449612403</v>
      </c>
      <c r="I130" s="54">
        <f t="shared" si="8"/>
        <v>0.5375</v>
      </c>
      <c r="J130" s="54">
        <f t="shared" si="8"/>
        <v>0.5263157894736842</v>
      </c>
      <c r="K130" s="9" t="s">
        <v>135</v>
      </c>
      <c r="L130" s="9" t="s">
        <v>135</v>
      </c>
      <c r="M130" s="9" t="s">
        <v>135</v>
      </c>
      <c r="N130" s="9"/>
    </row>
    <row r="131" spans="1:14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ht="15.75">
      <c r="E132" s="14" t="s">
        <v>136</v>
      </c>
    </row>
    <row r="133" ht="13.5" thickBot="1">
      <c r="A133" s="17"/>
    </row>
    <row r="134" spans="1:14" ht="13.5" thickBot="1">
      <c r="A134" s="22" t="s">
        <v>48</v>
      </c>
      <c r="B134" s="8" t="s">
        <v>49</v>
      </c>
      <c r="C134" s="8" t="s">
        <v>50</v>
      </c>
      <c r="D134" s="73" t="s">
        <v>51</v>
      </c>
      <c r="E134" s="74"/>
      <c r="F134" s="74"/>
      <c r="G134" s="75"/>
      <c r="H134" s="73" t="s">
        <v>52</v>
      </c>
      <c r="I134" s="74"/>
      <c r="J134" s="75"/>
      <c r="K134" s="73" t="s">
        <v>53</v>
      </c>
      <c r="L134" s="74"/>
      <c r="M134" s="75"/>
      <c r="N134" s="8" t="s">
        <v>54</v>
      </c>
    </row>
    <row r="135" spans="1:14" ht="13.5" thickBot="1">
      <c r="A135" s="23"/>
      <c r="B135" s="9"/>
      <c r="C135" s="9" t="s">
        <v>55</v>
      </c>
      <c r="D135" s="10" t="s">
        <v>56</v>
      </c>
      <c r="E135" s="10" t="s">
        <v>57</v>
      </c>
      <c r="F135" s="10" t="s">
        <v>58</v>
      </c>
      <c r="G135" s="10" t="s">
        <v>59</v>
      </c>
      <c r="H135" s="10" t="s">
        <v>60</v>
      </c>
      <c r="I135" s="10" t="s">
        <v>27</v>
      </c>
      <c r="J135" s="10" t="s">
        <v>61</v>
      </c>
      <c r="K135" s="10" t="s">
        <v>62</v>
      </c>
      <c r="L135" s="10" t="s">
        <v>56</v>
      </c>
      <c r="M135" s="10" t="s">
        <v>63</v>
      </c>
      <c r="N135" s="9" t="s">
        <v>64</v>
      </c>
    </row>
    <row r="136" spans="1:14" ht="13.5" thickBot="1">
      <c r="A136" s="20" t="s">
        <v>199</v>
      </c>
      <c r="B136" s="11" t="s">
        <v>90</v>
      </c>
      <c r="C136" s="3">
        <v>8</v>
      </c>
      <c r="D136" s="3">
        <v>2</v>
      </c>
      <c r="E136" s="3">
        <v>1</v>
      </c>
      <c r="F136" s="3">
        <v>0</v>
      </c>
      <c r="G136" s="3">
        <v>1</v>
      </c>
      <c r="H136" s="3">
        <f>2.5*D136+1.5*E136+1.5*F136+1.5*G136</f>
        <v>8</v>
      </c>
      <c r="I136" s="3">
        <v>6</v>
      </c>
      <c r="J136" s="3">
        <v>14</v>
      </c>
      <c r="K136" s="3" t="s">
        <v>62</v>
      </c>
      <c r="L136" s="3"/>
      <c r="M136" s="3"/>
      <c r="N136" s="11" t="s">
        <v>137</v>
      </c>
    </row>
    <row r="137" spans="1:14" ht="13.5" thickBot="1">
      <c r="A137" s="20" t="s">
        <v>200</v>
      </c>
      <c r="B137" s="11" t="s">
        <v>93</v>
      </c>
      <c r="C137" s="3">
        <v>8</v>
      </c>
      <c r="D137" s="3">
        <v>2</v>
      </c>
      <c r="E137" s="3">
        <v>1</v>
      </c>
      <c r="F137" s="3">
        <v>0</v>
      </c>
      <c r="G137" s="3">
        <v>1</v>
      </c>
      <c r="H137" s="3">
        <f>2.5*D137+1.5*E137+1.5*F137+1.5*G137</f>
        <v>8</v>
      </c>
      <c r="I137" s="3">
        <v>6</v>
      </c>
      <c r="J137" s="3">
        <v>14</v>
      </c>
      <c r="K137" s="3" t="s">
        <v>62</v>
      </c>
      <c r="L137" s="3"/>
      <c r="M137" s="3"/>
      <c r="N137" s="11" t="s">
        <v>137</v>
      </c>
    </row>
    <row r="138" spans="1:14" ht="13.5" thickBot="1">
      <c r="A138" s="20" t="s">
        <v>203</v>
      </c>
      <c r="B138" s="11" t="s">
        <v>100</v>
      </c>
      <c r="C138" s="3">
        <v>4</v>
      </c>
      <c r="D138" s="3">
        <v>0</v>
      </c>
      <c r="E138" s="3">
        <v>0</v>
      </c>
      <c r="F138" s="3">
        <v>0</v>
      </c>
      <c r="G138" s="3">
        <v>4</v>
      </c>
      <c r="H138" s="3">
        <f>2.5*D138+1.5*E138+1.5*F138+1.5*G138</f>
        <v>6</v>
      </c>
      <c r="I138" s="3">
        <v>1</v>
      </c>
      <c r="J138" s="3">
        <v>7</v>
      </c>
      <c r="K138" s="3"/>
      <c r="L138" s="3" t="s">
        <v>56</v>
      </c>
      <c r="M138" s="3"/>
      <c r="N138" s="11" t="s">
        <v>134</v>
      </c>
    </row>
    <row r="139" spans="1:14" ht="13.5" thickBot="1">
      <c r="A139" s="20" t="s">
        <v>204</v>
      </c>
      <c r="B139" s="11" t="s">
        <v>102</v>
      </c>
      <c r="C139" s="45">
        <v>7</v>
      </c>
      <c r="D139" s="3">
        <v>2</v>
      </c>
      <c r="E139" s="3">
        <v>1</v>
      </c>
      <c r="F139" s="3">
        <v>0</v>
      </c>
      <c r="G139" s="3">
        <v>1</v>
      </c>
      <c r="H139" s="3">
        <f>2.5*D139+1.5*E139+1.5*F139+1.5*G139</f>
        <v>8</v>
      </c>
      <c r="I139" s="3">
        <v>4</v>
      </c>
      <c r="J139" s="3">
        <v>12</v>
      </c>
      <c r="K139" s="3" t="s">
        <v>62</v>
      </c>
      <c r="L139" s="3"/>
      <c r="M139" s="3"/>
      <c r="N139" s="11" t="s">
        <v>137</v>
      </c>
    </row>
    <row r="140" spans="1:14" ht="13.5" thickBot="1">
      <c r="A140" s="20" t="s">
        <v>205</v>
      </c>
      <c r="B140" s="11" t="s">
        <v>103</v>
      </c>
      <c r="C140" s="3">
        <v>7</v>
      </c>
      <c r="D140" s="3">
        <v>2</v>
      </c>
      <c r="E140" s="3">
        <v>1</v>
      </c>
      <c r="F140" s="3">
        <v>0</v>
      </c>
      <c r="G140" s="3">
        <v>1</v>
      </c>
      <c r="H140" s="3">
        <f>2.5*D140+1.5*E140+1.5*F140+1.5*G140</f>
        <v>8</v>
      </c>
      <c r="I140" s="3">
        <v>4</v>
      </c>
      <c r="J140" s="3">
        <v>12</v>
      </c>
      <c r="K140" s="3" t="s">
        <v>62</v>
      </c>
      <c r="L140" s="3"/>
      <c r="M140" s="3"/>
      <c r="N140" s="11" t="s">
        <v>137</v>
      </c>
    </row>
    <row r="141" spans="1:14" ht="13.5" thickBot="1">
      <c r="A141" s="84" t="s">
        <v>563</v>
      </c>
      <c r="B141" s="75"/>
      <c r="C141" s="9">
        <f>SUM(C136:C140)</f>
        <v>34</v>
      </c>
      <c r="D141" s="9">
        <f aca="true" t="shared" si="9" ref="D141:J141">SUM(D136:D140)</f>
        <v>8</v>
      </c>
      <c r="E141" s="9">
        <f t="shared" si="9"/>
        <v>4</v>
      </c>
      <c r="F141" s="9">
        <f t="shared" si="9"/>
        <v>0</v>
      </c>
      <c r="G141" s="9">
        <f t="shared" si="9"/>
        <v>8</v>
      </c>
      <c r="H141" s="9">
        <f t="shared" si="9"/>
        <v>38</v>
      </c>
      <c r="I141" s="9">
        <f t="shared" si="9"/>
        <v>21</v>
      </c>
      <c r="J141" s="9">
        <f t="shared" si="9"/>
        <v>59</v>
      </c>
      <c r="K141" s="9">
        <v>4</v>
      </c>
      <c r="L141" s="9">
        <v>1</v>
      </c>
      <c r="M141" s="9">
        <v>0</v>
      </c>
      <c r="N141" s="9"/>
    </row>
    <row r="142" spans="1:14" ht="13.5" customHeight="1" thickBot="1">
      <c r="A142" s="73" t="s">
        <v>513</v>
      </c>
      <c r="B142" s="75"/>
      <c r="C142" s="41">
        <f>SUM(D142:G142)</f>
        <v>280</v>
      </c>
      <c r="D142" s="9">
        <f aca="true" t="shared" si="10" ref="D142:J142">D141*14</f>
        <v>112</v>
      </c>
      <c r="E142" s="9">
        <f t="shared" si="10"/>
        <v>56</v>
      </c>
      <c r="F142" s="9">
        <f t="shared" si="10"/>
        <v>0</v>
      </c>
      <c r="G142" s="9">
        <f t="shared" si="10"/>
        <v>112</v>
      </c>
      <c r="H142" s="9">
        <f t="shared" si="10"/>
        <v>532</v>
      </c>
      <c r="I142" s="9">
        <f t="shared" si="10"/>
        <v>294</v>
      </c>
      <c r="J142" s="9">
        <f t="shared" si="10"/>
        <v>826</v>
      </c>
      <c r="K142" s="9"/>
      <c r="L142" s="9"/>
      <c r="M142" s="9"/>
      <c r="N142" s="9"/>
    </row>
    <row r="143" spans="1:14" ht="13.5" customHeight="1" thickBot="1">
      <c r="A143" s="73" t="s">
        <v>564</v>
      </c>
      <c r="B143" s="75"/>
      <c r="C143" s="54">
        <f>C142/(C129+C142+C156)</f>
        <v>0.30303030303030304</v>
      </c>
      <c r="D143" s="54">
        <f aca="true" t="shared" si="11" ref="D143:J143">D142/(D129+D142+D156)</f>
        <v>0.26666666666666666</v>
      </c>
      <c r="E143" s="54">
        <f t="shared" si="11"/>
        <v>0.26666666666666666</v>
      </c>
      <c r="F143" s="54">
        <f t="shared" si="11"/>
        <v>0</v>
      </c>
      <c r="G143" s="54">
        <f t="shared" si="11"/>
        <v>0.4</v>
      </c>
      <c r="H143" s="54">
        <f t="shared" si="11"/>
        <v>0.29457364341085274</v>
      </c>
      <c r="I143" s="54">
        <f t="shared" si="11"/>
        <v>0.2625</v>
      </c>
      <c r="J143" s="54">
        <f t="shared" si="11"/>
        <v>0.2822966507177033</v>
      </c>
      <c r="K143" s="9" t="s">
        <v>135</v>
      </c>
      <c r="L143" s="9" t="s">
        <v>135</v>
      </c>
      <c r="M143" s="9" t="s">
        <v>135</v>
      </c>
      <c r="N143" s="9"/>
    </row>
    <row r="144" spans="1:14" ht="13.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1:14" ht="13.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13.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ht="12.75">
      <c r="A147" s="17"/>
    </row>
    <row r="148" ht="15.75">
      <c r="G148" s="14" t="s">
        <v>138</v>
      </c>
    </row>
    <row r="149" ht="13.5" thickBot="1">
      <c r="A149" s="17"/>
    </row>
    <row r="150" spans="1:14" ht="13.5" thickBot="1">
      <c r="A150" s="22" t="s">
        <v>48</v>
      </c>
      <c r="B150" s="8" t="s">
        <v>49</v>
      </c>
      <c r="C150" s="8" t="s">
        <v>50</v>
      </c>
      <c r="D150" s="73" t="s">
        <v>51</v>
      </c>
      <c r="E150" s="74"/>
      <c r="F150" s="74"/>
      <c r="G150" s="75"/>
      <c r="H150" s="73" t="s">
        <v>52</v>
      </c>
      <c r="I150" s="74"/>
      <c r="J150" s="75"/>
      <c r="K150" s="73" t="s">
        <v>53</v>
      </c>
      <c r="L150" s="74"/>
      <c r="M150" s="75"/>
      <c r="N150" s="8" t="s">
        <v>54</v>
      </c>
    </row>
    <row r="151" spans="1:14" ht="13.5" thickBot="1">
      <c r="A151" s="23"/>
      <c r="B151" s="9"/>
      <c r="C151" s="9" t="s">
        <v>55</v>
      </c>
      <c r="D151" s="10" t="s">
        <v>56</v>
      </c>
      <c r="E151" s="10" t="s">
        <v>57</v>
      </c>
      <c r="F151" s="10" t="s">
        <v>58</v>
      </c>
      <c r="G151" s="10" t="s">
        <v>59</v>
      </c>
      <c r="H151" s="10" t="s">
        <v>60</v>
      </c>
      <c r="I151" s="10" t="s">
        <v>27</v>
      </c>
      <c r="J151" s="10" t="s">
        <v>61</v>
      </c>
      <c r="K151" s="10" t="s">
        <v>62</v>
      </c>
      <c r="L151" s="10" t="s">
        <v>56</v>
      </c>
      <c r="M151" s="10" t="s">
        <v>63</v>
      </c>
      <c r="N151" s="9" t="s">
        <v>64</v>
      </c>
    </row>
    <row r="152" spans="1:14" ht="13.5" thickBot="1">
      <c r="A152" s="20" t="s">
        <v>189</v>
      </c>
      <c r="B152" s="11" t="s">
        <v>66</v>
      </c>
      <c r="C152" s="3">
        <v>8</v>
      </c>
      <c r="D152" s="3">
        <v>2</v>
      </c>
      <c r="E152" s="3">
        <v>1</v>
      </c>
      <c r="F152" s="3">
        <v>0</v>
      </c>
      <c r="G152" s="3">
        <v>1</v>
      </c>
      <c r="H152" s="3">
        <f>2.5*D152+1.5*E152+1.5*F152+1.5*G152</f>
        <v>8</v>
      </c>
      <c r="I152" s="3">
        <v>6</v>
      </c>
      <c r="J152" s="3">
        <v>14</v>
      </c>
      <c r="K152" s="3" t="s">
        <v>62</v>
      </c>
      <c r="L152" s="3"/>
      <c r="M152" s="3"/>
      <c r="N152" s="11" t="s">
        <v>134</v>
      </c>
    </row>
    <row r="153" spans="1:14" ht="26.25" thickBot="1">
      <c r="A153" s="20" t="s">
        <v>190</v>
      </c>
      <c r="B153" s="11" t="s">
        <v>68</v>
      </c>
      <c r="C153" s="3">
        <v>8</v>
      </c>
      <c r="D153" s="3">
        <v>2</v>
      </c>
      <c r="E153" s="3">
        <v>1</v>
      </c>
      <c r="F153" s="3">
        <v>0</v>
      </c>
      <c r="G153" s="3">
        <v>1</v>
      </c>
      <c r="H153" s="3">
        <f>2.5*D153+1.5*E153+1.5*F153+1.5*G153</f>
        <v>8</v>
      </c>
      <c r="I153" s="3">
        <v>6</v>
      </c>
      <c r="J153" s="3">
        <v>14</v>
      </c>
      <c r="K153" s="3" t="s">
        <v>62</v>
      </c>
      <c r="L153" s="3"/>
      <c r="M153" s="3"/>
      <c r="N153" s="11" t="s">
        <v>134</v>
      </c>
    </row>
    <row r="154" spans="1:14" ht="13.5" thickBot="1">
      <c r="A154" s="20" t="s">
        <v>191</v>
      </c>
      <c r="B154" s="11" t="s">
        <v>70</v>
      </c>
      <c r="C154" s="3">
        <v>7</v>
      </c>
      <c r="D154" s="3">
        <v>2</v>
      </c>
      <c r="E154" s="3">
        <v>1</v>
      </c>
      <c r="F154" s="3">
        <v>0</v>
      </c>
      <c r="G154" s="3">
        <v>1</v>
      </c>
      <c r="H154" s="3">
        <f>2.5*D154+1.5*E154+1.5*F154+1.5*G154</f>
        <v>8</v>
      </c>
      <c r="I154" s="3">
        <v>4</v>
      </c>
      <c r="J154" s="3">
        <v>12</v>
      </c>
      <c r="K154" s="3" t="s">
        <v>62</v>
      </c>
      <c r="L154" s="3"/>
      <c r="M154" s="3"/>
      <c r="N154" s="11" t="s">
        <v>134</v>
      </c>
    </row>
    <row r="155" spans="1:14" ht="13.5" thickBot="1">
      <c r="A155" s="84" t="s">
        <v>563</v>
      </c>
      <c r="B155" s="75"/>
      <c r="C155" s="9">
        <f>SUM(C152:C154)</f>
        <v>23</v>
      </c>
      <c r="D155" s="9">
        <f aca="true" t="shared" si="12" ref="D155:J155">SUM(D152:D154)</f>
        <v>6</v>
      </c>
      <c r="E155" s="9">
        <f t="shared" si="12"/>
        <v>3</v>
      </c>
      <c r="F155" s="9">
        <f t="shared" si="12"/>
        <v>0</v>
      </c>
      <c r="G155" s="9">
        <f t="shared" si="12"/>
        <v>3</v>
      </c>
      <c r="H155" s="9">
        <f t="shared" si="12"/>
        <v>24</v>
      </c>
      <c r="I155" s="9">
        <f t="shared" si="12"/>
        <v>16</v>
      </c>
      <c r="J155" s="9">
        <f t="shared" si="12"/>
        <v>40</v>
      </c>
      <c r="K155" s="9">
        <v>3</v>
      </c>
      <c r="L155" s="9">
        <v>0</v>
      </c>
      <c r="M155" s="9">
        <v>0</v>
      </c>
      <c r="N155" s="9"/>
    </row>
    <row r="156" spans="1:14" ht="13.5" customHeight="1" thickBot="1">
      <c r="A156" s="73" t="s">
        <v>513</v>
      </c>
      <c r="B156" s="75"/>
      <c r="C156" s="41">
        <f>SUM(D156:G156)</f>
        <v>168</v>
      </c>
      <c r="D156" s="9">
        <f aca="true" t="shared" si="13" ref="D156:J156">D155*14</f>
        <v>84</v>
      </c>
      <c r="E156" s="9">
        <f t="shared" si="13"/>
        <v>42</v>
      </c>
      <c r="F156" s="9">
        <f t="shared" si="13"/>
        <v>0</v>
      </c>
      <c r="G156" s="9">
        <f t="shared" si="13"/>
        <v>42</v>
      </c>
      <c r="H156" s="9">
        <f t="shared" si="13"/>
        <v>336</v>
      </c>
      <c r="I156" s="9">
        <f t="shared" si="13"/>
        <v>224</v>
      </c>
      <c r="J156" s="9">
        <f t="shared" si="13"/>
        <v>560</v>
      </c>
      <c r="K156" s="9"/>
      <c r="L156" s="9"/>
      <c r="M156" s="9"/>
      <c r="N156" s="9"/>
    </row>
    <row r="157" spans="1:14" ht="13.5" customHeight="1" thickBot="1">
      <c r="A157" s="73" t="s">
        <v>564</v>
      </c>
      <c r="B157" s="75"/>
      <c r="C157" s="54">
        <f>C156/(C129+C142+C156)</f>
        <v>0.18181818181818182</v>
      </c>
      <c r="D157" s="54">
        <f aca="true" t="shared" si="14" ref="D157:J157">D156/(D129+D142+D156)</f>
        <v>0.2</v>
      </c>
      <c r="E157" s="54">
        <f t="shared" si="14"/>
        <v>0.2</v>
      </c>
      <c r="F157" s="54">
        <f t="shared" si="14"/>
        <v>0</v>
      </c>
      <c r="G157" s="54">
        <f t="shared" si="14"/>
        <v>0.15</v>
      </c>
      <c r="H157" s="54">
        <f t="shared" si="14"/>
        <v>0.18604651162790697</v>
      </c>
      <c r="I157" s="54">
        <f t="shared" si="14"/>
        <v>0.2</v>
      </c>
      <c r="J157" s="54">
        <f t="shared" si="14"/>
        <v>0.19138755980861244</v>
      </c>
      <c r="K157" s="9" t="s">
        <v>135</v>
      </c>
      <c r="L157" s="9" t="s">
        <v>135</v>
      </c>
      <c r="M157" s="9" t="s">
        <v>135</v>
      </c>
      <c r="N157" s="9"/>
    </row>
    <row r="158" ht="12.75">
      <c r="A158" s="17"/>
    </row>
    <row r="159" ht="15.75">
      <c r="G159" s="14" t="s">
        <v>139</v>
      </c>
    </row>
    <row r="160" ht="16.5" thickBot="1">
      <c r="A160" s="14"/>
    </row>
    <row r="161" spans="1:9" ht="13.5" customHeight="1" thickBot="1">
      <c r="A161" s="22" t="s">
        <v>514</v>
      </c>
      <c r="B161" s="8" t="s">
        <v>515</v>
      </c>
      <c r="C161" s="8" t="s">
        <v>516</v>
      </c>
      <c r="D161" s="73" t="s">
        <v>52</v>
      </c>
      <c r="E161" s="74"/>
      <c r="F161" s="75"/>
      <c r="G161" s="7" t="s">
        <v>517</v>
      </c>
      <c r="H161" s="73" t="s">
        <v>518</v>
      </c>
      <c r="I161" s="75"/>
    </row>
    <row r="162" spans="1:9" ht="13.5" thickBot="1">
      <c r="A162" s="28"/>
      <c r="B162" s="29"/>
      <c r="C162" s="29" t="s">
        <v>519</v>
      </c>
      <c r="D162" s="8" t="s">
        <v>60</v>
      </c>
      <c r="E162" s="8" t="s">
        <v>27</v>
      </c>
      <c r="F162" s="8" t="s">
        <v>61</v>
      </c>
      <c r="G162" s="30"/>
      <c r="H162" s="8" t="s">
        <v>520</v>
      </c>
      <c r="I162" s="8" t="s">
        <v>521</v>
      </c>
    </row>
    <row r="163" spans="1:13" ht="12.75">
      <c r="A163" s="31">
        <v>1</v>
      </c>
      <c r="B163" s="32" t="s">
        <v>522</v>
      </c>
      <c r="C163" s="32">
        <f>14*(SUMIF($N:$N,"Obligatorie",D:D)+SUMIF($N:$N,"Obligatorie",E:E)+SUMIF($N:$N,"Obligatorie",F:F)+SUMIF($N:$N,"Obligatorie",G:G))</f>
        <v>700</v>
      </c>
      <c r="D163" s="32">
        <f>14*SUMIF($N:$N,"Obligatorie",H:H)</f>
        <v>1358</v>
      </c>
      <c r="E163" s="32">
        <f>14*SUMIF($N:$N,"Obligatorie",I:I)</f>
        <v>840</v>
      </c>
      <c r="F163" s="32">
        <f>14*SUMIF($N:$N,"Obligatorie",J:J)</f>
        <v>2198</v>
      </c>
      <c r="G163" s="33">
        <f>C163/C165</f>
        <v>0.7575757575757576</v>
      </c>
      <c r="H163" s="32">
        <f>H165-H164</f>
        <v>60</v>
      </c>
      <c r="I163" s="32">
        <f>I165-I164</f>
        <v>30</v>
      </c>
      <c r="J163" s="34"/>
      <c r="K163" s="34"/>
      <c r="L163" s="34"/>
      <c r="M163" s="34"/>
    </row>
    <row r="164" spans="1:13" ht="12.75">
      <c r="A164" s="35">
        <v>2</v>
      </c>
      <c r="B164" s="36" t="s">
        <v>523</v>
      </c>
      <c r="C164" s="36">
        <f>14*(SUMIF(N:N,"Optionala",D:D)+SUMIF(N:N,"Optionala",E:E)+SUMIF(N:N,"Optionala",F:F)+SUMIF(N:N,"Optionala",G:G))</f>
        <v>224</v>
      </c>
      <c r="D164" s="36">
        <f>14*SUMIF($N:$N,"Optionala",H:H)</f>
        <v>448</v>
      </c>
      <c r="E164" s="36">
        <f>14*SUMIF($N:$N,"Optionala",I:I)</f>
        <v>280</v>
      </c>
      <c r="F164" s="36">
        <f>14*SUMIF($N:$N,"Optionala",J:J)</f>
        <v>728</v>
      </c>
      <c r="G164" s="37">
        <f>C164/C165</f>
        <v>0.24242424242424243</v>
      </c>
      <c r="H164" s="36">
        <v>0</v>
      </c>
      <c r="I164" s="36">
        <v>30</v>
      </c>
      <c r="J164" s="34"/>
      <c r="K164" s="34"/>
      <c r="L164" s="34"/>
      <c r="M164" s="34"/>
    </row>
    <row r="165" spans="1:13" ht="13.5" thickBot="1">
      <c r="A165" s="82" t="s">
        <v>74</v>
      </c>
      <c r="B165" s="83"/>
      <c r="C165" s="38">
        <f>SUM(C163:C164)</f>
        <v>924</v>
      </c>
      <c r="D165" s="38">
        <f>SUM(D163:D164)</f>
        <v>1806</v>
      </c>
      <c r="E165" s="38">
        <f>SUM(E163:E164)</f>
        <v>1120</v>
      </c>
      <c r="F165" s="38">
        <f>SUM(F163:F164)</f>
        <v>2926</v>
      </c>
      <c r="G165" s="39">
        <f>SUM(G163:G164)</f>
        <v>1</v>
      </c>
      <c r="H165" s="38">
        <v>60</v>
      </c>
      <c r="I165" s="38">
        <v>60</v>
      </c>
      <c r="J165" s="34"/>
      <c r="K165" s="34"/>
      <c r="L165" s="34"/>
      <c r="M165" s="34"/>
    </row>
    <row r="166" spans="1:14" ht="12.75">
      <c r="A166" s="34"/>
      <c r="B166" s="34"/>
      <c r="C166" s="34"/>
      <c r="D166" s="34"/>
      <c r="E166" s="34"/>
      <c r="F166" s="34"/>
      <c r="G166" s="40"/>
      <c r="H166" s="34"/>
      <c r="I166" s="34"/>
      <c r="J166" s="34"/>
      <c r="K166" s="34"/>
      <c r="L166" s="34"/>
      <c r="M166" s="34"/>
      <c r="N166" s="34"/>
    </row>
    <row r="167" ht="12.75">
      <c r="A167" s="18"/>
    </row>
    <row r="168" ht="15.75">
      <c r="G168" s="14" t="s">
        <v>139</v>
      </c>
    </row>
    <row r="169" ht="16.5" thickBot="1">
      <c r="A169" s="14"/>
    </row>
    <row r="170" spans="1:9" ht="13.5" thickBot="1">
      <c r="A170" s="22" t="s">
        <v>514</v>
      </c>
      <c r="B170" s="8" t="s">
        <v>515</v>
      </c>
      <c r="C170" s="8" t="s">
        <v>516</v>
      </c>
      <c r="D170" s="73" t="s">
        <v>52</v>
      </c>
      <c r="E170" s="74"/>
      <c r="F170" s="75"/>
      <c r="G170" s="7" t="s">
        <v>517</v>
      </c>
      <c r="H170" s="73" t="s">
        <v>518</v>
      </c>
      <c r="I170" s="75"/>
    </row>
    <row r="171" spans="1:9" ht="13.5" thickBot="1">
      <c r="A171" s="28"/>
      <c r="B171" s="29"/>
      <c r="C171" s="29" t="s">
        <v>519</v>
      </c>
      <c r="D171" s="8" t="s">
        <v>60</v>
      </c>
      <c r="E171" s="8" t="s">
        <v>27</v>
      </c>
      <c r="F171" s="8" t="s">
        <v>61</v>
      </c>
      <c r="G171" s="30"/>
      <c r="H171" s="8" t="s">
        <v>520</v>
      </c>
      <c r="I171" s="8" t="s">
        <v>521</v>
      </c>
    </row>
    <row r="172" spans="1:9" ht="12.75">
      <c r="A172" s="31">
        <v>1</v>
      </c>
      <c r="B172" s="32" t="s">
        <v>592</v>
      </c>
      <c r="C172" s="32">
        <f>14*(SUMIF($N$1:$N$73,"Fundamentala",D:D)+SUMIF($N$1:$N$73,"Fundamentala",E:E)+SUMIF($N$1:$N$73,"Fundamentala",F:F)+SUMIF($N$1:$N$73,"Fundamentala",G:G))</f>
        <v>476</v>
      </c>
      <c r="D172" s="63">
        <f>14*SUMIF($N$1:$N$73,"Fundamentala",H:H)</f>
        <v>938</v>
      </c>
      <c r="E172" s="63">
        <f>14*SUMIF($N$1:$N$73,"Fundamentala",I:I)</f>
        <v>630</v>
      </c>
      <c r="F172" s="63">
        <f>14*SUMIF($N$1:$N$73,"Fundamentala",J:J)</f>
        <v>1568</v>
      </c>
      <c r="G172" s="33">
        <f>C172/C175</f>
        <v>0.5151515151515151</v>
      </c>
      <c r="H172" s="32">
        <f>SUMIF($N$1:$N$56,"Fundamentala",$C$1:$C$56)</f>
        <v>38</v>
      </c>
      <c r="I172" s="32">
        <f>SUMIF($N$61:$N$73,"Fundamentala",$C$61:$C$73)</f>
        <v>26</v>
      </c>
    </row>
    <row r="173" spans="1:9" ht="12.75">
      <c r="A173" s="60">
        <v>2</v>
      </c>
      <c r="B173" s="61" t="s">
        <v>593</v>
      </c>
      <c r="C173" s="61">
        <f>14*(SUMIF($N$1:$N$73,"Specialitate",D:D)+SUMIF($N$1:$N$73,"Specialitate",E:E)+SUMIF($N$1:$N$73,"Specialitate",F:F)+SUMIF($N$1:$N$73,"Specialitate",G:G))</f>
        <v>280</v>
      </c>
      <c r="D173" s="36">
        <f>14*SUMIF($N$1:$N$73,"Specialitate",H:H)</f>
        <v>532</v>
      </c>
      <c r="E173" s="36">
        <f>14*SUMIF($N$1:$N$73,"Specialitate",I:I)</f>
        <v>294</v>
      </c>
      <c r="F173" s="36">
        <f>14*SUMIF($N$1:$N$73,"Specialitate",J:J)</f>
        <v>826</v>
      </c>
      <c r="G173" s="62">
        <f>C173/C175</f>
        <v>0.30303030303030304</v>
      </c>
      <c r="H173" s="36">
        <f>SUMIF($N$1:$N$56,"Specialitate",$C$1:$C$56)</f>
        <v>0</v>
      </c>
      <c r="I173" s="36">
        <f>SUMIF($N$61:$N$73,"Specialitate",$C$61:$C$73)</f>
        <v>34</v>
      </c>
    </row>
    <row r="174" spans="1:9" ht="12.75">
      <c r="A174" s="35">
        <v>3</v>
      </c>
      <c r="B174" s="36" t="s">
        <v>594</v>
      </c>
      <c r="C174" s="36">
        <f>14*(SUMIF($N$1:$N$73,"Complementara",D:D)+SUMIF($N$1:$N$73,"Complementara",E:E)+SUMIF($N$1:$N$73,"Complementara",F:F)+SUMIF($N$1:$N$73,"Complementara",G:G))</f>
        <v>168</v>
      </c>
      <c r="D174" s="36">
        <f>14*SUMIF($N$1:$N$73,"Complementara",H:H)</f>
        <v>336</v>
      </c>
      <c r="E174" s="36">
        <f>14*SUMIF($N$1:$N$73,"Complementara",I:I)</f>
        <v>196</v>
      </c>
      <c r="F174" s="36">
        <f>14*SUMIF($N$1:$N$73,"Complementara",J:J)</f>
        <v>532</v>
      </c>
      <c r="G174" s="37">
        <f>C174/C175</f>
        <v>0.18181818181818182</v>
      </c>
      <c r="H174" s="36">
        <f>SUMIF($N$1:$N$56,"Complementara",$C$1:$C$56)</f>
        <v>22</v>
      </c>
      <c r="I174" s="36">
        <f>SUMIF($N$61:$N$73,"Complementara",C:C)</f>
        <v>0</v>
      </c>
    </row>
    <row r="175" spans="1:9" ht="13.5" thickBot="1">
      <c r="A175" s="82" t="s">
        <v>74</v>
      </c>
      <c r="B175" s="83"/>
      <c r="C175" s="38">
        <f aca="true" t="shared" si="15" ref="C175:I175">SUM(C172:C174)</f>
        <v>924</v>
      </c>
      <c r="D175" s="38">
        <f t="shared" si="15"/>
        <v>1806</v>
      </c>
      <c r="E175" s="38">
        <f t="shared" si="15"/>
        <v>1120</v>
      </c>
      <c r="F175" s="38">
        <f t="shared" si="15"/>
        <v>2926</v>
      </c>
      <c r="G175" s="39">
        <f t="shared" si="15"/>
        <v>1</v>
      </c>
      <c r="H175" s="38">
        <f t="shared" si="15"/>
        <v>60</v>
      </c>
      <c r="I175" s="38">
        <f t="shared" si="15"/>
        <v>60</v>
      </c>
    </row>
    <row r="176" ht="12.75">
      <c r="A176" s="18"/>
    </row>
    <row r="177" spans="1:2" ht="12.75">
      <c r="A177" s="19"/>
      <c r="B177" s="1"/>
    </row>
    <row r="178" spans="1:2" ht="12.75">
      <c r="A178" s="19"/>
      <c r="B178" s="1"/>
    </row>
    <row r="179" ht="12.75">
      <c r="A179" s="17"/>
    </row>
    <row r="180" ht="12.75">
      <c r="A180" s="19"/>
    </row>
  </sheetData>
  <sheetProtection/>
  <mergeCells count="53">
    <mergeCell ref="A175:B175"/>
    <mergeCell ref="D161:F161"/>
    <mergeCell ref="H161:I161"/>
    <mergeCell ref="A165:B165"/>
    <mergeCell ref="A26:A27"/>
    <mergeCell ref="B26:C26"/>
    <mergeCell ref="B27:C27"/>
    <mergeCell ref="A129:B129"/>
    <mergeCell ref="D26:F26"/>
    <mergeCell ref="D27:F27"/>
    <mergeCell ref="I26:K27"/>
    <mergeCell ref="D42:G42"/>
    <mergeCell ref="H42:J42"/>
    <mergeCell ref="K42:M42"/>
    <mergeCell ref="D51:G51"/>
    <mergeCell ref="H51:J51"/>
    <mergeCell ref="K51:M51"/>
    <mergeCell ref="D59:G59"/>
    <mergeCell ref="H59:J59"/>
    <mergeCell ref="K59:M59"/>
    <mergeCell ref="D67:G67"/>
    <mergeCell ref="H67:J67"/>
    <mergeCell ref="K67:M67"/>
    <mergeCell ref="B81:N81"/>
    <mergeCell ref="A85:N85"/>
    <mergeCell ref="B86:N86"/>
    <mergeCell ref="A89:N89"/>
    <mergeCell ref="D78:G78"/>
    <mergeCell ref="H78:J78"/>
    <mergeCell ref="K78:M78"/>
    <mergeCell ref="A80:N80"/>
    <mergeCell ref="D117:G117"/>
    <mergeCell ref="H117:J117"/>
    <mergeCell ref="K117:M117"/>
    <mergeCell ref="B90:N90"/>
    <mergeCell ref="A93:N93"/>
    <mergeCell ref="B94:N94"/>
    <mergeCell ref="A128:B128"/>
    <mergeCell ref="A130:B130"/>
    <mergeCell ref="D134:G134"/>
    <mergeCell ref="H134:J134"/>
    <mergeCell ref="D170:F170"/>
    <mergeCell ref="H170:I170"/>
    <mergeCell ref="K134:M134"/>
    <mergeCell ref="K150:M150"/>
    <mergeCell ref="A155:B155"/>
    <mergeCell ref="A157:B157"/>
    <mergeCell ref="A141:B141"/>
    <mergeCell ref="A143:B143"/>
    <mergeCell ref="D150:G150"/>
    <mergeCell ref="H150:J150"/>
    <mergeCell ref="A142:B142"/>
    <mergeCell ref="A156:B156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82"/>
  <sheetViews>
    <sheetView zoomScalePageLayoutView="0" workbookViewId="0" topLeftCell="A1">
      <selection activeCell="I177" sqref="I177"/>
    </sheetView>
  </sheetViews>
  <sheetFormatPr defaultColWidth="9.140625" defaultRowHeight="12.75"/>
  <cols>
    <col min="2" max="2" width="28.00390625" style="0" bestFit="1" customWidth="1"/>
    <col min="3" max="3" width="11.421875" style="0" bestFit="1" customWidth="1"/>
    <col min="14" max="14" width="13.8515625" style="0" customWidth="1"/>
  </cols>
  <sheetData>
    <row r="1" spans="1:8" ht="16.5" thickBot="1">
      <c r="A1" s="14" t="s">
        <v>572</v>
      </c>
      <c r="H1" s="18" t="s">
        <v>35</v>
      </c>
    </row>
    <row r="2" spans="1:10" ht="16.5" thickBot="1">
      <c r="A2" s="15"/>
      <c r="H2" s="21" t="s">
        <v>15</v>
      </c>
      <c r="I2" s="4" t="s">
        <v>25</v>
      </c>
      <c r="J2" s="4" t="s">
        <v>26</v>
      </c>
    </row>
    <row r="3" spans="1:10" ht="16.5" thickBot="1">
      <c r="A3" s="16" t="s">
        <v>0</v>
      </c>
      <c r="H3" s="20" t="s">
        <v>33</v>
      </c>
      <c r="I3" s="3">
        <v>16</v>
      </c>
      <c r="J3" s="3">
        <v>16</v>
      </c>
    </row>
    <row r="4" spans="1:10" ht="16.5" thickBot="1">
      <c r="A4" s="16" t="s">
        <v>1</v>
      </c>
      <c r="H4" s="20" t="s">
        <v>34</v>
      </c>
      <c r="I4" s="3">
        <v>15</v>
      </c>
      <c r="J4" s="3">
        <v>19</v>
      </c>
    </row>
    <row r="5" ht="15.75">
      <c r="A5" s="15" t="s">
        <v>2</v>
      </c>
    </row>
    <row r="6" ht="15.75">
      <c r="A6" s="15" t="s">
        <v>216</v>
      </c>
    </row>
    <row r="7" spans="1:8" ht="15.75">
      <c r="A7" s="15" t="s">
        <v>588</v>
      </c>
      <c r="H7" s="18" t="s">
        <v>36</v>
      </c>
    </row>
    <row r="8" spans="1:8" ht="15.75">
      <c r="A8" s="15" t="s">
        <v>5</v>
      </c>
      <c r="H8" s="17" t="s">
        <v>37</v>
      </c>
    </row>
    <row r="9" ht="15.75">
      <c r="A9" s="15" t="s">
        <v>6</v>
      </c>
    </row>
    <row r="10" spans="1:8" ht="12.75">
      <c r="A10" s="17"/>
      <c r="H10" s="18" t="s">
        <v>38</v>
      </c>
    </row>
    <row r="11" spans="1:8" ht="12.75">
      <c r="A11" s="18" t="s">
        <v>7</v>
      </c>
      <c r="H11" s="5" t="s">
        <v>143</v>
      </c>
    </row>
    <row r="12" spans="1:8" ht="12.75">
      <c r="A12" s="18" t="s">
        <v>8</v>
      </c>
      <c r="H12" s="6" t="s">
        <v>217</v>
      </c>
    </row>
    <row r="13" spans="1:8" ht="12.75">
      <c r="A13" s="17" t="s">
        <v>141</v>
      </c>
      <c r="H13" s="5" t="s">
        <v>144</v>
      </c>
    </row>
    <row r="14" spans="1:8" ht="12.75">
      <c r="A14" s="17" t="s">
        <v>142</v>
      </c>
      <c r="H14" s="6" t="s">
        <v>218</v>
      </c>
    </row>
    <row r="15" spans="1:8" ht="12.75">
      <c r="A15" s="18" t="s">
        <v>11</v>
      </c>
      <c r="H15" s="5" t="s">
        <v>41</v>
      </c>
    </row>
    <row r="16" spans="1:8" ht="12.75">
      <c r="A16" s="17" t="s">
        <v>12</v>
      </c>
      <c r="H16" s="6" t="s">
        <v>219</v>
      </c>
    </row>
    <row r="17" spans="1:8" ht="12.75">
      <c r="A17" s="6"/>
      <c r="H17" s="5" t="s">
        <v>43</v>
      </c>
    </row>
    <row r="18" spans="1:8" ht="12.75">
      <c r="A18" s="17"/>
      <c r="H18" s="6" t="s">
        <v>220</v>
      </c>
    </row>
    <row r="19" spans="1:8" ht="12.75">
      <c r="A19" s="17" t="s">
        <v>538</v>
      </c>
      <c r="H19" s="17"/>
    </row>
    <row r="20" spans="1:8" ht="12.75">
      <c r="A20" s="17" t="s">
        <v>539</v>
      </c>
      <c r="H20" s="18" t="s">
        <v>44</v>
      </c>
    </row>
    <row r="21" spans="1:8" ht="12.75">
      <c r="A21" s="17"/>
      <c r="H21" s="17" t="s">
        <v>540</v>
      </c>
    </row>
    <row r="22" spans="1:8" ht="12.75">
      <c r="A22" s="17"/>
      <c r="H22" t="s">
        <v>541</v>
      </c>
    </row>
    <row r="23" ht="12.75">
      <c r="A23" s="17"/>
    </row>
    <row r="24" ht="12.75">
      <c r="A24" s="17"/>
    </row>
    <row r="25" ht="12.75">
      <c r="A25" s="17"/>
    </row>
    <row r="26" ht="12.75">
      <c r="A26" s="19"/>
    </row>
    <row r="27" ht="13.5" thickBot="1">
      <c r="A27" s="18" t="s">
        <v>14</v>
      </c>
    </row>
    <row r="28" spans="1:11" ht="12.75">
      <c r="A28" s="65" t="s">
        <v>15</v>
      </c>
      <c r="B28" s="67" t="s">
        <v>16</v>
      </c>
      <c r="C28" s="68"/>
      <c r="D28" s="67" t="s">
        <v>18</v>
      </c>
      <c r="E28" s="71"/>
      <c r="F28" s="68"/>
      <c r="G28" s="2" t="s">
        <v>20</v>
      </c>
      <c r="H28" s="2" t="s">
        <v>22</v>
      </c>
      <c r="I28" s="67" t="s">
        <v>24</v>
      </c>
      <c r="J28" s="71"/>
      <c r="K28" s="68"/>
    </row>
    <row r="29" spans="1:11" ht="13.5" thickBot="1">
      <c r="A29" s="66"/>
      <c r="B29" s="69" t="s">
        <v>17</v>
      </c>
      <c r="C29" s="70"/>
      <c r="D29" s="69" t="s">
        <v>19</v>
      </c>
      <c r="E29" s="72"/>
      <c r="F29" s="70"/>
      <c r="G29" s="3" t="s">
        <v>21</v>
      </c>
      <c r="H29" s="3" t="s">
        <v>23</v>
      </c>
      <c r="I29" s="69"/>
      <c r="J29" s="72"/>
      <c r="K29" s="70"/>
    </row>
    <row r="30" spans="1:11" ht="13.5" thickBot="1">
      <c r="A30" s="20" t="s">
        <v>15</v>
      </c>
      <c r="B30" s="3" t="s">
        <v>25</v>
      </c>
      <c r="C30" s="3" t="s">
        <v>26</v>
      </c>
      <c r="D30" s="3" t="s">
        <v>27</v>
      </c>
      <c r="E30" s="3" t="s">
        <v>28</v>
      </c>
      <c r="F30" s="3" t="s">
        <v>29</v>
      </c>
      <c r="G30" s="3"/>
      <c r="H30" s="3"/>
      <c r="I30" s="3" t="s">
        <v>30</v>
      </c>
      <c r="J30" s="3" t="s">
        <v>31</v>
      </c>
      <c r="K30" s="3" t="s">
        <v>32</v>
      </c>
    </row>
    <row r="31" spans="1:11" ht="13.5" thickBot="1">
      <c r="A31" s="20" t="s">
        <v>33</v>
      </c>
      <c r="B31" s="3">
        <v>14</v>
      </c>
      <c r="C31" s="3">
        <v>14</v>
      </c>
      <c r="D31" s="3">
        <v>3</v>
      </c>
      <c r="E31" s="3">
        <v>3</v>
      </c>
      <c r="F31" s="3">
        <v>2</v>
      </c>
      <c r="G31" s="3"/>
      <c r="H31" s="3">
        <v>0</v>
      </c>
      <c r="I31" s="3">
        <v>2</v>
      </c>
      <c r="J31" s="3">
        <v>1</v>
      </c>
      <c r="K31" s="3">
        <v>1</v>
      </c>
    </row>
    <row r="32" spans="1:11" ht="13.5" thickBot="1">
      <c r="A32" s="20" t="s">
        <v>34</v>
      </c>
      <c r="B32" s="3">
        <v>14</v>
      </c>
      <c r="C32" s="3">
        <v>14</v>
      </c>
      <c r="D32" s="3">
        <v>3</v>
      </c>
      <c r="E32" s="3">
        <v>3</v>
      </c>
      <c r="F32" s="3">
        <v>2</v>
      </c>
      <c r="G32" s="3"/>
      <c r="H32" s="3">
        <v>0</v>
      </c>
      <c r="I32" s="3">
        <v>2</v>
      </c>
      <c r="J32" s="3">
        <v>1</v>
      </c>
      <c r="K32" s="3">
        <v>1</v>
      </c>
    </row>
    <row r="33" ht="12.75">
      <c r="A33" s="17"/>
    </row>
    <row r="34" ht="12.75">
      <c r="A34" s="18"/>
    </row>
    <row r="35" spans="1:3" ht="12.75">
      <c r="A35" s="26"/>
      <c r="B35" s="27"/>
      <c r="C35" s="27"/>
    </row>
    <row r="36" spans="1:3" ht="12.75">
      <c r="A36" s="26"/>
      <c r="B36" s="27"/>
      <c r="C36" s="27"/>
    </row>
    <row r="37" spans="1:3" ht="12.75">
      <c r="A37" s="26"/>
      <c r="B37" s="27"/>
      <c r="C37" s="27"/>
    </row>
    <row r="38" spans="1:3" ht="12.75">
      <c r="A38" s="47"/>
      <c r="B38" s="48"/>
      <c r="C38" s="48"/>
    </row>
    <row r="39" spans="1:4" ht="12.75">
      <c r="A39" s="49"/>
      <c r="B39" s="48"/>
      <c r="C39" s="48"/>
      <c r="D39" s="48"/>
    </row>
    <row r="40" spans="1:4" ht="12.75">
      <c r="A40" s="47"/>
      <c r="B40" s="48"/>
      <c r="C40" s="48"/>
      <c r="D40" s="48"/>
    </row>
    <row r="41" ht="12.75">
      <c r="A41" s="19"/>
    </row>
    <row r="42" ht="15.75">
      <c r="E42" s="14" t="s">
        <v>46</v>
      </c>
    </row>
    <row r="43" ht="16.5" thickBot="1">
      <c r="F43" s="14" t="s">
        <v>47</v>
      </c>
    </row>
    <row r="44" spans="1:14" ht="13.5" thickBot="1">
      <c r="A44" s="22" t="s">
        <v>48</v>
      </c>
      <c r="B44" s="8" t="s">
        <v>49</v>
      </c>
      <c r="C44" s="8" t="s">
        <v>50</v>
      </c>
      <c r="D44" s="73" t="s">
        <v>51</v>
      </c>
      <c r="E44" s="74"/>
      <c r="F44" s="74"/>
      <c r="G44" s="75"/>
      <c r="H44" s="73" t="s">
        <v>52</v>
      </c>
      <c r="I44" s="74"/>
      <c r="J44" s="75"/>
      <c r="K44" s="73" t="s">
        <v>53</v>
      </c>
      <c r="L44" s="74"/>
      <c r="M44" s="75"/>
      <c r="N44" s="8" t="s">
        <v>54</v>
      </c>
    </row>
    <row r="45" spans="1:14" ht="13.5" thickBot="1">
      <c r="A45" s="23"/>
      <c r="B45" s="9"/>
      <c r="C45" s="9" t="s">
        <v>55</v>
      </c>
      <c r="D45" s="10" t="s">
        <v>56</v>
      </c>
      <c r="E45" s="10" t="s">
        <v>57</v>
      </c>
      <c r="F45" s="10" t="s">
        <v>58</v>
      </c>
      <c r="G45" s="10" t="s">
        <v>59</v>
      </c>
      <c r="H45" s="10" t="s">
        <v>60</v>
      </c>
      <c r="I45" s="10" t="s">
        <v>27</v>
      </c>
      <c r="J45" s="10" t="s">
        <v>61</v>
      </c>
      <c r="K45" s="10" t="s">
        <v>62</v>
      </c>
      <c r="L45" s="10" t="s">
        <v>56</v>
      </c>
      <c r="M45" s="10" t="s">
        <v>63</v>
      </c>
      <c r="N45" s="9" t="s">
        <v>64</v>
      </c>
    </row>
    <row r="46" spans="1:14" ht="26.25" thickBot="1">
      <c r="A46" s="20" t="s">
        <v>145</v>
      </c>
      <c r="B46" s="11" t="s">
        <v>146</v>
      </c>
      <c r="C46" s="3">
        <v>7</v>
      </c>
      <c r="D46" s="3">
        <v>2</v>
      </c>
      <c r="E46" s="3">
        <v>1</v>
      </c>
      <c r="F46" s="3">
        <v>0</v>
      </c>
      <c r="G46" s="3">
        <v>1</v>
      </c>
      <c r="H46" s="3">
        <f>2.5*D46+1.5*E46+1.5*F46+1.5*G46</f>
        <v>8</v>
      </c>
      <c r="I46" s="3">
        <v>4</v>
      </c>
      <c r="J46" s="3">
        <v>12</v>
      </c>
      <c r="K46" s="3" t="s">
        <v>62</v>
      </c>
      <c r="L46" s="3"/>
      <c r="M46" s="3"/>
      <c r="N46" s="11" t="s">
        <v>67</v>
      </c>
    </row>
    <row r="47" spans="1:14" ht="13.5" customHeight="1" thickBot="1">
      <c r="A47" s="20" t="s">
        <v>85</v>
      </c>
      <c r="B47" s="11" t="s">
        <v>86</v>
      </c>
      <c r="C47" s="3">
        <v>8</v>
      </c>
      <c r="D47" s="3">
        <v>2</v>
      </c>
      <c r="E47" s="3">
        <v>1</v>
      </c>
      <c r="F47" s="3">
        <v>0</v>
      </c>
      <c r="G47" s="3">
        <v>1</v>
      </c>
      <c r="H47" s="3">
        <f>2.5*D47+1.5*E47+1.5*F47+1.5*G47</f>
        <v>8</v>
      </c>
      <c r="I47" s="3">
        <v>6</v>
      </c>
      <c r="J47" s="3">
        <v>14</v>
      </c>
      <c r="K47" s="3"/>
      <c r="L47" s="3" t="s">
        <v>56</v>
      </c>
      <c r="M47" s="3"/>
      <c r="N47" s="11" t="s">
        <v>73</v>
      </c>
    </row>
    <row r="48" spans="1:14" ht="26.25" thickBot="1">
      <c r="A48" s="20" t="s">
        <v>147</v>
      </c>
      <c r="B48" s="11" t="s">
        <v>148</v>
      </c>
      <c r="C48" s="3">
        <v>8</v>
      </c>
      <c r="D48" s="3">
        <v>2</v>
      </c>
      <c r="E48" s="3">
        <v>1</v>
      </c>
      <c r="F48" s="3">
        <v>0</v>
      </c>
      <c r="G48" s="3">
        <v>1</v>
      </c>
      <c r="H48" s="3">
        <f>2.5*D48+1.5*E48+1.5*F48+1.5*G48</f>
        <v>8</v>
      </c>
      <c r="I48" s="3">
        <v>6</v>
      </c>
      <c r="J48" s="3">
        <v>14</v>
      </c>
      <c r="K48" s="3" t="s">
        <v>62</v>
      </c>
      <c r="L48" s="3"/>
      <c r="M48" s="3"/>
      <c r="N48" s="11" t="s">
        <v>67</v>
      </c>
    </row>
    <row r="49" spans="1:14" ht="26.25" thickBot="1">
      <c r="A49" s="20" t="s">
        <v>149</v>
      </c>
      <c r="B49" s="11" t="s">
        <v>150</v>
      </c>
      <c r="C49" s="3">
        <v>7</v>
      </c>
      <c r="D49" s="3">
        <v>2</v>
      </c>
      <c r="E49" s="3">
        <v>1</v>
      </c>
      <c r="F49" s="3">
        <v>0</v>
      </c>
      <c r="G49" s="3">
        <v>1</v>
      </c>
      <c r="H49" s="3">
        <f>2.5*D49+1.5*E49+1.5*F49+1.5*G49</f>
        <v>8</v>
      </c>
      <c r="I49" s="3">
        <v>4</v>
      </c>
      <c r="J49" s="3">
        <v>12</v>
      </c>
      <c r="K49" s="3" t="s">
        <v>62</v>
      </c>
      <c r="L49" s="3"/>
      <c r="M49" s="3"/>
      <c r="N49" s="11" t="s">
        <v>67</v>
      </c>
    </row>
    <row r="50" spans="1:14" ht="13.5" thickBot="1">
      <c r="A50" s="23" t="s">
        <v>74</v>
      </c>
      <c r="B50" s="9"/>
      <c r="C50" s="9">
        <f>SUM(C46:C49)</f>
        <v>30</v>
      </c>
      <c r="D50" s="9">
        <f aca="true" t="shared" si="0" ref="D50:J50">SUM(D46:D49)</f>
        <v>8</v>
      </c>
      <c r="E50" s="9">
        <f t="shared" si="0"/>
        <v>4</v>
      </c>
      <c r="F50" s="9">
        <f t="shared" si="0"/>
        <v>0</v>
      </c>
      <c r="G50" s="9">
        <f t="shared" si="0"/>
        <v>4</v>
      </c>
      <c r="H50" s="9">
        <f t="shared" si="0"/>
        <v>32</v>
      </c>
      <c r="I50" s="9">
        <f t="shared" si="0"/>
        <v>20</v>
      </c>
      <c r="J50" s="9">
        <f t="shared" si="0"/>
        <v>52</v>
      </c>
      <c r="K50" s="9"/>
      <c r="L50" s="9"/>
      <c r="M50" s="9"/>
      <c r="N50" s="9"/>
    </row>
    <row r="51" ht="12.75">
      <c r="A51" s="17"/>
    </row>
    <row r="52" ht="16.5" thickBot="1">
      <c r="F52" s="14" t="s">
        <v>75</v>
      </c>
    </row>
    <row r="53" spans="1:14" ht="13.5" thickBot="1">
      <c r="A53" s="22" t="s">
        <v>48</v>
      </c>
      <c r="B53" s="8" t="s">
        <v>49</v>
      </c>
      <c r="C53" s="8" t="s">
        <v>50</v>
      </c>
      <c r="D53" s="73" t="s">
        <v>51</v>
      </c>
      <c r="E53" s="74"/>
      <c r="F53" s="74"/>
      <c r="G53" s="75"/>
      <c r="H53" s="73" t="s">
        <v>52</v>
      </c>
      <c r="I53" s="74"/>
      <c r="J53" s="75"/>
      <c r="K53" s="73" t="s">
        <v>53</v>
      </c>
      <c r="L53" s="74"/>
      <c r="M53" s="75"/>
      <c r="N53" s="8" t="s">
        <v>54</v>
      </c>
    </row>
    <row r="54" spans="1:14" ht="13.5" thickBot="1">
      <c r="A54" s="23"/>
      <c r="B54" s="9"/>
      <c r="C54" s="9" t="s">
        <v>55</v>
      </c>
      <c r="D54" s="10" t="s">
        <v>56</v>
      </c>
      <c r="E54" s="10" t="s">
        <v>57</v>
      </c>
      <c r="F54" s="10" t="s">
        <v>58</v>
      </c>
      <c r="G54" s="10" t="s">
        <v>59</v>
      </c>
      <c r="H54" s="10" t="s">
        <v>60</v>
      </c>
      <c r="I54" s="10" t="s">
        <v>27</v>
      </c>
      <c r="J54" s="10" t="s">
        <v>61</v>
      </c>
      <c r="K54" s="10" t="s">
        <v>62</v>
      </c>
      <c r="L54" s="10" t="s">
        <v>56</v>
      </c>
      <c r="M54" s="10" t="s">
        <v>63</v>
      </c>
      <c r="N54" s="9" t="s">
        <v>64</v>
      </c>
    </row>
    <row r="55" spans="1:14" ht="13.5" thickBot="1">
      <c r="A55" s="20" t="s">
        <v>584</v>
      </c>
      <c r="B55" s="11" t="s">
        <v>566</v>
      </c>
      <c r="C55" s="3">
        <v>8</v>
      </c>
      <c r="D55" s="3">
        <v>2</v>
      </c>
      <c r="E55" s="3">
        <v>1</v>
      </c>
      <c r="F55" s="3">
        <v>0</v>
      </c>
      <c r="G55" s="3">
        <v>1</v>
      </c>
      <c r="H55" s="3">
        <f>2.5*D55+1.5*E55+1.5*F55+1.5*G55</f>
        <v>8</v>
      </c>
      <c r="I55" s="3">
        <v>6</v>
      </c>
      <c r="J55" s="3">
        <v>14</v>
      </c>
      <c r="K55" s="3" t="s">
        <v>62</v>
      </c>
      <c r="L55" s="3"/>
      <c r="M55" s="3"/>
      <c r="N55" s="11" t="s">
        <v>73</v>
      </c>
    </row>
    <row r="56" spans="1:14" ht="13.5" customHeight="1" thickBot="1">
      <c r="A56" s="20" t="s">
        <v>152</v>
      </c>
      <c r="B56" s="11" t="s">
        <v>153</v>
      </c>
      <c r="C56" s="3">
        <v>7</v>
      </c>
      <c r="D56" s="3">
        <v>2</v>
      </c>
      <c r="E56" s="3">
        <v>0</v>
      </c>
      <c r="F56" s="3">
        <v>1</v>
      </c>
      <c r="G56" s="3">
        <v>1</v>
      </c>
      <c r="H56" s="3">
        <f>2.5*D56+1.5*E56+1.5*F56+1.5*G56</f>
        <v>8</v>
      </c>
      <c r="I56" s="3">
        <v>4</v>
      </c>
      <c r="J56" s="3">
        <v>12</v>
      </c>
      <c r="K56" s="3" t="s">
        <v>62</v>
      </c>
      <c r="L56" s="3"/>
      <c r="M56" s="3"/>
      <c r="N56" s="11" t="s">
        <v>73</v>
      </c>
    </row>
    <row r="57" spans="1:14" ht="26.25" thickBot="1">
      <c r="A57" s="20" t="s">
        <v>154</v>
      </c>
      <c r="B57" s="11" t="s">
        <v>155</v>
      </c>
      <c r="C57" s="3">
        <v>8</v>
      </c>
      <c r="D57" s="3">
        <v>2</v>
      </c>
      <c r="E57" s="3">
        <v>1</v>
      </c>
      <c r="F57" s="3">
        <v>0</v>
      </c>
      <c r="G57" s="3">
        <v>1</v>
      </c>
      <c r="H57" s="3">
        <f>2.5*D57+1.5*E57+1.5*F57+1.5*G57</f>
        <v>8</v>
      </c>
      <c r="I57" s="3">
        <v>6</v>
      </c>
      <c r="J57" s="3">
        <v>14</v>
      </c>
      <c r="K57" s="3" t="s">
        <v>62</v>
      </c>
      <c r="L57" s="3"/>
      <c r="M57" s="3"/>
      <c r="N57" s="11" t="s">
        <v>73</v>
      </c>
    </row>
    <row r="58" spans="1:14" ht="13.5" thickBot="1">
      <c r="A58" s="20" t="s">
        <v>156</v>
      </c>
      <c r="B58" s="11" t="s">
        <v>157</v>
      </c>
      <c r="C58" s="3">
        <v>7</v>
      </c>
      <c r="D58" s="3">
        <v>2</v>
      </c>
      <c r="E58" s="3">
        <v>1</v>
      </c>
      <c r="F58" s="3">
        <v>0</v>
      </c>
      <c r="G58" s="3">
        <v>1</v>
      </c>
      <c r="H58" s="3">
        <f>2.5*D58+1.5*E58+1.5*F58+1.5*G58</f>
        <v>8</v>
      </c>
      <c r="I58" s="3">
        <v>4</v>
      </c>
      <c r="J58" s="3">
        <v>12</v>
      </c>
      <c r="K58" s="3"/>
      <c r="L58" s="3" t="s">
        <v>56</v>
      </c>
      <c r="M58" s="3"/>
      <c r="N58" s="11" t="s">
        <v>91</v>
      </c>
    </row>
    <row r="59" spans="1:14" ht="13.5" thickBot="1">
      <c r="A59" s="23" t="s">
        <v>74</v>
      </c>
      <c r="B59" s="9"/>
      <c r="C59" s="9">
        <f>SUM(C55:C58)</f>
        <v>30</v>
      </c>
      <c r="D59" s="9">
        <f aca="true" t="shared" si="1" ref="D59:J59">SUM(D55:D58)</f>
        <v>8</v>
      </c>
      <c r="E59" s="9">
        <f t="shared" si="1"/>
        <v>3</v>
      </c>
      <c r="F59" s="9">
        <f t="shared" si="1"/>
        <v>1</v>
      </c>
      <c r="G59" s="9">
        <f t="shared" si="1"/>
        <v>4</v>
      </c>
      <c r="H59" s="9">
        <f t="shared" si="1"/>
        <v>32</v>
      </c>
      <c r="I59" s="9">
        <f t="shared" si="1"/>
        <v>20</v>
      </c>
      <c r="J59" s="9">
        <f t="shared" si="1"/>
        <v>52</v>
      </c>
      <c r="K59" s="9"/>
      <c r="L59" s="9"/>
      <c r="M59" s="9"/>
      <c r="N59" s="9"/>
    </row>
    <row r="60" ht="12.75">
      <c r="A60" s="17"/>
    </row>
    <row r="61" ht="16.5" thickBot="1">
      <c r="F61" s="14" t="s">
        <v>84</v>
      </c>
    </row>
    <row r="62" spans="1:14" ht="13.5" thickBot="1">
      <c r="A62" s="22" t="s">
        <v>48</v>
      </c>
      <c r="B62" s="8" t="s">
        <v>49</v>
      </c>
      <c r="C62" s="8" t="s">
        <v>50</v>
      </c>
      <c r="D62" s="73" t="s">
        <v>51</v>
      </c>
      <c r="E62" s="74"/>
      <c r="F62" s="74"/>
      <c r="G62" s="75"/>
      <c r="H62" s="73" t="s">
        <v>52</v>
      </c>
      <c r="I62" s="74"/>
      <c r="J62" s="75"/>
      <c r="K62" s="73" t="s">
        <v>53</v>
      </c>
      <c r="L62" s="74"/>
      <c r="M62" s="75"/>
      <c r="N62" s="8" t="s">
        <v>54</v>
      </c>
    </row>
    <row r="63" spans="1:14" ht="13.5" thickBot="1">
      <c r="A63" s="23"/>
      <c r="B63" s="9"/>
      <c r="C63" s="9" t="s">
        <v>55</v>
      </c>
      <c r="D63" s="10" t="s">
        <v>56</v>
      </c>
      <c r="E63" s="10" t="s">
        <v>57</v>
      </c>
      <c r="F63" s="10" t="s">
        <v>58</v>
      </c>
      <c r="G63" s="10" t="s">
        <v>59</v>
      </c>
      <c r="H63" s="10" t="s">
        <v>60</v>
      </c>
      <c r="I63" s="10" t="s">
        <v>27</v>
      </c>
      <c r="J63" s="10" t="s">
        <v>61</v>
      </c>
      <c r="K63" s="10" t="s">
        <v>62</v>
      </c>
      <c r="L63" s="10" t="s">
        <v>56</v>
      </c>
      <c r="M63" s="10" t="s">
        <v>63</v>
      </c>
      <c r="N63" s="9" t="s">
        <v>64</v>
      </c>
    </row>
    <row r="64" spans="1:14" ht="13.5" thickBot="1">
      <c r="A64" s="20" t="s">
        <v>585</v>
      </c>
      <c r="B64" s="11" t="s">
        <v>581</v>
      </c>
      <c r="C64" s="3">
        <v>8</v>
      </c>
      <c r="D64" s="3">
        <v>2</v>
      </c>
      <c r="E64" s="3">
        <v>1</v>
      </c>
      <c r="F64" s="3">
        <v>0</v>
      </c>
      <c r="G64" s="3">
        <v>1</v>
      </c>
      <c r="H64" s="3">
        <f>2.5*D64+1.5*E64+1.5*F64+1.5*G64</f>
        <v>8</v>
      </c>
      <c r="I64" s="3">
        <v>6</v>
      </c>
      <c r="J64" s="3">
        <v>14</v>
      </c>
      <c r="K64" s="3" t="s">
        <v>62</v>
      </c>
      <c r="L64" s="3"/>
      <c r="M64" s="3"/>
      <c r="N64" s="11" t="s">
        <v>73</v>
      </c>
    </row>
    <row r="65" spans="1:14" ht="13.5" customHeight="1" thickBot="1">
      <c r="A65" s="20" t="s">
        <v>71</v>
      </c>
      <c r="B65" s="11" t="s">
        <v>565</v>
      </c>
      <c r="C65" s="3">
        <v>8</v>
      </c>
      <c r="D65" s="3">
        <v>2</v>
      </c>
      <c r="E65" s="3">
        <v>1</v>
      </c>
      <c r="F65" s="3">
        <v>0</v>
      </c>
      <c r="G65" s="3">
        <v>1</v>
      </c>
      <c r="H65" s="3">
        <f>2.5*D65+1.5*E65+1.5*F65+1.5*G65</f>
        <v>8</v>
      </c>
      <c r="I65" s="3">
        <v>6</v>
      </c>
      <c r="J65" s="3">
        <v>14</v>
      </c>
      <c r="K65" s="3" t="s">
        <v>62</v>
      </c>
      <c r="L65" s="3"/>
      <c r="M65" s="3"/>
      <c r="N65" s="11" t="s">
        <v>73</v>
      </c>
    </row>
    <row r="66" spans="1:14" ht="13.5" thickBot="1">
      <c r="A66" s="20" t="s">
        <v>158</v>
      </c>
      <c r="B66" s="11" t="s">
        <v>159</v>
      </c>
      <c r="C66" s="3">
        <v>8</v>
      </c>
      <c r="D66" s="3">
        <v>2</v>
      </c>
      <c r="E66" s="3">
        <v>1</v>
      </c>
      <c r="F66" s="3">
        <v>0</v>
      </c>
      <c r="G66" s="3">
        <v>1</v>
      </c>
      <c r="H66" s="3">
        <f>2.5*D66+1.5*E66+1.5*F66+1.5*G66</f>
        <v>8</v>
      </c>
      <c r="I66" s="3">
        <v>6</v>
      </c>
      <c r="J66" s="3">
        <v>14</v>
      </c>
      <c r="K66" s="3" t="s">
        <v>62</v>
      </c>
      <c r="L66" s="3"/>
      <c r="M66" s="3"/>
      <c r="N66" s="11" t="s">
        <v>73</v>
      </c>
    </row>
    <row r="67" spans="1:14" ht="26.25" thickBot="1">
      <c r="A67" s="20" t="s">
        <v>87</v>
      </c>
      <c r="B67" s="11" t="s">
        <v>88</v>
      </c>
      <c r="C67" s="3">
        <v>6</v>
      </c>
      <c r="D67" s="3">
        <v>2</v>
      </c>
      <c r="E67" s="3">
        <v>1</v>
      </c>
      <c r="F67" s="3">
        <v>0</v>
      </c>
      <c r="G67" s="3">
        <v>0</v>
      </c>
      <c r="H67" s="3">
        <f>2.5*D67+1.5*E67+1.5*F67+1.5*G67</f>
        <v>6.5</v>
      </c>
      <c r="I67" s="3">
        <v>4.5</v>
      </c>
      <c r="J67" s="3">
        <v>11</v>
      </c>
      <c r="K67" s="3"/>
      <c r="L67" s="3" t="s">
        <v>56</v>
      </c>
      <c r="M67" s="3"/>
      <c r="N67" s="11" t="s">
        <v>73</v>
      </c>
    </row>
    <row r="68" spans="1:14" ht="13.5" thickBot="1">
      <c r="A68" s="23" t="s">
        <v>74</v>
      </c>
      <c r="B68" s="9"/>
      <c r="C68" s="9">
        <f>SUM(C64:C67)</f>
        <v>30</v>
      </c>
      <c r="D68" s="9">
        <f aca="true" t="shared" si="2" ref="D68:J68">SUM(D64:D67)</f>
        <v>8</v>
      </c>
      <c r="E68" s="9">
        <f t="shared" si="2"/>
        <v>4</v>
      </c>
      <c r="F68" s="9">
        <f t="shared" si="2"/>
        <v>0</v>
      </c>
      <c r="G68" s="9">
        <f t="shared" si="2"/>
        <v>3</v>
      </c>
      <c r="H68" s="9">
        <f t="shared" si="2"/>
        <v>30.5</v>
      </c>
      <c r="I68" s="9">
        <f t="shared" si="2"/>
        <v>22.5</v>
      </c>
      <c r="J68" s="9">
        <f t="shared" si="2"/>
        <v>53</v>
      </c>
      <c r="K68" s="9"/>
      <c r="L68" s="9"/>
      <c r="M68" s="9"/>
      <c r="N68" s="9"/>
    </row>
    <row r="69" spans="1:14" ht="12.75">
      <c r="A69" s="50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2.75">
      <c r="A70" s="50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2.75">
      <c r="A71" s="5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5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12.75">
      <c r="A73" s="50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2.75">
      <c r="A74" s="50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ht="12.75">
      <c r="A75" s="17"/>
    </row>
    <row r="76" ht="16.5" thickBot="1">
      <c r="F76" s="14" t="s">
        <v>94</v>
      </c>
    </row>
    <row r="77" spans="1:14" ht="13.5" customHeight="1" thickBot="1">
      <c r="A77" s="22" t="s">
        <v>48</v>
      </c>
      <c r="B77" s="8" t="s">
        <v>49</v>
      </c>
      <c r="C77" s="8" t="s">
        <v>50</v>
      </c>
      <c r="D77" s="73" t="s">
        <v>51</v>
      </c>
      <c r="E77" s="74"/>
      <c r="F77" s="74"/>
      <c r="G77" s="75"/>
      <c r="H77" s="73" t="s">
        <v>52</v>
      </c>
      <c r="I77" s="74"/>
      <c r="J77" s="75"/>
      <c r="K77" s="73" t="s">
        <v>53</v>
      </c>
      <c r="L77" s="74"/>
      <c r="M77" s="75"/>
      <c r="N77" s="8" t="s">
        <v>54</v>
      </c>
    </row>
    <row r="78" spans="1:14" ht="13.5" thickBot="1">
      <c r="A78" s="23"/>
      <c r="B78" s="9"/>
      <c r="C78" s="9" t="s">
        <v>55</v>
      </c>
      <c r="D78" s="10" t="s">
        <v>56</v>
      </c>
      <c r="E78" s="10" t="s">
        <v>57</v>
      </c>
      <c r="F78" s="10" t="s">
        <v>58</v>
      </c>
      <c r="G78" s="10" t="s">
        <v>59</v>
      </c>
      <c r="H78" s="10" t="s">
        <v>60</v>
      </c>
      <c r="I78" s="10" t="s">
        <v>27</v>
      </c>
      <c r="J78" s="10" t="s">
        <v>61</v>
      </c>
      <c r="K78" s="10" t="s">
        <v>62</v>
      </c>
      <c r="L78" s="10" t="s">
        <v>56</v>
      </c>
      <c r="M78" s="10" t="s">
        <v>63</v>
      </c>
      <c r="N78" s="9" t="s">
        <v>64</v>
      </c>
    </row>
    <row r="79" spans="1:14" ht="26.25" thickBot="1">
      <c r="A79" s="20" t="s">
        <v>160</v>
      </c>
      <c r="B79" s="11" t="s">
        <v>161</v>
      </c>
      <c r="C79" s="3">
        <v>4</v>
      </c>
      <c r="D79" s="3">
        <v>0</v>
      </c>
      <c r="E79" s="3">
        <v>0</v>
      </c>
      <c r="F79" s="3">
        <v>1</v>
      </c>
      <c r="G79" s="3">
        <v>2</v>
      </c>
      <c r="H79" s="3">
        <f>2.5*D79+1.5*E79+1.5*F79+1.5*G79</f>
        <v>4.5</v>
      </c>
      <c r="I79" s="3">
        <v>2.5</v>
      </c>
      <c r="J79" s="3">
        <v>7</v>
      </c>
      <c r="K79" s="3"/>
      <c r="L79" s="3" t="s">
        <v>56</v>
      </c>
      <c r="M79" s="3"/>
      <c r="N79" s="11" t="s">
        <v>73</v>
      </c>
    </row>
    <row r="80" spans="1:14" ht="13.5" thickBot="1">
      <c r="A80" s="20" t="s">
        <v>99</v>
      </c>
      <c r="B80" s="11" t="s">
        <v>100</v>
      </c>
      <c r="C80" s="3">
        <v>4</v>
      </c>
      <c r="D80" s="3">
        <v>0</v>
      </c>
      <c r="E80" s="3">
        <v>0</v>
      </c>
      <c r="F80" s="3">
        <v>0</v>
      </c>
      <c r="G80" s="3">
        <v>4</v>
      </c>
      <c r="H80" s="3">
        <f>2.5*D80+1.5*E80+1.5*F80+1.5*G80</f>
        <v>6</v>
      </c>
      <c r="I80" s="3">
        <v>1</v>
      </c>
      <c r="J80" s="3">
        <v>7</v>
      </c>
      <c r="K80" s="3"/>
      <c r="L80" s="3" t="s">
        <v>56</v>
      </c>
      <c r="M80" s="3"/>
      <c r="N80" s="11" t="s">
        <v>91</v>
      </c>
    </row>
    <row r="81" spans="1:14" ht="13.5" thickBot="1">
      <c r="A81" s="20" t="s">
        <v>162</v>
      </c>
      <c r="B81" s="11" t="s">
        <v>163</v>
      </c>
      <c r="C81" s="3">
        <v>8</v>
      </c>
      <c r="D81" s="3">
        <v>2</v>
      </c>
      <c r="E81" s="3">
        <v>1</v>
      </c>
      <c r="F81" s="3">
        <v>0</v>
      </c>
      <c r="G81" s="3">
        <v>1</v>
      </c>
      <c r="H81" s="3">
        <f>2.5*D81+1.5*E81+1.5*F81+1.5*G81</f>
        <v>8</v>
      </c>
      <c r="I81" s="3">
        <v>6</v>
      </c>
      <c r="J81" s="3">
        <v>14</v>
      </c>
      <c r="K81" s="3" t="s">
        <v>62</v>
      </c>
      <c r="L81" s="3"/>
      <c r="M81" s="3"/>
      <c r="N81" s="11" t="s">
        <v>91</v>
      </c>
    </row>
    <row r="82" spans="1:14" ht="13.5" thickBot="1">
      <c r="A82" s="20" t="s">
        <v>164</v>
      </c>
      <c r="B82" s="11" t="s">
        <v>165</v>
      </c>
      <c r="C82" s="3">
        <v>7</v>
      </c>
      <c r="D82" s="3">
        <v>2</v>
      </c>
      <c r="E82" s="3">
        <v>1</v>
      </c>
      <c r="F82" s="3">
        <v>0</v>
      </c>
      <c r="G82" s="3">
        <v>1</v>
      </c>
      <c r="H82" s="3">
        <f>2.5*D82+1.5*E82+1.5*F82+1.5*G82</f>
        <v>8</v>
      </c>
      <c r="I82" s="3">
        <v>4</v>
      </c>
      <c r="J82" s="3">
        <v>12</v>
      </c>
      <c r="K82" s="3" t="s">
        <v>62</v>
      </c>
      <c r="L82" s="3"/>
      <c r="M82" s="3"/>
      <c r="N82" s="11" t="s">
        <v>91</v>
      </c>
    </row>
    <row r="83" spans="1:14" ht="13.5" thickBot="1">
      <c r="A83" s="20" t="s">
        <v>166</v>
      </c>
      <c r="B83" s="11" t="s">
        <v>167</v>
      </c>
      <c r="C83" s="3">
        <v>7</v>
      </c>
      <c r="D83" s="3">
        <v>2</v>
      </c>
      <c r="E83" s="3">
        <v>1</v>
      </c>
      <c r="F83" s="3">
        <v>0</v>
      </c>
      <c r="G83" s="3">
        <v>1</v>
      </c>
      <c r="H83" s="3">
        <f>2.5*D83+1.5*E83+1.5*F83+1.5*G83</f>
        <v>8</v>
      </c>
      <c r="I83" s="3">
        <v>4</v>
      </c>
      <c r="J83" s="3">
        <v>12</v>
      </c>
      <c r="K83" s="3" t="s">
        <v>62</v>
      </c>
      <c r="L83" s="3"/>
      <c r="M83" s="3"/>
      <c r="N83" s="11" t="s">
        <v>91</v>
      </c>
    </row>
    <row r="84" spans="1:14" ht="13.5" thickBot="1">
      <c r="A84" s="23" t="s">
        <v>74</v>
      </c>
      <c r="B84" s="9"/>
      <c r="C84" s="9">
        <f>SUM(C79:C83)</f>
        <v>30</v>
      </c>
      <c r="D84" s="9">
        <f aca="true" t="shared" si="3" ref="D84:J84">SUM(D79:D83)</f>
        <v>6</v>
      </c>
      <c r="E84" s="9">
        <f t="shared" si="3"/>
        <v>3</v>
      </c>
      <c r="F84" s="9">
        <f t="shared" si="3"/>
        <v>1</v>
      </c>
      <c r="G84" s="9">
        <f t="shared" si="3"/>
        <v>9</v>
      </c>
      <c r="H84" s="9">
        <f t="shared" si="3"/>
        <v>34.5</v>
      </c>
      <c r="I84" s="9">
        <f t="shared" si="3"/>
        <v>17.5</v>
      </c>
      <c r="J84" s="9">
        <f t="shared" si="3"/>
        <v>52</v>
      </c>
      <c r="K84" s="9"/>
      <c r="L84" s="9"/>
      <c r="M84" s="9"/>
      <c r="N84" s="9"/>
    </row>
    <row r="85" ht="15.75">
      <c r="A85" s="15"/>
    </row>
    <row r="86" ht="15.75">
      <c r="F86" s="14" t="s">
        <v>104</v>
      </c>
    </row>
    <row r="87" ht="13.5" thickBot="1">
      <c r="A87" s="17"/>
    </row>
    <row r="88" spans="1:14" ht="13.5" customHeight="1" thickBot="1">
      <c r="A88" s="22" t="s">
        <v>48</v>
      </c>
      <c r="B88" s="8" t="s">
        <v>49</v>
      </c>
      <c r="C88" s="8" t="s">
        <v>50</v>
      </c>
      <c r="D88" s="73" t="s">
        <v>51</v>
      </c>
      <c r="E88" s="74"/>
      <c r="F88" s="74"/>
      <c r="G88" s="75"/>
      <c r="H88" s="73" t="s">
        <v>52</v>
      </c>
      <c r="I88" s="74"/>
      <c r="J88" s="75"/>
      <c r="K88" s="73" t="s">
        <v>53</v>
      </c>
      <c r="L88" s="74"/>
      <c r="M88" s="75"/>
      <c r="N88" s="8" t="s">
        <v>54</v>
      </c>
    </row>
    <row r="89" spans="1:14" ht="13.5" thickBot="1">
      <c r="A89" s="23"/>
      <c r="B89" s="9"/>
      <c r="C89" s="9" t="s">
        <v>55</v>
      </c>
      <c r="D89" s="10" t="s">
        <v>56</v>
      </c>
      <c r="E89" s="10" t="s">
        <v>57</v>
      </c>
      <c r="F89" s="10" t="s">
        <v>58</v>
      </c>
      <c r="G89" s="10" t="s">
        <v>59</v>
      </c>
      <c r="H89" s="10" t="s">
        <v>60</v>
      </c>
      <c r="I89" s="10" t="s">
        <v>27</v>
      </c>
      <c r="J89" s="10" t="s">
        <v>61</v>
      </c>
      <c r="K89" s="10" t="s">
        <v>62</v>
      </c>
      <c r="L89" s="10" t="s">
        <v>56</v>
      </c>
      <c r="M89" s="10" t="s">
        <v>63</v>
      </c>
      <c r="N89" s="9" t="s">
        <v>64</v>
      </c>
    </row>
    <row r="90" spans="1:14" ht="12.75" customHeight="1" thickBot="1">
      <c r="A90" s="85" t="s">
        <v>168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7"/>
    </row>
    <row r="91" spans="1:14" ht="13.5" thickBot="1">
      <c r="A91" s="21" t="s">
        <v>169</v>
      </c>
      <c r="B91" s="52" t="s">
        <v>170</v>
      </c>
      <c r="C91" s="4">
        <v>7</v>
      </c>
      <c r="D91" s="4">
        <v>2</v>
      </c>
      <c r="E91" s="4">
        <v>1</v>
      </c>
      <c r="F91" s="4">
        <v>0</v>
      </c>
      <c r="G91" s="4">
        <v>1</v>
      </c>
      <c r="H91" s="55">
        <f>2.5*D91+1.5*E91+1.5*F91+1.5*G91</f>
        <v>8</v>
      </c>
      <c r="I91" s="4">
        <v>4</v>
      </c>
      <c r="J91" s="4">
        <v>12</v>
      </c>
      <c r="K91" s="4"/>
      <c r="L91" s="4" t="s">
        <v>56</v>
      </c>
      <c r="M91" s="4"/>
      <c r="N91" s="52" t="s">
        <v>91</v>
      </c>
    </row>
    <row r="92" spans="1:14" ht="13.5" thickBot="1">
      <c r="A92" s="20" t="s">
        <v>174</v>
      </c>
      <c r="B92" s="11" t="s">
        <v>175</v>
      </c>
      <c r="C92" s="3">
        <v>7</v>
      </c>
      <c r="D92" s="3">
        <v>2</v>
      </c>
      <c r="E92" s="3">
        <v>1</v>
      </c>
      <c r="F92" s="3">
        <v>0</v>
      </c>
      <c r="G92" s="3">
        <v>1</v>
      </c>
      <c r="H92" s="3">
        <f>2.5*D92+1.5*E92+1.5*F92+1.5*G92</f>
        <v>8</v>
      </c>
      <c r="I92" s="3">
        <v>4</v>
      </c>
      <c r="J92" s="3">
        <v>12</v>
      </c>
      <c r="K92" s="3" t="s">
        <v>62</v>
      </c>
      <c r="L92" s="3"/>
      <c r="M92" s="3"/>
      <c r="N92" s="11" t="s">
        <v>91</v>
      </c>
    </row>
    <row r="93" spans="1:14" ht="12.75" customHeight="1" thickBot="1">
      <c r="A93" s="85" t="s">
        <v>173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7"/>
    </row>
    <row r="94" spans="1:14" ht="13.5" thickBot="1">
      <c r="A94" s="21" t="s">
        <v>178</v>
      </c>
      <c r="B94" s="52" t="s">
        <v>179</v>
      </c>
      <c r="C94" s="4">
        <v>8</v>
      </c>
      <c r="D94" s="4">
        <v>2</v>
      </c>
      <c r="E94" s="4">
        <v>1</v>
      </c>
      <c r="F94" s="4">
        <v>0</v>
      </c>
      <c r="G94" s="4">
        <v>1</v>
      </c>
      <c r="H94" s="55">
        <f>2.5*D94+1.5*E94+1.5*F94+1.5*G94</f>
        <v>8</v>
      </c>
      <c r="I94" s="4">
        <v>6</v>
      </c>
      <c r="J94" s="4">
        <v>14</v>
      </c>
      <c r="K94" s="4" t="s">
        <v>62</v>
      </c>
      <c r="L94" s="4"/>
      <c r="M94" s="4"/>
      <c r="N94" s="52" t="s">
        <v>91</v>
      </c>
    </row>
    <row r="95" spans="1:14" ht="13.5" thickBot="1">
      <c r="A95" s="20" t="s">
        <v>171</v>
      </c>
      <c r="B95" s="11" t="s">
        <v>172</v>
      </c>
      <c r="C95" s="3">
        <v>8</v>
      </c>
      <c r="D95" s="3">
        <v>2</v>
      </c>
      <c r="E95" s="3">
        <v>1</v>
      </c>
      <c r="F95" s="3">
        <v>0</v>
      </c>
      <c r="G95" s="3">
        <v>1</v>
      </c>
      <c r="H95" s="55">
        <f>2.5*D95+1.5*E95+1.5*F95+1.5*G95</f>
        <v>8</v>
      </c>
      <c r="I95" s="3">
        <v>6</v>
      </c>
      <c r="J95" s="3">
        <v>14</v>
      </c>
      <c r="K95" s="3"/>
      <c r="L95" s="3" t="s">
        <v>56</v>
      </c>
      <c r="M95" s="3"/>
      <c r="N95" s="11" t="s">
        <v>91</v>
      </c>
    </row>
    <row r="96" spans="1:14" ht="12.75" customHeight="1" thickBot="1">
      <c r="A96" s="85" t="s">
        <v>117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7"/>
    </row>
    <row r="97" spans="1:14" ht="13.5" thickBot="1">
      <c r="A97" s="21" t="s">
        <v>176</v>
      </c>
      <c r="B97" s="52" t="s">
        <v>177</v>
      </c>
      <c r="C97" s="4">
        <v>7</v>
      </c>
      <c r="D97" s="4">
        <v>2</v>
      </c>
      <c r="E97" s="4">
        <v>1</v>
      </c>
      <c r="F97" s="4">
        <v>0</v>
      </c>
      <c r="G97" s="4">
        <v>1</v>
      </c>
      <c r="H97" s="55">
        <f>2.5*D97+1.5*E97+1.5*F97+1.5*G97</f>
        <v>8</v>
      </c>
      <c r="I97" s="4">
        <v>4</v>
      </c>
      <c r="J97" s="4">
        <v>12</v>
      </c>
      <c r="K97" s="4" t="s">
        <v>62</v>
      </c>
      <c r="L97" s="4"/>
      <c r="M97" s="4"/>
      <c r="N97" s="52" t="s">
        <v>91</v>
      </c>
    </row>
    <row r="98" spans="1:14" ht="13.5" thickBot="1">
      <c r="A98" s="20" t="s">
        <v>151</v>
      </c>
      <c r="B98" s="11" t="s">
        <v>575</v>
      </c>
      <c r="C98" s="3">
        <v>7</v>
      </c>
      <c r="D98" s="3">
        <v>2</v>
      </c>
      <c r="E98" s="3">
        <v>1</v>
      </c>
      <c r="F98" s="3">
        <v>0</v>
      </c>
      <c r="G98" s="3">
        <v>1</v>
      </c>
      <c r="H98" s="55">
        <f>2.5*D98+1.5*E98+1.5*F98+1.5*G98</f>
        <v>8</v>
      </c>
      <c r="I98" s="3">
        <v>4</v>
      </c>
      <c r="J98" s="3">
        <v>12</v>
      </c>
      <c r="K98" s="3" t="s">
        <v>62</v>
      </c>
      <c r="L98" s="3"/>
      <c r="M98" s="3"/>
      <c r="N98" s="11" t="s">
        <v>91</v>
      </c>
    </row>
    <row r="99" spans="1:14" ht="12.75" customHeight="1" thickBot="1">
      <c r="A99" s="85" t="s">
        <v>123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7"/>
    </row>
    <row r="100" spans="1:14" ht="26.25" thickBot="1">
      <c r="A100" s="21" t="s">
        <v>180</v>
      </c>
      <c r="B100" s="52" t="s">
        <v>181</v>
      </c>
      <c r="C100" s="4">
        <v>7</v>
      </c>
      <c r="D100" s="4">
        <v>2</v>
      </c>
      <c r="E100" s="4">
        <v>1</v>
      </c>
      <c r="F100" s="4">
        <v>0</v>
      </c>
      <c r="G100" s="4">
        <v>1</v>
      </c>
      <c r="H100" s="55">
        <f>2.5*D100+1.5*E100+1.5*F100+1.5*G100</f>
        <v>8</v>
      </c>
      <c r="I100" s="4">
        <v>4</v>
      </c>
      <c r="J100" s="4">
        <v>12</v>
      </c>
      <c r="K100" s="4" t="s">
        <v>62</v>
      </c>
      <c r="L100" s="4"/>
      <c r="M100" s="4"/>
      <c r="N100" s="52" t="s">
        <v>91</v>
      </c>
    </row>
    <row r="101" spans="1:14" ht="13.5" thickBot="1">
      <c r="A101" s="20" t="s">
        <v>182</v>
      </c>
      <c r="B101" s="11" t="s">
        <v>183</v>
      </c>
      <c r="C101" s="3">
        <v>7</v>
      </c>
      <c r="D101" s="3">
        <v>2</v>
      </c>
      <c r="E101" s="3">
        <v>1</v>
      </c>
      <c r="F101" s="3">
        <v>0</v>
      </c>
      <c r="G101" s="3">
        <v>1</v>
      </c>
      <c r="H101" s="55">
        <f>2.5*D101+1.5*E101+1.5*F101+1.5*G101</f>
        <v>8</v>
      </c>
      <c r="I101" s="3">
        <v>4</v>
      </c>
      <c r="J101" s="3">
        <v>12</v>
      </c>
      <c r="K101" s="3" t="s">
        <v>62</v>
      </c>
      <c r="L101" s="3"/>
      <c r="M101" s="3"/>
      <c r="N101" s="11" t="s">
        <v>91</v>
      </c>
    </row>
    <row r="102" spans="1:14" ht="13.5" thickBot="1">
      <c r="A102" s="23" t="s">
        <v>74</v>
      </c>
      <c r="B102" s="9"/>
      <c r="C102" s="9">
        <f>C91+C94+C97+C100</f>
        <v>29</v>
      </c>
      <c r="D102" s="9">
        <f>D91+D94+D97+D100</f>
        <v>8</v>
      </c>
      <c r="E102" s="9">
        <f aca="true" t="shared" si="4" ref="E102:J102">E91+E94+E97+E100</f>
        <v>4</v>
      </c>
      <c r="F102" s="9">
        <f t="shared" si="4"/>
        <v>0</v>
      </c>
      <c r="G102" s="9">
        <f t="shared" si="4"/>
        <v>4</v>
      </c>
      <c r="H102" s="9">
        <f t="shared" si="4"/>
        <v>32</v>
      </c>
      <c r="I102" s="9">
        <f t="shared" si="4"/>
        <v>18</v>
      </c>
      <c r="J102" s="9">
        <f t="shared" si="4"/>
        <v>50</v>
      </c>
      <c r="K102" s="9"/>
      <c r="L102" s="9"/>
      <c r="M102" s="9"/>
      <c r="N102" s="9"/>
    </row>
    <row r="103" ht="15.75">
      <c r="A103" s="15"/>
    </row>
    <row r="106" ht="13.5" customHeight="1"/>
    <row r="107" ht="13.5" customHeight="1"/>
    <row r="110" ht="13.5" customHeight="1"/>
    <row r="112" spans="1:14" ht="12.75">
      <c r="A112" s="25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ht="12.75">
      <c r="A113" s="17"/>
    </row>
    <row r="114" ht="15.75">
      <c r="F114" s="14" t="s">
        <v>132</v>
      </c>
    </row>
    <row r="115" ht="13.5" customHeight="1" thickBot="1">
      <c r="F115" s="14" t="s">
        <v>133</v>
      </c>
    </row>
    <row r="116" spans="1:14" ht="13.5" thickBot="1">
      <c r="A116" s="22" t="s">
        <v>48</v>
      </c>
      <c r="B116" s="8" t="s">
        <v>49</v>
      </c>
      <c r="C116" s="8" t="s">
        <v>50</v>
      </c>
      <c r="D116" s="73" t="s">
        <v>51</v>
      </c>
      <c r="E116" s="74"/>
      <c r="F116" s="74"/>
      <c r="G116" s="75"/>
      <c r="H116" s="73" t="s">
        <v>52</v>
      </c>
      <c r="I116" s="74"/>
      <c r="J116" s="75"/>
      <c r="K116" s="73" t="s">
        <v>53</v>
      </c>
      <c r="L116" s="74"/>
      <c r="M116" s="75"/>
      <c r="N116" s="8" t="s">
        <v>54</v>
      </c>
    </row>
    <row r="117" spans="1:14" ht="13.5" thickBot="1">
      <c r="A117" s="23"/>
      <c r="B117" s="9"/>
      <c r="C117" s="9" t="s">
        <v>55</v>
      </c>
      <c r="D117" s="10" t="s">
        <v>56</v>
      </c>
      <c r="E117" s="10" t="s">
        <v>57</v>
      </c>
      <c r="F117" s="10" t="s">
        <v>58</v>
      </c>
      <c r="G117" s="10" t="s">
        <v>59</v>
      </c>
      <c r="H117" s="10" t="s">
        <v>60</v>
      </c>
      <c r="I117" s="10" t="s">
        <v>27</v>
      </c>
      <c r="J117" s="10" t="s">
        <v>61</v>
      </c>
      <c r="K117" s="10" t="s">
        <v>62</v>
      </c>
      <c r="L117" s="10" t="s">
        <v>56</v>
      </c>
      <c r="M117" s="10" t="s">
        <v>63</v>
      </c>
      <c r="N117" s="9" t="s">
        <v>64</v>
      </c>
    </row>
    <row r="118" spans="1:14" ht="13.5" thickBot="1">
      <c r="A118" s="20" t="s">
        <v>85</v>
      </c>
      <c r="B118" s="11" t="s">
        <v>86</v>
      </c>
      <c r="C118" s="3">
        <v>8</v>
      </c>
      <c r="D118" s="3">
        <v>2</v>
      </c>
      <c r="E118" s="3">
        <v>1</v>
      </c>
      <c r="F118" s="3">
        <v>0</v>
      </c>
      <c r="G118" s="3">
        <v>1</v>
      </c>
      <c r="H118" s="55">
        <f>2.5*D118+1.5*E118+1.5*F118+1.5*G118</f>
        <v>8</v>
      </c>
      <c r="I118" s="3">
        <v>6</v>
      </c>
      <c r="J118" s="3">
        <v>14</v>
      </c>
      <c r="K118" s="3"/>
      <c r="L118" s="3" t="s">
        <v>56</v>
      </c>
      <c r="M118" s="3"/>
      <c r="N118" s="11" t="s">
        <v>134</v>
      </c>
    </row>
    <row r="119" spans="1:14" ht="13.5" thickBot="1">
      <c r="A119" s="20" t="s">
        <v>584</v>
      </c>
      <c r="B119" s="11" t="s">
        <v>566</v>
      </c>
      <c r="C119" s="3">
        <v>8</v>
      </c>
      <c r="D119" s="3">
        <v>2</v>
      </c>
      <c r="E119" s="3">
        <v>1</v>
      </c>
      <c r="F119" s="3">
        <v>0</v>
      </c>
      <c r="G119" s="3">
        <v>1</v>
      </c>
      <c r="H119" s="55">
        <f aca="true" t="shared" si="5" ref="H119:H126">2.5*D119+1.5*E119+1.5*F119+1.5*G119</f>
        <v>8</v>
      </c>
      <c r="I119" s="3">
        <v>6</v>
      </c>
      <c r="J119" s="3">
        <v>14</v>
      </c>
      <c r="K119" s="3" t="s">
        <v>62</v>
      </c>
      <c r="L119" s="3"/>
      <c r="M119" s="3"/>
      <c r="N119" s="11" t="s">
        <v>134</v>
      </c>
    </row>
    <row r="120" spans="1:14" ht="26.25" thickBot="1">
      <c r="A120" s="20" t="s">
        <v>152</v>
      </c>
      <c r="B120" s="11" t="s">
        <v>153</v>
      </c>
      <c r="C120" s="3">
        <v>7</v>
      </c>
      <c r="D120" s="3">
        <v>2</v>
      </c>
      <c r="E120" s="3">
        <v>0</v>
      </c>
      <c r="F120" s="3">
        <v>1</v>
      </c>
      <c r="G120" s="3">
        <v>1</v>
      </c>
      <c r="H120" s="55">
        <f t="shared" si="5"/>
        <v>8</v>
      </c>
      <c r="I120" s="3">
        <v>4</v>
      </c>
      <c r="J120" s="3">
        <v>12</v>
      </c>
      <c r="K120" s="3" t="s">
        <v>62</v>
      </c>
      <c r="L120" s="3"/>
      <c r="M120" s="3"/>
      <c r="N120" s="11" t="s">
        <v>134</v>
      </c>
    </row>
    <row r="121" spans="1:14" ht="13.5" customHeight="1" thickBot="1">
      <c r="A121" s="20" t="s">
        <v>154</v>
      </c>
      <c r="B121" s="11" t="s">
        <v>155</v>
      </c>
      <c r="C121" s="3">
        <v>8</v>
      </c>
      <c r="D121" s="3">
        <v>2</v>
      </c>
      <c r="E121" s="3">
        <v>1</v>
      </c>
      <c r="F121" s="3">
        <v>0</v>
      </c>
      <c r="G121" s="3">
        <v>1</v>
      </c>
      <c r="H121" s="55">
        <f t="shared" si="5"/>
        <v>8</v>
      </c>
      <c r="I121" s="3">
        <v>6</v>
      </c>
      <c r="J121" s="3">
        <v>14</v>
      </c>
      <c r="K121" s="3" t="s">
        <v>62</v>
      </c>
      <c r="L121" s="3"/>
      <c r="M121" s="3"/>
      <c r="N121" s="11" t="s">
        <v>134</v>
      </c>
    </row>
    <row r="122" spans="1:14" ht="13.5" thickBot="1">
      <c r="A122" s="20" t="s">
        <v>585</v>
      </c>
      <c r="B122" s="11" t="s">
        <v>574</v>
      </c>
      <c r="C122" s="42">
        <v>8</v>
      </c>
      <c r="D122" s="3">
        <v>2</v>
      </c>
      <c r="E122" s="3">
        <v>1</v>
      </c>
      <c r="F122" s="3">
        <v>0</v>
      </c>
      <c r="G122" s="3">
        <v>1</v>
      </c>
      <c r="H122" s="55">
        <f t="shared" si="5"/>
        <v>8</v>
      </c>
      <c r="I122" s="3">
        <v>6</v>
      </c>
      <c r="J122" s="3">
        <v>14</v>
      </c>
      <c r="K122" s="3" t="s">
        <v>62</v>
      </c>
      <c r="L122" s="3"/>
      <c r="M122" s="3"/>
      <c r="N122" s="11" t="s">
        <v>134</v>
      </c>
    </row>
    <row r="123" spans="1:14" ht="26.25" thickBot="1">
      <c r="A123" s="20" t="s">
        <v>71</v>
      </c>
      <c r="B123" s="11" t="s">
        <v>565</v>
      </c>
      <c r="C123" s="3">
        <v>8</v>
      </c>
      <c r="D123" s="3">
        <v>2</v>
      </c>
      <c r="E123" s="3">
        <v>1</v>
      </c>
      <c r="F123" s="3">
        <v>0</v>
      </c>
      <c r="G123" s="3">
        <v>1</v>
      </c>
      <c r="H123" s="55">
        <f t="shared" si="5"/>
        <v>8</v>
      </c>
      <c r="I123" s="3">
        <v>6</v>
      </c>
      <c r="J123" s="3">
        <v>14</v>
      </c>
      <c r="K123" s="3" t="s">
        <v>62</v>
      </c>
      <c r="L123" s="3"/>
      <c r="M123" s="3"/>
      <c r="N123" s="11" t="s">
        <v>134</v>
      </c>
    </row>
    <row r="124" spans="1:14" ht="13.5" thickBot="1">
      <c r="A124" s="20" t="s">
        <v>158</v>
      </c>
      <c r="B124" s="11" t="s">
        <v>159</v>
      </c>
      <c r="C124" s="3">
        <v>8</v>
      </c>
      <c r="D124" s="3">
        <v>2</v>
      </c>
      <c r="E124" s="3">
        <v>1</v>
      </c>
      <c r="F124" s="3">
        <v>0</v>
      </c>
      <c r="G124" s="3">
        <v>1</v>
      </c>
      <c r="H124" s="55">
        <f t="shared" si="5"/>
        <v>8</v>
      </c>
      <c r="I124" s="3">
        <v>6</v>
      </c>
      <c r="J124" s="3">
        <v>14</v>
      </c>
      <c r="K124" s="3" t="s">
        <v>62</v>
      </c>
      <c r="L124" s="3"/>
      <c r="M124" s="3"/>
      <c r="N124" s="11" t="s">
        <v>134</v>
      </c>
    </row>
    <row r="125" spans="1:14" ht="26.25" thickBot="1">
      <c r="A125" s="20" t="s">
        <v>87</v>
      </c>
      <c r="B125" s="11" t="s">
        <v>88</v>
      </c>
      <c r="C125" s="3">
        <v>6</v>
      </c>
      <c r="D125" s="3">
        <v>2</v>
      </c>
      <c r="E125" s="3">
        <v>1</v>
      </c>
      <c r="F125" s="3">
        <v>0</v>
      </c>
      <c r="G125" s="3">
        <v>0</v>
      </c>
      <c r="H125" s="55">
        <f t="shared" si="5"/>
        <v>6.5</v>
      </c>
      <c r="I125" s="3">
        <v>4.5</v>
      </c>
      <c r="J125" s="3">
        <v>11</v>
      </c>
      <c r="K125" s="3"/>
      <c r="L125" s="3" t="s">
        <v>56</v>
      </c>
      <c r="M125" s="3"/>
      <c r="N125" s="11" t="s">
        <v>134</v>
      </c>
    </row>
    <row r="126" spans="1:14" ht="26.25" thickBot="1">
      <c r="A126" s="20" t="s">
        <v>160</v>
      </c>
      <c r="B126" s="11" t="s">
        <v>161</v>
      </c>
      <c r="C126" s="3">
        <v>4</v>
      </c>
      <c r="D126" s="3">
        <v>0</v>
      </c>
      <c r="E126" s="3">
        <v>0</v>
      </c>
      <c r="F126" s="3">
        <v>1</v>
      </c>
      <c r="G126" s="3">
        <v>2</v>
      </c>
      <c r="H126" s="55">
        <f t="shared" si="5"/>
        <v>4.5</v>
      </c>
      <c r="I126" s="3">
        <v>2.5</v>
      </c>
      <c r="J126" s="3">
        <v>7</v>
      </c>
      <c r="K126" s="3"/>
      <c r="L126" s="3" t="s">
        <v>56</v>
      </c>
      <c r="M126" s="3"/>
      <c r="N126" s="11" t="s">
        <v>134</v>
      </c>
    </row>
    <row r="127" spans="1:14" ht="13.5" thickBot="1">
      <c r="A127" s="84" t="s">
        <v>563</v>
      </c>
      <c r="B127" s="75"/>
      <c r="C127" s="9">
        <f>SUM(C118:C126)</f>
        <v>65</v>
      </c>
      <c r="D127" s="9">
        <f aca="true" t="shared" si="6" ref="D127:J127">SUM(D118:D126)</f>
        <v>16</v>
      </c>
      <c r="E127" s="9">
        <f t="shared" si="6"/>
        <v>7</v>
      </c>
      <c r="F127" s="9">
        <f t="shared" si="6"/>
        <v>2</v>
      </c>
      <c r="G127" s="9">
        <f t="shared" si="6"/>
        <v>9</v>
      </c>
      <c r="H127" s="9">
        <f t="shared" si="6"/>
        <v>67</v>
      </c>
      <c r="I127" s="9">
        <f t="shared" si="6"/>
        <v>47</v>
      </c>
      <c r="J127" s="9">
        <f t="shared" si="6"/>
        <v>114</v>
      </c>
      <c r="K127" s="9">
        <v>6</v>
      </c>
      <c r="L127" s="9">
        <v>3</v>
      </c>
      <c r="M127" s="9">
        <v>0</v>
      </c>
      <c r="N127" s="9"/>
    </row>
    <row r="128" spans="1:14" ht="13.5" thickBot="1">
      <c r="A128" s="73" t="s">
        <v>513</v>
      </c>
      <c r="B128" s="75"/>
      <c r="C128" s="41">
        <f>SUM(D128:G128)</f>
        <v>476</v>
      </c>
      <c r="D128" s="9">
        <f>D127*14</f>
        <v>224</v>
      </c>
      <c r="E128" s="9">
        <f aca="true" t="shared" si="7" ref="E128:J128">E127*14</f>
        <v>98</v>
      </c>
      <c r="F128" s="9">
        <f t="shared" si="7"/>
        <v>28</v>
      </c>
      <c r="G128" s="9">
        <f t="shared" si="7"/>
        <v>126</v>
      </c>
      <c r="H128" s="9">
        <f t="shared" si="7"/>
        <v>938</v>
      </c>
      <c r="I128" s="9">
        <f t="shared" si="7"/>
        <v>658</v>
      </c>
      <c r="J128" s="9">
        <f t="shared" si="7"/>
        <v>1596</v>
      </c>
      <c r="K128" s="9"/>
      <c r="L128" s="9"/>
      <c r="M128" s="9"/>
      <c r="N128" s="9"/>
    </row>
    <row r="129" spans="1:14" ht="13.5" thickBot="1">
      <c r="A129" s="73" t="s">
        <v>564</v>
      </c>
      <c r="B129" s="75"/>
      <c r="C129" s="54">
        <f>C128/(C128+C141+C158)</f>
        <v>0.5151515151515151</v>
      </c>
      <c r="D129" s="54">
        <f aca="true" t="shared" si="8" ref="D129:J129">D128/(D128+D141+D158)</f>
        <v>0.5333333333333333</v>
      </c>
      <c r="E129" s="54">
        <f t="shared" si="8"/>
        <v>0.5</v>
      </c>
      <c r="F129" s="54">
        <f t="shared" si="8"/>
        <v>1</v>
      </c>
      <c r="G129" s="54">
        <f t="shared" si="8"/>
        <v>0.45</v>
      </c>
      <c r="H129" s="54">
        <f t="shared" si="8"/>
        <v>0.5193798449612403</v>
      </c>
      <c r="I129" s="54">
        <f t="shared" si="8"/>
        <v>0.5875</v>
      </c>
      <c r="J129" s="54">
        <f t="shared" si="8"/>
        <v>0.5454545454545454</v>
      </c>
      <c r="K129" s="9" t="s">
        <v>135</v>
      </c>
      <c r="L129" s="9" t="s">
        <v>135</v>
      </c>
      <c r="M129" s="9" t="s">
        <v>135</v>
      </c>
      <c r="N129" s="9"/>
    </row>
    <row r="130" ht="12.75">
      <c r="A130" s="17"/>
    </row>
    <row r="131" ht="15.75">
      <c r="D131" s="14" t="s">
        <v>136</v>
      </c>
    </row>
    <row r="132" ht="13.5" customHeight="1" thickBot="1">
      <c r="A132" s="17"/>
    </row>
    <row r="133" spans="1:14" ht="13.5" customHeight="1" thickBot="1">
      <c r="A133" s="22" t="s">
        <v>48</v>
      </c>
      <c r="B133" s="8" t="s">
        <v>49</v>
      </c>
      <c r="C133" s="8" t="s">
        <v>50</v>
      </c>
      <c r="D133" s="73" t="s">
        <v>51</v>
      </c>
      <c r="E133" s="74"/>
      <c r="F133" s="74"/>
      <c r="G133" s="75"/>
      <c r="H133" s="73" t="s">
        <v>52</v>
      </c>
      <c r="I133" s="74"/>
      <c r="J133" s="75"/>
      <c r="K133" s="73" t="s">
        <v>53</v>
      </c>
      <c r="L133" s="74"/>
      <c r="M133" s="75"/>
      <c r="N133" s="8" t="s">
        <v>54</v>
      </c>
    </row>
    <row r="134" spans="1:14" ht="13.5" customHeight="1" thickBot="1">
      <c r="A134" s="23"/>
      <c r="B134" s="9"/>
      <c r="C134" s="9" t="s">
        <v>55</v>
      </c>
      <c r="D134" s="10" t="s">
        <v>56</v>
      </c>
      <c r="E134" s="10" t="s">
        <v>57</v>
      </c>
      <c r="F134" s="10" t="s">
        <v>58</v>
      </c>
      <c r="G134" s="10" t="s">
        <v>59</v>
      </c>
      <c r="H134" s="10" t="s">
        <v>60</v>
      </c>
      <c r="I134" s="10" t="s">
        <v>27</v>
      </c>
      <c r="J134" s="10" t="s">
        <v>61</v>
      </c>
      <c r="K134" s="10" t="s">
        <v>62</v>
      </c>
      <c r="L134" s="10" t="s">
        <v>56</v>
      </c>
      <c r="M134" s="10" t="s">
        <v>63</v>
      </c>
      <c r="N134" s="9" t="s">
        <v>64</v>
      </c>
    </row>
    <row r="135" spans="1:14" ht="13.5" thickBot="1">
      <c r="A135" s="20" t="s">
        <v>156</v>
      </c>
      <c r="B135" s="11" t="s">
        <v>157</v>
      </c>
      <c r="C135" s="42">
        <v>7</v>
      </c>
      <c r="D135" s="3">
        <v>2</v>
      </c>
      <c r="E135" s="3">
        <v>1</v>
      </c>
      <c r="F135" s="3">
        <v>0</v>
      </c>
      <c r="G135" s="3">
        <v>1</v>
      </c>
      <c r="H135" s="55">
        <f>2.5*D135+1.5*E135+1.5*F135+1.5*G135</f>
        <v>8</v>
      </c>
      <c r="I135" s="3">
        <v>4</v>
      </c>
      <c r="J135" s="3">
        <v>12</v>
      </c>
      <c r="K135" s="3"/>
      <c r="L135" s="3" t="s">
        <v>56</v>
      </c>
      <c r="M135" s="3"/>
      <c r="N135" s="11" t="s">
        <v>137</v>
      </c>
    </row>
    <row r="136" spans="1:14" ht="13.5" thickBot="1">
      <c r="A136" s="20" t="s">
        <v>99</v>
      </c>
      <c r="B136" s="11" t="s">
        <v>100</v>
      </c>
      <c r="C136" s="3">
        <v>4</v>
      </c>
      <c r="D136" s="3">
        <v>0</v>
      </c>
      <c r="E136" s="3">
        <v>0</v>
      </c>
      <c r="F136" s="3">
        <v>0</v>
      </c>
      <c r="G136" s="3">
        <v>4</v>
      </c>
      <c r="H136" s="55">
        <f>2.5*D136+1.5*E136+1.5*F136+1.5*G136</f>
        <v>6</v>
      </c>
      <c r="I136" s="3">
        <v>1</v>
      </c>
      <c r="J136" s="3">
        <v>7</v>
      </c>
      <c r="K136" s="3"/>
      <c r="L136" s="3" t="s">
        <v>56</v>
      </c>
      <c r="M136" s="3"/>
      <c r="N136" s="11" t="s">
        <v>134</v>
      </c>
    </row>
    <row r="137" spans="1:14" ht="13.5" customHeight="1" thickBot="1">
      <c r="A137" s="20" t="s">
        <v>162</v>
      </c>
      <c r="B137" s="11" t="s">
        <v>163</v>
      </c>
      <c r="C137" s="3">
        <v>8</v>
      </c>
      <c r="D137" s="3">
        <v>2</v>
      </c>
      <c r="E137" s="3">
        <v>1</v>
      </c>
      <c r="F137" s="3">
        <v>0</v>
      </c>
      <c r="G137" s="3">
        <v>1</v>
      </c>
      <c r="H137" s="55">
        <f>2.5*D137+1.5*E137+1.5*F137+1.5*G137</f>
        <v>8</v>
      </c>
      <c r="I137" s="3">
        <v>6</v>
      </c>
      <c r="J137" s="3">
        <v>14</v>
      </c>
      <c r="K137" s="3" t="s">
        <v>62</v>
      </c>
      <c r="L137" s="3"/>
      <c r="M137" s="3"/>
      <c r="N137" s="11" t="s">
        <v>137</v>
      </c>
    </row>
    <row r="138" spans="1:14" ht="13.5" thickBot="1">
      <c r="A138" s="20" t="s">
        <v>164</v>
      </c>
      <c r="B138" s="11" t="s">
        <v>165</v>
      </c>
      <c r="C138" s="3">
        <v>7</v>
      </c>
      <c r="D138" s="3">
        <v>2</v>
      </c>
      <c r="E138" s="3">
        <v>1</v>
      </c>
      <c r="F138" s="3">
        <v>0</v>
      </c>
      <c r="G138" s="3">
        <v>1</v>
      </c>
      <c r="H138" s="55">
        <f>2.5*D138+1.5*E138+1.5*F138+1.5*G138</f>
        <v>8</v>
      </c>
      <c r="I138" s="3">
        <v>4</v>
      </c>
      <c r="J138" s="3">
        <v>12</v>
      </c>
      <c r="K138" s="3" t="s">
        <v>62</v>
      </c>
      <c r="L138" s="3"/>
      <c r="M138" s="3"/>
      <c r="N138" s="11" t="s">
        <v>137</v>
      </c>
    </row>
    <row r="139" spans="1:14" ht="13.5" thickBot="1">
      <c r="A139" s="20" t="s">
        <v>166</v>
      </c>
      <c r="B139" s="11" t="s">
        <v>167</v>
      </c>
      <c r="C139" s="3">
        <v>7</v>
      </c>
      <c r="D139" s="3">
        <v>2</v>
      </c>
      <c r="E139" s="3">
        <v>1</v>
      </c>
      <c r="F139" s="3">
        <v>0</v>
      </c>
      <c r="G139" s="3">
        <v>1</v>
      </c>
      <c r="H139" s="55">
        <f>2.5*D139+1.5*E139+1.5*F139+1.5*G139</f>
        <v>8</v>
      </c>
      <c r="I139" s="3">
        <v>4</v>
      </c>
      <c r="J139" s="3">
        <v>12</v>
      </c>
      <c r="K139" s="3" t="s">
        <v>62</v>
      </c>
      <c r="L139" s="3"/>
      <c r="M139" s="3"/>
      <c r="N139" s="11" t="s">
        <v>137</v>
      </c>
    </row>
    <row r="140" spans="1:14" ht="13.5" thickBot="1">
      <c r="A140" s="84" t="s">
        <v>563</v>
      </c>
      <c r="B140" s="75"/>
      <c r="C140" s="9">
        <f>SUM(C135:C139)</f>
        <v>33</v>
      </c>
      <c r="D140" s="9">
        <f aca="true" t="shared" si="9" ref="D140:J140">SUM(D135:D139)</f>
        <v>8</v>
      </c>
      <c r="E140" s="9">
        <f t="shared" si="9"/>
        <v>4</v>
      </c>
      <c r="F140" s="9">
        <f t="shared" si="9"/>
        <v>0</v>
      </c>
      <c r="G140" s="9">
        <f t="shared" si="9"/>
        <v>8</v>
      </c>
      <c r="H140" s="9">
        <f t="shared" si="9"/>
        <v>38</v>
      </c>
      <c r="I140" s="9">
        <f t="shared" si="9"/>
        <v>19</v>
      </c>
      <c r="J140" s="9">
        <f t="shared" si="9"/>
        <v>57</v>
      </c>
      <c r="K140" s="9">
        <v>3</v>
      </c>
      <c r="L140" s="9">
        <v>2</v>
      </c>
      <c r="M140" s="9">
        <v>0</v>
      </c>
      <c r="N140" s="9"/>
    </row>
    <row r="141" spans="1:14" ht="13.5" thickBot="1">
      <c r="A141" s="73" t="s">
        <v>513</v>
      </c>
      <c r="B141" s="75"/>
      <c r="C141" s="41">
        <f>SUM(D141:G141)</f>
        <v>280</v>
      </c>
      <c r="D141" s="9">
        <f aca="true" t="shared" si="10" ref="D141:J141">D140*14</f>
        <v>112</v>
      </c>
      <c r="E141" s="9">
        <f t="shared" si="10"/>
        <v>56</v>
      </c>
      <c r="F141" s="9">
        <f t="shared" si="10"/>
        <v>0</v>
      </c>
      <c r="G141" s="9">
        <f t="shared" si="10"/>
        <v>112</v>
      </c>
      <c r="H141" s="9">
        <f t="shared" si="10"/>
        <v>532</v>
      </c>
      <c r="I141" s="9">
        <f t="shared" si="10"/>
        <v>266</v>
      </c>
      <c r="J141" s="9">
        <f t="shared" si="10"/>
        <v>798</v>
      </c>
      <c r="K141" s="9"/>
      <c r="L141" s="9"/>
      <c r="M141" s="9"/>
      <c r="N141" s="9"/>
    </row>
    <row r="142" spans="1:14" ht="13.5" thickBot="1">
      <c r="A142" s="73" t="s">
        <v>564</v>
      </c>
      <c r="B142" s="75"/>
      <c r="C142" s="54">
        <f>C141/(C128+C141+C158)</f>
        <v>0.30303030303030304</v>
      </c>
      <c r="D142" s="54">
        <f aca="true" t="shared" si="11" ref="D142:J142">D141/(D128+D141+D158)</f>
        <v>0.26666666666666666</v>
      </c>
      <c r="E142" s="54">
        <f t="shared" si="11"/>
        <v>0.2857142857142857</v>
      </c>
      <c r="F142" s="54">
        <f t="shared" si="11"/>
        <v>0</v>
      </c>
      <c r="G142" s="54">
        <f t="shared" si="11"/>
        <v>0.4</v>
      </c>
      <c r="H142" s="54">
        <f t="shared" si="11"/>
        <v>0.29457364341085274</v>
      </c>
      <c r="I142" s="54">
        <f t="shared" si="11"/>
        <v>0.2375</v>
      </c>
      <c r="J142" s="54">
        <f t="shared" si="11"/>
        <v>0.2727272727272727</v>
      </c>
      <c r="K142" s="9" t="s">
        <v>135</v>
      </c>
      <c r="L142" s="9" t="s">
        <v>135</v>
      </c>
      <c r="M142" s="9" t="s">
        <v>135</v>
      </c>
      <c r="N142" s="9"/>
    </row>
    <row r="143" spans="1:14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1:14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1:14" ht="13.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13.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ht="13.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1:14" ht="13.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ht="13.5" customHeight="1">
      <c r="A149" s="17"/>
    </row>
    <row r="150" ht="15.75">
      <c r="G150" s="14" t="s">
        <v>138</v>
      </c>
    </row>
    <row r="151" ht="13.5" thickBot="1">
      <c r="A151" s="17"/>
    </row>
    <row r="152" spans="1:14" ht="13.5" thickBot="1">
      <c r="A152" s="22" t="s">
        <v>48</v>
      </c>
      <c r="B152" s="8" t="s">
        <v>49</v>
      </c>
      <c r="C152" s="41" t="s">
        <v>50</v>
      </c>
      <c r="D152" s="73" t="s">
        <v>51</v>
      </c>
      <c r="E152" s="74"/>
      <c r="F152" s="74"/>
      <c r="G152" s="75"/>
      <c r="H152" s="73" t="s">
        <v>52</v>
      </c>
      <c r="I152" s="74"/>
      <c r="J152" s="75"/>
      <c r="K152" s="73" t="s">
        <v>53</v>
      </c>
      <c r="L152" s="74"/>
      <c r="M152" s="75"/>
      <c r="N152" s="8" t="s">
        <v>54</v>
      </c>
    </row>
    <row r="153" spans="1:14" ht="13.5" thickBot="1">
      <c r="A153" s="23"/>
      <c r="B153" s="9"/>
      <c r="C153" s="9" t="s">
        <v>55</v>
      </c>
      <c r="D153" s="10" t="s">
        <v>56</v>
      </c>
      <c r="E153" s="10" t="s">
        <v>57</v>
      </c>
      <c r="F153" s="10" t="s">
        <v>58</v>
      </c>
      <c r="G153" s="10" t="s">
        <v>59</v>
      </c>
      <c r="H153" s="10" t="s">
        <v>60</v>
      </c>
      <c r="I153" s="10" t="s">
        <v>27</v>
      </c>
      <c r="J153" s="10" t="s">
        <v>61</v>
      </c>
      <c r="K153" s="10" t="s">
        <v>62</v>
      </c>
      <c r="L153" s="10" t="s">
        <v>56</v>
      </c>
      <c r="M153" s="10" t="s">
        <v>63</v>
      </c>
      <c r="N153" s="9" t="s">
        <v>64</v>
      </c>
    </row>
    <row r="154" spans="1:14" ht="13.5" customHeight="1" thickBot="1">
      <c r="A154" s="20" t="s">
        <v>145</v>
      </c>
      <c r="B154" s="11" t="s">
        <v>146</v>
      </c>
      <c r="C154" s="3">
        <v>7</v>
      </c>
      <c r="D154" s="3">
        <v>2</v>
      </c>
      <c r="E154" s="3">
        <v>1</v>
      </c>
      <c r="F154" s="3">
        <v>0</v>
      </c>
      <c r="G154" s="3">
        <v>1</v>
      </c>
      <c r="H154" s="55">
        <f>2.5*D154+1.5*E154+1.5*F154+1.5*G154</f>
        <v>8</v>
      </c>
      <c r="I154" s="3">
        <v>4</v>
      </c>
      <c r="J154" s="3">
        <v>12</v>
      </c>
      <c r="K154" s="3" t="s">
        <v>62</v>
      </c>
      <c r="L154" s="3"/>
      <c r="M154" s="3"/>
      <c r="N154" s="11" t="s">
        <v>134</v>
      </c>
    </row>
    <row r="155" spans="1:14" ht="26.25" thickBot="1">
      <c r="A155" s="20" t="s">
        <v>147</v>
      </c>
      <c r="B155" s="11" t="s">
        <v>148</v>
      </c>
      <c r="C155" s="3">
        <v>8</v>
      </c>
      <c r="D155" s="3">
        <v>2</v>
      </c>
      <c r="E155" s="3">
        <v>1</v>
      </c>
      <c r="F155" s="3">
        <v>0</v>
      </c>
      <c r="G155" s="3">
        <v>1</v>
      </c>
      <c r="H155" s="55">
        <f>2.5*D155+1.5*E155+1.5*F155+1.5*G155</f>
        <v>8</v>
      </c>
      <c r="I155" s="3">
        <v>6</v>
      </c>
      <c r="J155" s="3">
        <v>14</v>
      </c>
      <c r="K155" s="3" t="s">
        <v>62</v>
      </c>
      <c r="L155" s="3"/>
      <c r="M155" s="3"/>
      <c r="N155" s="11" t="s">
        <v>134</v>
      </c>
    </row>
    <row r="156" spans="1:14" ht="26.25" thickBot="1">
      <c r="A156" s="20" t="s">
        <v>149</v>
      </c>
      <c r="B156" s="11" t="s">
        <v>150</v>
      </c>
      <c r="C156" s="3">
        <v>7</v>
      </c>
      <c r="D156" s="3">
        <v>2</v>
      </c>
      <c r="E156" s="3">
        <v>1</v>
      </c>
      <c r="F156" s="3">
        <v>0</v>
      </c>
      <c r="G156" s="3">
        <v>1</v>
      </c>
      <c r="H156" s="55">
        <f>2.5*D156+1.5*E156+1.5*F156+1.5*G156</f>
        <v>8</v>
      </c>
      <c r="I156" s="3">
        <v>4</v>
      </c>
      <c r="J156" s="3">
        <v>12</v>
      </c>
      <c r="K156" s="3" t="s">
        <v>62</v>
      </c>
      <c r="L156" s="3"/>
      <c r="M156" s="3"/>
      <c r="N156" s="11" t="s">
        <v>134</v>
      </c>
    </row>
    <row r="157" spans="1:14" ht="13.5" thickBot="1">
      <c r="A157" s="84" t="s">
        <v>563</v>
      </c>
      <c r="B157" s="75"/>
      <c r="C157" s="9">
        <f>SUM(C154:C156)</f>
        <v>22</v>
      </c>
      <c r="D157" s="9">
        <f aca="true" t="shared" si="12" ref="D157:J157">SUM(D154:D156)</f>
        <v>6</v>
      </c>
      <c r="E157" s="9">
        <f t="shared" si="12"/>
        <v>3</v>
      </c>
      <c r="F157" s="9">
        <f t="shared" si="12"/>
        <v>0</v>
      </c>
      <c r="G157" s="9">
        <f t="shared" si="12"/>
        <v>3</v>
      </c>
      <c r="H157" s="9">
        <f t="shared" si="12"/>
        <v>24</v>
      </c>
      <c r="I157" s="9">
        <f t="shared" si="12"/>
        <v>14</v>
      </c>
      <c r="J157" s="9">
        <f t="shared" si="12"/>
        <v>38</v>
      </c>
      <c r="K157" s="9">
        <v>3</v>
      </c>
      <c r="L157" s="9">
        <v>0</v>
      </c>
      <c r="M157" s="9">
        <v>0</v>
      </c>
      <c r="N157" s="9"/>
    </row>
    <row r="158" spans="1:14" ht="13.5" thickBot="1">
      <c r="A158" s="73" t="s">
        <v>513</v>
      </c>
      <c r="B158" s="75"/>
      <c r="C158" s="41">
        <f>SUM(D158:G158)</f>
        <v>168</v>
      </c>
      <c r="D158" s="9">
        <f aca="true" t="shared" si="13" ref="D158:J158">D157*14</f>
        <v>84</v>
      </c>
      <c r="E158" s="9">
        <f t="shared" si="13"/>
        <v>42</v>
      </c>
      <c r="F158" s="9">
        <f t="shared" si="13"/>
        <v>0</v>
      </c>
      <c r="G158" s="9">
        <f t="shared" si="13"/>
        <v>42</v>
      </c>
      <c r="H158" s="9">
        <f t="shared" si="13"/>
        <v>336</v>
      </c>
      <c r="I158" s="9">
        <f t="shared" si="13"/>
        <v>196</v>
      </c>
      <c r="J158" s="9">
        <f t="shared" si="13"/>
        <v>532</v>
      </c>
      <c r="K158" s="9"/>
      <c r="L158" s="9"/>
      <c r="M158" s="9"/>
      <c r="N158" s="9"/>
    </row>
    <row r="159" spans="1:14" ht="13.5" customHeight="1" thickBot="1">
      <c r="A159" s="73" t="s">
        <v>564</v>
      </c>
      <c r="B159" s="75"/>
      <c r="C159" s="54">
        <f>C158/(C128+C141+C158)</f>
        <v>0.18181818181818182</v>
      </c>
      <c r="D159" s="54">
        <f aca="true" t="shared" si="14" ref="D159:J159">D158/(D128+D141+D158)</f>
        <v>0.2</v>
      </c>
      <c r="E159" s="54">
        <f t="shared" si="14"/>
        <v>0.21428571428571427</v>
      </c>
      <c r="F159" s="54">
        <f t="shared" si="14"/>
        <v>0</v>
      </c>
      <c r="G159" s="54">
        <f t="shared" si="14"/>
        <v>0.15</v>
      </c>
      <c r="H159" s="54">
        <f t="shared" si="14"/>
        <v>0.18604651162790697</v>
      </c>
      <c r="I159" s="54">
        <f t="shared" si="14"/>
        <v>0.175</v>
      </c>
      <c r="J159" s="54">
        <f t="shared" si="14"/>
        <v>0.18181818181818182</v>
      </c>
      <c r="K159" s="9" t="s">
        <v>135</v>
      </c>
      <c r="L159" s="9" t="s">
        <v>135</v>
      </c>
      <c r="M159" s="9" t="s">
        <v>135</v>
      </c>
      <c r="N159" s="9"/>
    </row>
    <row r="160" ht="13.5" customHeight="1">
      <c r="A160" s="17"/>
    </row>
    <row r="161" ht="13.5" customHeight="1">
      <c r="G161" s="14" t="s">
        <v>139</v>
      </c>
    </row>
    <row r="162" ht="16.5" thickBot="1">
      <c r="A162" s="14"/>
    </row>
    <row r="163" spans="1:9" ht="13.5" thickBot="1">
      <c r="A163" s="22" t="s">
        <v>514</v>
      </c>
      <c r="B163" s="8" t="s">
        <v>515</v>
      </c>
      <c r="C163" s="8" t="s">
        <v>516</v>
      </c>
      <c r="D163" s="73" t="s">
        <v>52</v>
      </c>
      <c r="E163" s="74"/>
      <c r="F163" s="75"/>
      <c r="G163" s="7" t="s">
        <v>517</v>
      </c>
      <c r="H163" s="73" t="s">
        <v>518</v>
      </c>
      <c r="I163" s="75"/>
    </row>
    <row r="164" spans="1:9" ht="13.5" thickBot="1">
      <c r="A164" s="28"/>
      <c r="B164" s="29"/>
      <c r="C164" s="29" t="s">
        <v>519</v>
      </c>
      <c r="D164" s="8" t="s">
        <v>60</v>
      </c>
      <c r="E164" s="8" t="s">
        <v>27</v>
      </c>
      <c r="F164" s="8" t="s">
        <v>61</v>
      </c>
      <c r="G164" s="30"/>
      <c r="H164" s="8" t="s">
        <v>520</v>
      </c>
      <c r="I164" s="8" t="s">
        <v>521</v>
      </c>
    </row>
    <row r="165" spans="1:13" ht="13.5" customHeight="1">
      <c r="A165" s="31">
        <v>1</v>
      </c>
      <c r="B165" s="32" t="s">
        <v>522</v>
      </c>
      <c r="C165" s="32">
        <f>14*(SUMIF($N:$N,"Obligatorie",D:D)+SUMIF($N:$N,"Obligatorie",E:E)+SUMIF($N:$N,"Obligatorie",F:F)+SUMIF($N:$N,"Obligatorie",G:G))</f>
        <v>700</v>
      </c>
      <c r="D165" s="32">
        <f>14*SUMIF($N:$N,"Obligatorie",H:H)</f>
        <v>1358</v>
      </c>
      <c r="E165" s="32">
        <f>14*SUMIF($N:$N,"Obligatorie",I:I)</f>
        <v>868</v>
      </c>
      <c r="F165" s="32">
        <f>14*SUMIF($N:$N,"Obligatorie",J:J)</f>
        <v>2226</v>
      </c>
      <c r="G165" s="33">
        <f>C165/C167</f>
        <v>0.7575757575757576</v>
      </c>
      <c r="H165" s="32">
        <f>H167-H166</f>
        <v>53</v>
      </c>
      <c r="I165" s="32">
        <f>I167-I166</f>
        <v>38</v>
      </c>
      <c r="J165" s="34"/>
      <c r="K165" s="34"/>
      <c r="L165" s="34"/>
      <c r="M165" s="34"/>
    </row>
    <row r="166" spans="1:13" ht="12.75">
      <c r="A166" s="35">
        <v>2</v>
      </c>
      <c r="B166" s="36" t="s">
        <v>523</v>
      </c>
      <c r="C166" s="36">
        <f>14*(SUMIF(N:N,"Optionala",D:D)+SUMIF(N:N,"Optionala",E:E)+SUMIF(N:N,"Optionala",F:F)+SUMIF(N:N,"Optionala",G:G))</f>
        <v>224</v>
      </c>
      <c r="D166" s="36">
        <f>14*SUMIF($N:$N,"Optionala",H:H)</f>
        <v>448</v>
      </c>
      <c r="E166" s="36">
        <f>14*SUMIF($N:$N,"Optionala",I:I)</f>
        <v>252</v>
      </c>
      <c r="F166" s="36">
        <f>14*SUMIF($N:$N,"Optionala",J:J)</f>
        <v>700</v>
      </c>
      <c r="G166" s="37">
        <f>C166/C167</f>
        <v>0.24242424242424243</v>
      </c>
      <c r="H166" s="36">
        <v>7</v>
      </c>
      <c r="I166" s="36">
        <v>22</v>
      </c>
      <c r="J166" s="34"/>
      <c r="K166" s="34"/>
      <c r="L166" s="34"/>
      <c r="M166" s="34"/>
    </row>
    <row r="167" spans="1:13" ht="13.5" thickBot="1">
      <c r="A167" s="82" t="s">
        <v>74</v>
      </c>
      <c r="B167" s="83"/>
      <c r="C167" s="38">
        <f>SUM(C165:C166)</f>
        <v>924</v>
      </c>
      <c r="D167" s="38">
        <f>SUM(D165:D166)</f>
        <v>1806</v>
      </c>
      <c r="E167" s="38">
        <f>SUM(E165:E166)</f>
        <v>1120</v>
      </c>
      <c r="F167" s="38">
        <f>SUM(F165:F166)</f>
        <v>2926</v>
      </c>
      <c r="G167" s="39">
        <f>SUM(G165:G166)</f>
        <v>1</v>
      </c>
      <c r="H167" s="38">
        <v>60</v>
      </c>
      <c r="I167" s="38">
        <v>60</v>
      </c>
      <c r="J167" s="34"/>
      <c r="K167" s="34"/>
      <c r="L167" s="34"/>
      <c r="M167" s="34"/>
    </row>
    <row r="168" spans="1:14" ht="12.75">
      <c r="A168" s="34"/>
      <c r="B168" s="34"/>
      <c r="C168" s="34"/>
      <c r="D168" s="34"/>
      <c r="E168" s="34"/>
      <c r="F168" s="34"/>
      <c r="G168" s="40"/>
      <c r="H168" s="34"/>
      <c r="I168" s="34"/>
      <c r="J168" s="34"/>
      <c r="K168" s="34"/>
      <c r="L168" s="34"/>
      <c r="M168" s="34"/>
      <c r="N168" s="34"/>
    </row>
    <row r="169" ht="12.75">
      <c r="A169" s="18"/>
    </row>
    <row r="170" ht="15.75">
      <c r="G170" s="14" t="s">
        <v>139</v>
      </c>
    </row>
    <row r="171" ht="16.5" thickBot="1">
      <c r="A171" s="14"/>
    </row>
    <row r="172" spans="1:9" ht="13.5" thickBot="1">
      <c r="A172" s="22" t="s">
        <v>514</v>
      </c>
      <c r="B172" s="8" t="s">
        <v>515</v>
      </c>
      <c r="C172" s="8" t="s">
        <v>516</v>
      </c>
      <c r="D172" s="73" t="s">
        <v>52</v>
      </c>
      <c r="E172" s="74"/>
      <c r="F172" s="75"/>
      <c r="G172" s="7" t="s">
        <v>517</v>
      </c>
      <c r="H172" s="73" t="s">
        <v>518</v>
      </c>
      <c r="I172" s="75"/>
    </row>
    <row r="173" spans="1:9" ht="13.5" thickBot="1">
      <c r="A173" s="28"/>
      <c r="B173" s="29"/>
      <c r="C173" s="29" t="s">
        <v>519</v>
      </c>
      <c r="D173" s="8" t="s">
        <v>60</v>
      </c>
      <c r="E173" s="8" t="s">
        <v>27</v>
      </c>
      <c r="F173" s="8" t="s">
        <v>61</v>
      </c>
      <c r="G173" s="30"/>
      <c r="H173" s="8" t="s">
        <v>520</v>
      </c>
      <c r="I173" s="8" t="s">
        <v>521</v>
      </c>
    </row>
    <row r="174" spans="1:9" ht="12.75">
      <c r="A174" s="31">
        <v>1</v>
      </c>
      <c r="B174" s="32" t="s">
        <v>592</v>
      </c>
      <c r="C174" s="32">
        <f>14*(SUMIF($N$1:$N$83,"Fundamentala",D:D)+SUMIF($N$1:$N$83,"Fundamentala",E:E)+SUMIF($N$1:$N$83,"Fundamentala",F:F)+SUMIF($N$1:$N$83,"Fundamentala",G:G))</f>
        <v>476</v>
      </c>
      <c r="D174" s="63">
        <f>14*SUMIF($N$1:$N$83,"Fundamentala",H:H)</f>
        <v>938</v>
      </c>
      <c r="E174" s="63">
        <f>14*SUMIF($N$1:$N$83,"Fundamentala",I:I)</f>
        <v>658</v>
      </c>
      <c r="F174" s="63">
        <f>14*SUMIF($N$1:$N$83,"Fundamentala",J:J)</f>
        <v>1596</v>
      </c>
      <c r="G174" s="33">
        <f>C174/C177</f>
        <v>0.5151515151515151</v>
      </c>
      <c r="H174" s="32">
        <f>SUMIF($N$1:$N$58,"Fundamentala",$C$1:$C$58)</f>
        <v>31</v>
      </c>
      <c r="I174" s="32">
        <f>SUMIF($N$64:$N$83,"Fundamentala",$C$64:$C$83)</f>
        <v>34</v>
      </c>
    </row>
    <row r="175" spans="1:9" ht="12.75">
      <c r="A175" s="60">
        <v>2</v>
      </c>
      <c r="B175" s="61" t="s">
        <v>593</v>
      </c>
      <c r="C175" s="61">
        <f>14*(SUMIF($N$1:$N$83,"Specialitate",D:D)+SUMIF($N$1:$N$83,"Specialitate",E:E)+SUMIF($N$1:$N$83,"Specialitate",F:F)+SUMIF($N$1:$N$83,"Specialitate",G:G))</f>
        <v>280</v>
      </c>
      <c r="D175" s="36">
        <f>14*SUMIF($N$1:$N$83,"Specialitate",H:H)</f>
        <v>532</v>
      </c>
      <c r="E175" s="36">
        <f>14*SUMIF($N$1:$N$83,"Specialitate",I:I)</f>
        <v>266</v>
      </c>
      <c r="F175" s="36">
        <f>14*SUMIF($N$1:$N$83,"Specialitate",J:J)</f>
        <v>798</v>
      </c>
      <c r="G175" s="62">
        <f>C175/C177</f>
        <v>0.30303030303030304</v>
      </c>
      <c r="H175" s="36">
        <f>SUMIF($N$1:$N$58,"Specialitate",$C$1:$C$58)</f>
        <v>7</v>
      </c>
      <c r="I175" s="36">
        <f>SUMIF($N$64:$N$83,"Specialitate",$C$64:$C$83)</f>
        <v>26</v>
      </c>
    </row>
    <row r="176" spans="1:9" ht="12.75">
      <c r="A176" s="35">
        <v>3</v>
      </c>
      <c r="B176" s="36" t="s">
        <v>594</v>
      </c>
      <c r="C176" s="36">
        <f>14*(SUMIF($N$1:$N$83,"Complementara",D:D)+SUMIF($N$1:$N$83,"Complementara",E:E)+SUMIF($N$1:$N$83,"Complementara",F:F)+SUMIF($N$1:$N$83,"Complementara",G:G))</f>
        <v>168</v>
      </c>
      <c r="D176" s="36">
        <f>14*SUMIF($N$1:$N$83,"Complementara",H:H)</f>
        <v>336</v>
      </c>
      <c r="E176" s="36">
        <f>14*SUMIF($N$1:$N$83,"Complementara",I:I)</f>
        <v>196</v>
      </c>
      <c r="F176" s="36">
        <f>14*SUMIF($N$1:$N$83,"Complementara",J:J)</f>
        <v>532</v>
      </c>
      <c r="G176" s="37">
        <f>C176/C177</f>
        <v>0.18181818181818182</v>
      </c>
      <c r="H176" s="36">
        <f>SUMIF($N$1:$N$58,"Complementara",$C$1:$C$58)</f>
        <v>22</v>
      </c>
      <c r="I176" s="36">
        <f>SUMIF($N$64:$N$83,"Complementara",C:C)</f>
        <v>0</v>
      </c>
    </row>
    <row r="177" spans="1:9" ht="13.5" thickBot="1">
      <c r="A177" s="82" t="s">
        <v>74</v>
      </c>
      <c r="B177" s="83"/>
      <c r="C177" s="38">
        <f aca="true" t="shared" si="15" ref="C177:I177">SUM(C174:C176)</f>
        <v>924</v>
      </c>
      <c r="D177" s="38">
        <f t="shared" si="15"/>
        <v>1806</v>
      </c>
      <c r="E177" s="38">
        <f t="shared" si="15"/>
        <v>1120</v>
      </c>
      <c r="F177" s="38">
        <f t="shared" si="15"/>
        <v>2926</v>
      </c>
      <c r="G177" s="39">
        <f t="shared" si="15"/>
        <v>1</v>
      </c>
      <c r="H177" s="38">
        <f t="shared" si="15"/>
        <v>60</v>
      </c>
      <c r="I177" s="38">
        <f t="shared" si="15"/>
        <v>60</v>
      </c>
    </row>
    <row r="178" ht="12.75">
      <c r="A178" s="18"/>
    </row>
    <row r="179" spans="1:2" ht="12.75">
      <c r="A179" s="19"/>
      <c r="B179" s="1"/>
    </row>
    <row r="180" spans="1:2" ht="12.75">
      <c r="A180" s="19"/>
      <c r="B180" s="1"/>
    </row>
    <row r="181" ht="12.75">
      <c r="A181" s="17"/>
    </row>
    <row r="182" ht="12.75">
      <c r="A182" s="19"/>
    </row>
  </sheetData>
  <sheetProtection/>
  <mergeCells count="49">
    <mergeCell ref="D44:G44"/>
    <mergeCell ref="H44:J44"/>
    <mergeCell ref="H88:J88"/>
    <mergeCell ref="D172:F172"/>
    <mergeCell ref="H172:I172"/>
    <mergeCell ref="A177:B177"/>
    <mergeCell ref="H62:J62"/>
    <mergeCell ref="A167:B167"/>
    <mergeCell ref="I28:K29"/>
    <mergeCell ref="A28:A29"/>
    <mergeCell ref="B28:C28"/>
    <mergeCell ref="B29:C29"/>
    <mergeCell ref="D28:F28"/>
    <mergeCell ref="D29:F29"/>
    <mergeCell ref="K44:M44"/>
    <mergeCell ref="D53:G53"/>
    <mergeCell ref="H53:J53"/>
    <mergeCell ref="K53:M53"/>
    <mergeCell ref="K88:M88"/>
    <mergeCell ref="A90:N90"/>
    <mergeCell ref="D77:G77"/>
    <mergeCell ref="H77:J77"/>
    <mergeCell ref="K77:M77"/>
    <mergeCell ref="D62:G62"/>
    <mergeCell ref="K62:M62"/>
    <mergeCell ref="A93:N93"/>
    <mergeCell ref="A96:N96"/>
    <mergeCell ref="A99:N99"/>
    <mergeCell ref="D88:G88"/>
    <mergeCell ref="D116:G116"/>
    <mergeCell ref="H116:J116"/>
    <mergeCell ref="K116:M116"/>
    <mergeCell ref="K133:M133"/>
    <mergeCell ref="A140:B140"/>
    <mergeCell ref="A141:B141"/>
    <mergeCell ref="A142:B142"/>
    <mergeCell ref="H133:J133"/>
    <mergeCell ref="A127:B127"/>
    <mergeCell ref="A128:B128"/>
    <mergeCell ref="A129:B129"/>
    <mergeCell ref="D133:G133"/>
    <mergeCell ref="K152:M152"/>
    <mergeCell ref="A157:B157"/>
    <mergeCell ref="A158:B158"/>
    <mergeCell ref="D163:F163"/>
    <mergeCell ref="H163:I163"/>
    <mergeCell ref="A159:B159"/>
    <mergeCell ref="D152:G152"/>
    <mergeCell ref="H152:J152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76"/>
  <sheetViews>
    <sheetView zoomScalePageLayoutView="0" workbookViewId="0" topLeftCell="A1">
      <selection activeCell="A169" sqref="A169:I176"/>
    </sheetView>
  </sheetViews>
  <sheetFormatPr defaultColWidth="9.140625" defaultRowHeight="12.75"/>
  <cols>
    <col min="2" max="2" width="28.00390625" style="0" bestFit="1" customWidth="1"/>
    <col min="3" max="3" width="11.421875" style="0" bestFit="1" customWidth="1"/>
    <col min="14" max="14" width="13.7109375" style="0" customWidth="1"/>
  </cols>
  <sheetData>
    <row r="1" spans="1:8" ht="16.5" thickBot="1">
      <c r="A1" s="14" t="s">
        <v>572</v>
      </c>
      <c r="H1" s="18" t="s">
        <v>35</v>
      </c>
    </row>
    <row r="2" spans="1:10" ht="16.5" thickBot="1">
      <c r="A2" s="15" t="s">
        <v>573</v>
      </c>
      <c r="H2" s="21" t="s">
        <v>15</v>
      </c>
      <c r="I2" s="4" t="s">
        <v>25</v>
      </c>
      <c r="J2" s="4" t="s">
        <v>26</v>
      </c>
    </row>
    <row r="3" spans="1:10" ht="16.5" thickBot="1">
      <c r="A3" s="16" t="s">
        <v>0</v>
      </c>
      <c r="H3" s="20" t="s">
        <v>33</v>
      </c>
      <c r="I3" s="3">
        <v>17</v>
      </c>
      <c r="J3" s="3">
        <v>17</v>
      </c>
    </row>
    <row r="4" spans="1:10" ht="16.5" thickBot="1">
      <c r="A4" s="16" t="s">
        <v>1</v>
      </c>
      <c r="H4" s="20" t="s">
        <v>34</v>
      </c>
      <c r="I4" s="3">
        <v>16</v>
      </c>
      <c r="J4" s="3">
        <v>19</v>
      </c>
    </row>
    <row r="5" ht="15.75">
      <c r="A5" s="15" t="s">
        <v>2</v>
      </c>
    </row>
    <row r="6" spans="1:8" ht="15.75">
      <c r="A6" s="15" t="s">
        <v>222</v>
      </c>
      <c r="H6" s="18" t="s">
        <v>36</v>
      </c>
    </row>
    <row r="7" spans="1:8" ht="15.75">
      <c r="A7" s="15" t="s">
        <v>588</v>
      </c>
      <c r="H7" s="17" t="s">
        <v>37</v>
      </c>
    </row>
    <row r="8" ht="15.75">
      <c r="A8" s="15" t="s">
        <v>5</v>
      </c>
    </row>
    <row r="9" ht="15.75">
      <c r="A9" s="15" t="s">
        <v>6</v>
      </c>
    </row>
    <row r="10" ht="12.75">
      <c r="A10" s="17"/>
    </row>
    <row r="11" ht="12.75">
      <c r="A11" s="18" t="s">
        <v>7</v>
      </c>
    </row>
    <row r="12" ht="12.75">
      <c r="A12" s="18" t="s">
        <v>8</v>
      </c>
    </row>
    <row r="13" ht="12.75">
      <c r="A13" s="17" t="s">
        <v>223</v>
      </c>
    </row>
    <row r="14" ht="12.75">
      <c r="A14" s="17" t="s">
        <v>224</v>
      </c>
    </row>
    <row r="15" ht="12.75">
      <c r="A15" s="18" t="s">
        <v>11</v>
      </c>
    </row>
    <row r="16" ht="12.75">
      <c r="A16" s="17" t="s">
        <v>12</v>
      </c>
    </row>
    <row r="17" ht="12.75">
      <c r="A17" s="6"/>
    </row>
    <row r="18" ht="12.75">
      <c r="A18" s="17"/>
    </row>
    <row r="19" ht="12.75">
      <c r="A19" s="17" t="s">
        <v>538</v>
      </c>
    </row>
    <row r="20" ht="12.75">
      <c r="A20" s="17" t="s">
        <v>539</v>
      </c>
    </row>
    <row r="21" ht="12.75">
      <c r="A21" s="17"/>
    </row>
    <row r="22" ht="12.75">
      <c r="A22" s="17"/>
    </row>
    <row r="23" ht="12.75">
      <c r="A23" s="17"/>
    </row>
    <row r="24" ht="12.75">
      <c r="A24" s="17"/>
    </row>
    <row r="25" ht="12.75">
      <c r="A25" s="17"/>
    </row>
    <row r="26" ht="13.5" thickBot="1">
      <c r="A26" s="18" t="s">
        <v>14</v>
      </c>
    </row>
    <row r="27" spans="1:11" ht="12.75">
      <c r="A27" s="65" t="s">
        <v>15</v>
      </c>
      <c r="B27" s="67" t="s">
        <v>16</v>
      </c>
      <c r="C27" s="68"/>
      <c r="D27" s="67" t="s">
        <v>18</v>
      </c>
      <c r="E27" s="71"/>
      <c r="F27" s="68"/>
      <c r="G27" s="2" t="s">
        <v>20</v>
      </c>
      <c r="H27" s="2" t="s">
        <v>22</v>
      </c>
      <c r="I27" s="67" t="s">
        <v>24</v>
      </c>
      <c r="J27" s="71"/>
      <c r="K27" s="68"/>
    </row>
    <row r="28" spans="1:11" ht="13.5" thickBot="1">
      <c r="A28" s="66"/>
      <c r="B28" s="69" t="s">
        <v>17</v>
      </c>
      <c r="C28" s="70"/>
      <c r="D28" s="69" t="s">
        <v>19</v>
      </c>
      <c r="E28" s="72"/>
      <c r="F28" s="70"/>
      <c r="G28" s="3" t="s">
        <v>21</v>
      </c>
      <c r="H28" s="3" t="s">
        <v>23</v>
      </c>
      <c r="I28" s="69"/>
      <c r="J28" s="72"/>
      <c r="K28" s="70"/>
    </row>
    <row r="29" spans="1:11" ht="13.5" thickBot="1">
      <c r="A29" s="20" t="s">
        <v>15</v>
      </c>
      <c r="B29" s="3" t="s">
        <v>25</v>
      </c>
      <c r="C29" s="3" t="s">
        <v>26</v>
      </c>
      <c r="D29" s="3" t="s">
        <v>27</v>
      </c>
      <c r="E29" s="3" t="s">
        <v>28</v>
      </c>
      <c r="F29" s="3" t="s">
        <v>29</v>
      </c>
      <c r="G29" s="3"/>
      <c r="H29" s="3"/>
      <c r="I29" s="3" t="s">
        <v>30</v>
      </c>
      <c r="J29" s="3" t="s">
        <v>31</v>
      </c>
      <c r="K29" s="3" t="s">
        <v>32</v>
      </c>
    </row>
    <row r="30" spans="1:11" ht="13.5" thickBot="1">
      <c r="A30" s="20" t="s">
        <v>33</v>
      </c>
      <c r="B30" s="3">
        <v>14</v>
      </c>
      <c r="C30" s="3">
        <v>14</v>
      </c>
      <c r="D30" s="3">
        <v>3</v>
      </c>
      <c r="E30" s="3">
        <v>3</v>
      </c>
      <c r="F30" s="3">
        <v>2</v>
      </c>
      <c r="G30" s="3"/>
      <c r="H30" s="3">
        <v>0</v>
      </c>
      <c r="I30" s="3">
        <v>2</v>
      </c>
      <c r="J30" s="3">
        <v>1</v>
      </c>
      <c r="K30" s="3">
        <v>1</v>
      </c>
    </row>
    <row r="31" spans="1:11" ht="13.5" thickBot="1">
      <c r="A31" s="20" t="s">
        <v>34</v>
      </c>
      <c r="B31" s="3">
        <v>14</v>
      </c>
      <c r="C31" s="3">
        <v>14</v>
      </c>
      <c r="D31" s="3">
        <v>3</v>
      </c>
      <c r="E31" s="3">
        <v>3</v>
      </c>
      <c r="F31" s="3">
        <v>2</v>
      </c>
      <c r="G31" s="3"/>
      <c r="H31" s="3">
        <v>0</v>
      </c>
      <c r="I31" s="3">
        <v>2</v>
      </c>
      <c r="J31" s="3">
        <v>1</v>
      </c>
      <c r="K31" s="3">
        <v>1</v>
      </c>
    </row>
    <row r="32" ht="12.75">
      <c r="A32" s="17"/>
    </row>
    <row r="33" spans="1:4" ht="12.75">
      <c r="A33" s="49"/>
      <c r="B33" s="48"/>
      <c r="C33" s="48"/>
      <c r="D33" s="48"/>
    </row>
    <row r="34" spans="1:4" ht="12.75">
      <c r="A34" s="26"/>
      <c r="B34" s="27"/>
      <c r="C34" s="27"/>
      <c r="D34" s="48"/>
    </row>
    <row r="35" spans="1:4" ht="12.75">
      <c r="A35" s="26"/>
      <c r="B35" s="27"/>
      <c r="C35" s="27"/>
      <c r="D35" s="48"/>
    </row>
    <row r="36" spans="1:4" ht="12.75">
      <c r="A36" s="26"/>
      <c r="B36" s="27"/>
      <c r="C36" s="27"/>
      <c r="D36" s="48"/>
    </row>
    <row r="37" spans="1:4" ht="12.75">
      <c r="A37" s="47"/>
      <c r="B37" s="48"/>
      <c r="C37" s="48"/>
      <c r="D37" s="48"/>
    </row>
    <row r="38" spans="1:4" ht="12.75">
      <c r="A38" s="49"/>
      <c r="B38" s="48"/>
      <c r="C38" s="48"/>
      <c r="D38" s="48"/>
    </row>
    <row r="39" spans="1:4" ht="12.75">
      <c r="A39" s="47"/>
      <c r="B39" s="48"/>
      <c r="C39" s="48"/>
      <c r="D39" s="48"/>
    </row>
    <row r="40" ht="12.75">
      <c r="A40" s="17"/>
    </row>
    <row r="41" ht="15.75">
      <c r="G41" s="14" t="s">
        <v>46</v>
      </c>
    </row>
    <row r="42" ht="16.5" thickBot="1">
      <c r="H42" s="14" t="s">
        <v>47</v>
      </c>
    </row>
    <row r="43" spans="1:14" ht="13.5" thickBot="1">
      <c r="A43" s="22" t="s">
        <v>48</v>
      </c>
      <c r="B43" s="8" t="s">
        <v>49</v>
      </c>
      <c r="C43" s="8" t="s">
        <v>50</v>
      </c>
      <c r="D43" s="73" t="s">
        <v>51</v>
      </c>
      <c r="E43" s="74"/>
      <c r="F43" s="74"/>
      <c r="G43" s="75"/>
      <c r="H43" s="73" t="s">
        <v>52</v>
      </c>
      <c r="I43" s="74"/>
      <c r="J43" s="75"/>
      <c r="K43" s="73" t="s">
        <v>53</v>
      </c>
      <c r="L43" s="74"/>
      <c r="M43" s="75"/>
      <c r="N43" s="8" t="s">
        <v>54</v>
      </c>
    </row>
    <row r="44" spans="1:14" ht="13.5" thickBot="1">
      <c r="A44" s="23"/>
      <c r="B44" s="9"/>
      <c r="C44" s="9" t="s">
        <v>55</v>
      </c>
      <c r="D44" s="10" t="s">
        <v>56</v>
      </c>
      <c r="E44" s="10" t="s">
        <v>57</v>
      </c>
      <c r="F44" s="10" t="s">
        <v>58</v>
      </c>
      <c r="G44" s="10" t="s">
        <v>59</v>
      </c>
      <c r="H44" s="10" t="s">
        <v>60</v>
      </c>
      <c r="I44" s="10" t="s">
        <v>27</v>
      </c>
      <c r="J44" s="10" t="s">
        <v>61</v>
      </c>
      <c r="K44" s="10" t="s">
        <v>62</v>
      </c>
      <c r="L44" s="10" t="s">
        <v>56</v>
      </c>
      <c r="M44" s="10" t="s">
        <v>63</v>
      </c>
      <c r="N44" s="9" t="s">
        <v>64</v>
      </c>
    </row>
    <row r="45" spans="1:14" ht="26.25" thickBot="1">
      <c r="A45" s="20" t="s">
        <v>225</v>
      </c>
      <c r="B45" s="11" t="s">
        <v>226</v>
      </c>
      <c r="C45" s="3">
        <v>8</v>
      </c>
      <c r="D45" s="3">
        <v>2</v>
      </c>
      <c r="E45" s="3">
        <v>1</v>
      </c>
      <c r="F45" s="3">
        <v>0</v>
      </c>
      <c r="G45" s="3">
        <v>1</v>
      </c>
      <c r="H45" s="3">
        <f>2.5*D45+1.5*E45+1.5*F45+1.5*G45</f>
        <v>8</v>
      </c>
      <c r="I45" s="3">
        <v>6</v>
      </c>
      <c r="J45" s="3">
        <v>14</v>
      </c>
      <c r="K45" s="3" t="s">
        <v>62</v>
      </c>
      <c r="L45" s="3"/>
      <c r="M45" s="3"/>
      <c r="N45" s="11" t="s">
        <v>67</v>
      </c>
    </row>
    <row r="46" spans="1:14" ht="26.25" thickBot="1">
      <c r="A46" s="20" t="s">
        <v>227</v>
      </c>
      <c r="B46" s="11" t="s">
        <v>228</v>
      </c>
      <c r="C46" s="3">
        <v>7</v>
      </c>
      <c r="D46" s="3">
        <v>2</v>
      </c>
      <c r="E46" s="3">
        <v>1</v>
      </c>
      <c r="F46" s="3">
        <v>0</v>
      </c>
      <c r="G46" s="3">
        <v>1</v>
      </c>
      <c r="H46" s="3">
        <f>2.5*D46+1.5*E46+1.5*F46+1.5*G46</f>
        <v>8</v>
      </c>
      <c r="I46" s="3">
        <v>4</v>
      </c>
      <c r="J46" s="3">
        <v>12</v>
      </c>
      <c r="K46" s="3"/>
      <c r="L46" s="3" t="s">
        <v>56</v>
      </c>
      <c r="M46" s="3"/>
      <c r="N46" s="11" t="s">
        <v>67</v>
      </c>
    </row>
    <row r="47" spans="1:14" ht="39" thickBot="1">
      <c r="A47" s="20" t="s">
        <v>229</v>
      </c>
      <c r="B47" s="11" t="s">
        <v>230</v>
      </c>
      <c r="C47" s="3">
        <v>8</v>
      </c>
      <c r="D47" s="3">
        <v>2</v>
      </c>
      <c r="E47" s="3">
        <v>1</v>
      </c>
      <c r="F47" s="3">
        <v>0</v>
      </c>
      <c r="G47" s="3">
        <v>1</v>
      </c>
      <c r="H47" s="3">
        <f>2.5*D47+1.5*E47+1.5*F47+1.5*G47</f>
        <v>8</v>
      </c>
      <c r="I47" s="3">
        <v>6</v>
      </c>
      <c r="J47" s="3">
        <v>14</v>
      </c>
      <c r="K47" s="3" t="s">
        <v>62</v>
      </c>
      <c r="L47" s="3"/>
      <c r="M47" s="3"/>
      <c r="N47" s="11" t="s">
        <v>67</v>
      </c>
    </row>
    <row r="48" spans="1:14" ht="13.5" thickBot="1">
      <c r="A48" s="20" t="s">
        <v>231</v>
      </c>
      <c r="B48" s="11" t="s">
        <v>232</v>
      </c>
      <c r="C48" s="3">
        <v>7</v>
      </c>
      <c r="D48" s="3">
        <v>2</v>
      </c>
      <c r="E48" s="3">
        <v>0</v>
      </c>
      <c r="F48" s="3">
        <v>2</v>
      </c>
      <c r="G48" s="3">
        <v>1</v>
      </c>
      <c r="H48" s="3">
        <f>2.5*D48+1.5*E48+1.5*F48+1.5*G48</f>
        <v>9.5</v>
      </c>
      <c r="I48" s="3">
        <v>2.5</v>
      </c>
      <c r="J48" s="3">
        <v>12</v>
      </c>
      <c r="K48" s="3"/>
      <c r="L48" s="3" t="s">
        <v>56</v>
      </c>
      <c r="M48" s="3"/>
      <c r="N48" s="11" t="s">
        <v>73</v>
      </c>
    </row>
    <row r="49" spans="1:14" ht="13.5" thickBot="1">
      <c r="A49" s="23" t="s">
        <v>74</v>
      </c>
      <c r="B49" s="9"/>
      <c r="C49" s="9">
        <f>SUM(C45:C48)</f>
        <v>30</v>
      </c>
      <c r="D49" s="9">
        <f aca="true" t="shared" si="0" ref="D49:J49">SUM(D45:D48)</f>
        <v>8</v>
      </c>
      <c r="E49" s="9">
        <f t="shared" si="0"/>
        <v>3</v>
      </c>
      <c r="F49" s="9">
        <f t="shared" si="0"/>
        <v>2</v>
      </c>
      <c r="G49" s="9">
        <f t="shared" si="0"/>
        <v>4</v>
      </c>
      <c r="H49" s="9">
        <f t="shared" si="0"/>
        <v>33.5</v>
      </c>
      <c r="I49" s="9">
        <f t="shared" si="0"/>
        <v>18.5</v>
      </c>
      <c r="J49" s="9">
        <f t="shared" si="0"/>
        <v>52</v>
      </c>
      <c r="K49" s="9"/>
      <c r="L49" s="9"/>
      <c r="M49" s="9"/>
      <c r="N49" s="9"/>
    </row>
    <row r="50" ht="16.5" thickBot="1">
      <c r="G50" s="14" t="s">
        <v>75</v>
      </c>
    </row>
    <row r="51" spans="1:14" ht="13.5" thickBot="1">
      <c r="A51" s="22" t="s">
        <v>48</v>
      </c>
      <c r="B51" s="8" t="s">
        <v>49</v>
      </c>
      <c r="C51" s="8" t="s">
        <v>50</v>
      </c>
      <c r="D51" s="73" t="s">
        <v>51</v>
      </c>
      <c r="E51" s="74"/>
      <c r="F51" s="74"/>
      <c r="G51" s="75"/>
      <c r="H51" s="73" t="s">
        <v>52</v>
      </c>
      <c r="I51" s="74"/>
      <c r="J51" s="75"/>
      <c r="K51" s="73" t="s">
        <v>53</v>
      </c>
      <c r="L51" s="74"/>
      <c r="M51" s="75"/>
      <c r="N51" s="8" t="s">
        <v>54</v>
      </c>
    </row>
    <row r="52" spans="1:14" ht="13.5" thickBot="1">
      <c r="A52" s="23"/>
      <c r="B52" s="9"/>
      <c r="C52" s="9" t="s">
        <v>55</v>
      </c>
      <c r="D52" s="10" t="s">
        <v>56</v>
      </c>
      <c r="E52" s="10" t="s">
        <v>57</v>
      </c>
      <c r="F52" s="10" t="s">
        <v>58</v>
      </c>
      <c r="G52" s="10" t="s">
        <v>59</v>
      </c>
      <c r="H52" s="10" t="s">
        <v>60</v>
      </c>
      <c r="I52" s="10" t="s">
        <v>27</v>
      </c>
      <c r="J52" s="10" t="s">
        <v>61</v>
      </c>
      <c r="K52" s="10" t="s">
        <v>62</v>
      </c>
      <c r="L52" s="10" t="s">
        <v>56</v>
      </c>
      <c r="M52" s="10" t="s">
        <v>63</v>
      </c>
      <c r="N52" s="9" t="s">
        <v>64</v>
      </c>
    </row>
    <row r="53" spans="1:14" ht="26.25" thickBot="1">
      <c r="A53" s="20" t="s">
        <v>233</v>
      </c>
      <c r="B53" s="11" t="s">
        <v>234</v>
      </c>
      <c r="C53" s="3">
        <v>7</v>
      </c>
      <c r="D53" s="3">
        <v>2</v>
      </c>
      <c r="E53" s="3">
        <v>1</v>
      </c>
      <c r="F53" s="3">
        <v>0</v>
      </c>
      <c r="G53" s="3">
        <v>1</v>
      </c>
      <c r="H53" s="3">
        <f>2.5*D53+1.5*E53+1.5*F53+1.5*G53</f>
        <v>8</v>
      </c>
      <c r="I53" s="3">
        <v>4</v>
      </c>
      <c r="J53" s="3">
        <v>12</v>
      </c>
      <c r="K53" s="3" t="s">
        <v>62</v>
      </c>
      <c r="L53" s="3"/>
      <c r="M53" s="3"/>
      <c r="N53" s="11" t="s">
        <v>73</v>
      </c>
    </row>
    <row r="54" spans="1:14" ht="39" thickBot="1">
      <c r="A54" s="20" t="s">
        <v>235</v>
      </c>
      <c r="B54" s="11" t="s">
        <v>236</v>
      </c>
      <c r="C54" s="3">
        <v>7</v>
      </c>
      <c r="D54" s="3">
        <v>2</v>
      </c>
      <c r="E54" s="3">
        <v>1</v>
      </c>
      <c r="F54" s="3">
        <v>0</v>
      </c>
      <c r="G54" s="3">
        <v>1</v>
      </c>
      <c r="H54" s="3">
        <f>2.5*D54+1.5*E54+1.5*F54+1.5*G54</f>
        <v>8</v>
      </c>
      <c r="I54" s="3">
        <v>4</v>
      </c>
      <c r="J54" s="3">
        <v>12</v>
      </c>
      <c r="K54" s="3"/>
      <c r="L54" s="3" t="s">
        <v>56</v>
      </c>
      <c r="M54" s="3"/>
      <c r="N54" s="11" t="s">
        <v>73</v>
      </c>
    </row>
    <row r="55" spans="1:14" ht="39" thickBot="1">
      <c r="A55" s="20" t="s">
        <v>237</v>
      </c>
      <c r="B55" s="11" t="s">
        <v>238</v>
      </c>
      <c r="C55" s="3">
        <v>9</v>
      </c>
      <c r="D55" s="3">
        <v>2</v>
      </c>
      <c r="E55" s="3">
        <v>1</v>
      </c>
      <c r="F55" s="3">
        <v>1</v>
      </c>
      <c r="G55" s="3">
        <v>1</v>
      </c>
      <c r="H55" s="3">
        <f>2.5*D55+1.5*E55+1.5*F55+1.5*G55</f>
        <v>9.5</v>
      </c>
      <c r="I55" s="3">
        <v>6.5</v>
      </c>
      <c r="J55" s="3">
        <v>16</v>
      </c>
      <c r="K55" s="3" t="s">
        <v>62</v>
      </c>
      <c r="L55" s="3"/>
      <c r="M55" s="3"/>
      <c r="N55" s="11" t="s">
        <v>73</v>
      </c>
    </row>
    <row r="56" spans="1:15" ht="51.75" thickBot="1">
      <c r="A56" s="20" t="s">
        <v>586</v>
      </c>
      <c r="B56" s="11" t="s">
        <v>577</v>
      </c>
      <c r="C56" s="3">
        <v>7</v>
      </c>
      <c r="D56" s="3">
        <v>1</v>
      </c>
      <c r="E56" s="3">
        <v>0</v>
      </c>
      <c r="F56" s="3">
        <v>2</v>
      </c>
      <c r="G56" s="3">
        <v>1</v>
      </c>
      <c r="H56" s="3">
        <f>2.5*D56+1.5*E56+1.5*F56+1.5*G56</f>
        <v>7</v>
      </c>
      <c r="I56" s="3">
        <v>5</v>
      </c>
      <c r="J56" s="3">
        <v>12</v>
      </c>
      <c r="K56" s="3"/>
      <c r="L56" s="3" t="s">
        <v>56</v>
      </c>
      <c r="M56" s="3"/>
      <c r="N56" s="11" t="s">
        <v>73</v>
      </c>
      <c r="O56" s="53"/>
    </row>
    <row r="57" spans="1:14" ht="13.5" thickBot="1">
      <c r="A57" s="23" t="s">
        <v>74</v>
      </c>
      <c r="B57" s="9"/>
      <c r="C57" s="9">
        <f>SUM(C53:C56)</f>
        <v>30</v>
      </c>
      <c r="D57" s="9">
        <f aca="true" t="shared" si="1" ref="D57:J57">SUM(D53:D56)</f>
        <v>7</v>
      </c>
      <c r="E57" s="9">
        <f t="shared" si="1"/>
        <v>3</v>
      </c>
      <c r="F57" s="9">
        <f t="shared" si="1"/>
        <v>3</v>
      </c>
      <c r="G57" s="9">
        <f t="shared" si="1"/>
        <v>4</v>
      </c>
      <c r="H57" s="9">
        <f t="shared" si="1"/>
        <v>32.5</v>
      </c>
      <c r="I57" s="9">
        <f t="shared" si="1"/>
        <v>19.5</v>
      </c>
      <c r="J57" s="9">
        <f t="shared" si="1"/>
        <v>52</v>
      </c>
      <c r="K57" s="9"/>
      <c r="L57" s="9"/>
      <c r="M57" s="9"/>
      <c r="N57" s="9"/>
    </row>
    <row r="58" spans="1:14" ht="12.75">
      <c r="A58" s="5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2.75">
      <c r="A59" s="5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1:14" ht="12.75">
      <c r="A60" s="50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ht="12.75">
      <c r="A61" s="5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2.75">
      <c r="A62" s="5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12.75">
      <c r="A63" s="5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2.75">
      <c r="A64" s="5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12.75">
      <c r="A65" s="50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12.75">
      <c r="A66" s="50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12.75">
      <c r="A67" s="50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1:14" ht="12.75">
      <c r="A68" s="50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ht="12.75">
      <c r="A69" s="17"/>
    </row>
    <row r="70" ht="16.5" thickBot="1">
      <c r="G70" s="14" t="s">
        <v>84</v>
      </c>
    </row>
    <row r="71" spans="1:14" ht="13.5" thickBot="1">
      <c r="A71" s="22" t="s">
        <v>48</v>
      </c>
      <c r="B71" s="8" t="s">
        <v>49</v>
      </c>
      <c r="C71" s="8" t="s">
        <v>50</v>
      </c>
      <c r="D71" s="73" t="s">
        <v>51</v>
      </c>
      <c r="E71" s="74"/>
      <c r="F71" s="74"/>
      <c r="G71" s="75"/>
      <c r="H71" s="73" t="s">
        <v>52</v>
      </c>
      <c r="I71" s="74"/>
      <c r="J71" s="75"/>
      <c r="K71" s="73" t="s">
        <v>53</v>
      </c>
      <c r="L71" s="74"/>
      <c r="M71" s="75"/>
      <c r="N71" s="8" t="s">
        <v>54</v>
      </c>
    </row>
    <row r="72" spans="1:14" ht="13.5" thickBot="1">
      <c r="A72" s="23"/>
      <c r="B72" s="9"/>
      <c r="C72" s="9" t="s">
        <v>55</v>
      </c>
      <c r="D72" s="10" t="s">
        <v>56</v>
      </c>
      <c r="E72" s="10" t="s">
        <v>57</v>
      </c>
      <c r="F72" s="10" t="s">
        <v>58</v>
      </c>
      <c r="G72" s="10" t="s">
        <v>59</v>
      </c>
      <c r="H72" s="10" t="s">
        <v>60</v>
      </c>
      <c r="I72" s="10" t="s">
        <v>27</v>
      </c>
      <c r="J72" s="10" t="s">
        <v>61</v>
      </c>
      <c r="K72" s="10" t="s">
        <v>62</v>
      </c>
      <c r="L72" s="10" t="s">
        <v>56</v>
      </c>
      <c r="M72" s="10" t="s">
        <v>63</v>
      </c>
      <c r="N72" s="9" t="s">
        <v>64</v>
      </c>
    </row>
    <row r="73" spans="1:14" ht="39" thickBot="1">
      <c r="A73" s="20" t="s">
        <v>239</v>
      </c>
      <c r="B73" s="11" t="s">
        <v>240</v>
      </c>
      <c r="C73" s="3">
        <v>8</v>
      </c>
      <c r="D73" s="3">
        <v>2</v>
      </c>
      <c r="E73" s="3">
        <v>1</v>
      </c>
      <c r="F73" s="3">
        <v>1</v>
      </c>
      <c r="G73" s="3">
        <v>1</v>
      </c>
      <c r="H73" s="3">
        <f>2.5*D73+1.5*E73+1.5*F73+1.5*G73</f>
        <v>9.5</v>
      </c>
      <c r="I73" s="3">
        <v>4.5</v>
      </c>
      <c r="J73" s="3">
        <v>14</v>
      </c>
      <c r="K73" s="3" t="s">
        <v>62</v>
      </c>
      <c r="L73" s="3"/>
      <c r="M73" s="3"/>
      <c r="N73" s="11" t="s">
        <v>73</v>
      </c>
    </row>
    <row r="74" spans="1:14" ht="26.25" thickBot="1">
      <c r="A74" s="20" t="s">
        <v>241</v>
      </c>
      <c r="B74" s="11" t="s">
        <v>242</v>
      </c>
      <c r="C74" s="3">
        <v>8</v>
      </c>
      <c r="D74" s="3">
        <v>2</v>
      </c>
      <c r="E74" s="3">
        <v>1</v>
      </c>
      <c r="F74" s="3">
        <v>0</v>
      </c>
      <c r="G74" s="3">
        <v>1</v>
      </c>
      <c r="H74" s="3">
        <f>2.5*D74+1.5*E74+1.5*F74+1.5*G74</f>
        <v>8</v>
      </c>
      <c r="I74" s="3">
        <v>6</v>
      </c>
      <c r="J74" s="3">
        <v>14</v>
      </c>
      <c r="K74" s="3" t="s">
        <v>62</v>
      </c>
      <c r="L74" s="3"/>
      <c r="M74" s="3"/>
      <c r="N74" s="11" t="s">
        <v>73</v>
      </c>
    </row>
    <row r="75" spans="1:14" ht="26.25" thickBot="1">
      <c r="A75" s="20" t="s">
        <v>87</v>
      </c>
      <c r="B75" s="11" t="s">
        <v>88</v>
      </c>
      <c r="C75" s="3">
        <v>6</v>
      </c>
      <c r="D75" s="3">
        <v>2</v>
      </c>
      <c r="E75" s="3">
        <v>1</v>
      </c>
      <c r="F75" s="3">
        <v>0</v>
      </c>
      <c r="G75" s="3">
        <v>0</v>
      </c>
      <c r="H75" s="3">
        <f>2.5*D75+1.5*E75+1.5*F75+1.5*G75</f>
        <v>6.5</v>
      </c>
      <c r="I75" s="3">
        <v>4.5</v>
      </c>
      <c r="J75" s="3">
        <v>11</v>
      </c>
      <c r="K75" s="3"/>
      <c r="L75" s="3" t="s">
        <v>56</v>
      </c>
      <c r="M75" s="3"/>
      <c r="N75" s="11" t="s">
        <v>73</v>
      </c>
    </row>
    <row r="76" spans="1:14" ht="39" thickBot="1">
      <c r="A76" s="20" t="s">
        <v>243</v>
      </c>
      <c r="B76" s="11" t="s">
        <v>244</v>
      </c>
      <c r="C76" s="3">
        <v>8</v>
      </c>
      <c r="D76" s="3">
        <v>2</v>
      </c>
      <c r="E76" s="3">
        <v>0</v>
      </c>
      <c r="F76" s="3">
        <v>1</v>
      </c>
      <c r="G76" s="3">
        <v>1</v>
      </c>
      <c r="H76" s="3">
        <f>2.5*D76+1.5*E76+1.5*F76+1.5*G76</f>
        <v>8</v>
      </c>
      <c r="I76" s="3">
        <v>6</v>
      </c>
      <c r="J76" s="3">
        <v>14</v>
      </c>
      <c r="K76" s="3"/>
      <c r="L76" s="3" t="s">
        <v>56</v>
      </c>
      <c r="M76" s="3"/>
      <c r="N76" s="11" t="s">
        <v>73</v>
      </c>
    </row>
    <row r="77" spans="1:14" ht="13.5" thickBot="1">
      <c r="A77" s="23" t="s">
        <v>74</v>
      </c>
      <c r="B77" s="9"/>
      <c r="C77" s="9">
        <f>SUM(C73:C76)</f>
        <v>30</v>
      </c>
      <c r="D77" s="9">
        <f aca="true" t="shared" si="2" ref="D77:J77">SUM(D73:D76)</f>
        <v>8</v>
      </c>
      <c r="E77" s="9">
        <f t="shared" si="2"/>
        <v>3</v>
      </c>
      <c r="F77" s="9">
        <f t="shared" si="2"/>
        <v>2</v>
      </c>
      <c r="G77" s="9">
        <f t="shared" si="2"/>
        <v>3</v>
      </c>
      <c r="H77" s="9">
        <f t="shared" si="2"/>
        <v>32</v>
      </c>
      <c r="I77" s="9">
        <f t="shared" si="2"/>
        <v>21</v>
      </c>
      <c r="J77" s="9">
        <f t="shared" si="2"/>
        <v>53</v>
      </c>
      <c r="K77" s="9"/>
      <c r="L77" s="9"/>
      <c r="M77" s="9"/>
      <c r="N77" s="9"/>
    </row>
    <row r="78" ht="12.75">
      <c r="A78" s="17"/>
    </row>
    <row r="79" ht="12.75">
      <c r="A79" s="19"/>
    </row>
    <row r="80" ht="16.5" thickBot="1">
      <c r="G80" s="14" t="s">
        <v>94</v>
      </c>
    </row>
    <row r="81" spans="1:14" ht="13.5" thickBot="1">
      <c r="A81" s="22" t="s">
        <v>48</v>
      </c>
      <c r="B81" s="8" t="s">
        <v>49</v>
      </c>
      <c r="C81" s="8" t="s">
        <v>50</v>
      </c>
      <c r="D81" s="73" t="s">
        <v>51</v>
      </c>
      <c r="E81" s="74"/>
      <c r="F81" s="74"/>
      <c r="G81" s="75"/>
      <c r="H81" s="73" t="s">
        <v>52</v>
      </c>
      <c r="I81" s="74"/>
      <c r="J81" s="75"/>
      <c r="K81" s="73" t="s">
        <v>53</v>
      </c>
      <c r="L81" s="74"/>
      <c r="M81" s="75"/>
      <c r="N81" s="8" t="s">
        <v>54</v>
      </c>
    </row>
    <row r="82" spans="1:14" ht="13.5" thickBot="1">
      <c r="A82" s="23"/>
      <c r="B82" s="9"/>
      <c r="C82" s="9" t="s">
        <v>55</v>
      </c>
      <c r="D82" s="10" t="s">
        <v>56</v>
      </c>
      <c r="E82" s="10" t="s">
        <v>57</v>
      </c>
      <c r="F82" s="10" t="s">
        <v>58</v>
      </c>
      <c r="G82" s="10" t="s">
        <v>59</v>
      </c>
      <c r="H82" s="10" t="s">
        <v>60</v>
      </c>
      <c r="I82" s="10" t="s">
        <v>27</v>
      </c>
      <c r="J82" s="10" t="s">
        <v>61</v>
      </c>
      <c r="K82" s="10" t="s">
        <v>62</v>
      </c>
      <c r="L82" s="10" t="s">
        <v>56</v>
      </c>
      <c r="M82" s="10" t="s">
        <v>63</v>
      </c>
      <c r="N82" s="9" t="s">
        <v>64</v>
      </c>
    </row>
    <row r="83" spans="1:14" ht="26.25" thickBot="1">
      <c r="A83" s="20" t="s">
        <v>245</v>
      </c>
      <c r="B83" s="11" t="s">
        <v>246</v>
      </c>
      <c r="C83" s="3">
        <v>8</v>
      </c>
      <c r="D83" s="3">
        <v>2</v>
      </c>
      <c r="E83" s="3">
        <v>1</v>
      </c>
      <c r="F83" s="3">
        <v>0</v>
      </c>
      <c r="G83" s="3">
        <v>1</v>
      </c>
      <c r="H83" s="3">
        <f>2.5*D83+1.5*E83+1.5*F83+1.5*G83</f>
        <v>8</v>
      </c>
      <c r="I83" s="3">
        <v>6</v>
      </c>
      <c r="J83" s="3">
        <v>14</v>
      </c>
      <c r="K83" s="3"/>
      <c r="L83" s="3" t="s">
        <v>56</v>
      </c>
      <c r="M83" s="3"/>
      <c r="N83" s="11" t="s">
        <v>91</v>
      </c>
    </row>
    <row r="84" spans="1:14" ht="26.25" thickBot="1">
      <c r="A84" s="20" t="s">
        <v>247</v>
      </c>
      <c r="B84" s="11" t="s">
        <v>248</v>
      </c>
      <c r="C84" s="3">
        <v>7</v>
      </c>
      <c r="D84" s="3">
        <v>2</v>
      </c>
      <c r="E84" s="3">
        <v>1</v>
      </c>
      <c r="F84" s="3">
        <v>0</v>
      </c>
      <c r="G84" s="3">
        <v>1</v>
      </c>
      <c r="H84" s="3">
        <f>2.5*D84+1.5*E84+1.5*F84+1.5*G84</f>
        <v>8</v>
      </c>
      <c r="I84" s="3">
        <v>4</v>
      </c>
      <c r="J84" s="3">
        <v>12</v>
      </c>
      <c r="K84" s="3" t="s">
        <v>62</v>
      </c>
      <c r="L84" s="3"/>
      <c r="M84" s="3"/>
      <c r="N84" s="11" t="s">
        <v>91</v>
      </c>
    </row>
    <row r="85" spans="1:14" ht="39" thickBot="1">
      <c r="A85" s="20" t="s">
        <v>249</v>
      </c>
      <c r="B85" s="11" t="s">
        <v>250</v>
      </c>
      <c r="C85" s="3">
        <v>7</v>
      </c>
      <c r="D85" s="3">
        <v>2</v>
      </c>
      <c r="E85" s="3">
        <v>1</v>
      </c>
      <c r="F85" s="3">
        <v>0</v>
      </c>
      <c r="G85" s="3">
        <v>1</v>
      </c>
      <c r="H85" s="3">
        <f>2.5*D85+1.5*E85+1.5*F85+1.5*G85</f>
        <v>8</v>
      </c>
      <c r="I85" s="3">
        <v>4</v>
      </c>
      <c r="J85" s="3">
        <v>12</v>
      </c>
      <c r="K85" s="3" t="s">
        <v>62</v>
      </c>
      <c r="L85" s="3"/>
      <c r="M85" s="3"/>
      <c r="N85" s="11" t="s">
        <v>91</v>
      </c>
    </row>
    <row r="86" spans="1:14" ht="13.5" thickBot="1">
      <c r="A86" s="20" t="s">
        <v>251</v>
      </c>
      <c r="B86" s="11" t="s">
        <v>252</v>
      </c>
      <c r="C86" s="3">
        <v>4</v>
      </c>
      <c r="D86" s="3">
        <v>0</v>
      </c>
      <c r="E86" s="3">
        <v>0</v>
      </c>
      <c r="F86" s="3">
        <v>1</v>
      </c>
      <c r="G86" s="3">
        <v>2</v>
      </c>
      <c r="H86" s="3">
        <f>2.5*D86+1.5*E86+1.5*F86+1.5*G86</f>
        <v>4.5</v>
      </c>
      <c r="I86" s="3">
        <v>2.5</v>
      </c>
      <c r="J86" s="3">
        <v>7</v>
      </c>
      <c r="K86" s="3"/>
      <c r="L86" s="3" t="s">
        <v>56</v>
      </c>
      <c r="M86" s="3"/>
      <c r="N86" s="11" t="s">
        <v>91</v>
      </c>
    </row>
    <row r="87" spans="1:14" ht="13.5" thickBot="1">
      <c r="A87" s="20" t="s">
        <v>99</v>
      </c>
      <c r="B87" s="11" t="s">
        <v>100</v>
      </c>
      <c r="C87" s="3">
        <v>4</v>
      </c>
      <c r="D87" s="3">
        <v>0</v>
      </c>
      <c r="E87" s="3">
        <v>0</v>
      </c>
      <c r="F87" s="3">
        <v>0</v>
      </c>
      <c r="G87" s="3">
        <v>4</v>
      </c>
      <c r="H87" s="3">
        <f>2.5*D87+1.5*E87+1.5*F87+1.5*G87</f>
        <v>6</v>
      </c>
      <c r="I87" s="3">
        <v>1</v>
      </c>
      <c r="J87" s="3">
        <v>7</v>
      </c>
      <c r="K87" s="3"/>
      <c r="L87" s="3" t="s">
        <v>56</v>
      </c>
      <c r="M87" s="3"/>
      <c r="N87" s="11" t="s">
        <v>91</v>
      </c>
    </row>
    <row r="88" spans="1:14" ht="13.5" thickBot="1">
      <c r="A88" s="23" t="s">
        <v>74</v>
      </c>
      <c r="B88" s="9"/>
      <c r="C88" s="9">
        <f>SUM(C83:C87)</f>
        <v>30</v>
      </c>
      <c r="D88" s="9">
        <f aca="true" t="shared" si="3" ref="D88:J88">SUM(D83:D87)</f>
        <v>6</v>
      </c>
      <c r="E88" s="9">
        <f t="shared" si="3"/>
        <v>3</v>
      </c>
      <c r="F88" s="9">
        <f t="shared" si="3"/>
        <v>1</v>
      </c>
      <c r="G88" s="9">
        <f t="shared" si="3"/>
        <v>9</v>
      </c>
      <c r="H88" s="9">
        <f t="shared" si="3"/>
        <v>34.5</v>
      </c>
      <c r="I88" s="9">
        <f t="shared" si="3"/>
        <v>17.5</v>
      </c>
      <c r="J88" s="9">
        <f t="shared" si="3"/>
        <v>52</v>
      </c>
      <c r="K88" s="9"/>
      <c r="L88" s="9"/>
      <c r="M88" s="9"/>
      <c r="N88" s="9"/>
    </row>
    <row r="89" ht="15.75">
      <c r="A89" s="15"/>
    </row>
    <row r="90" ht="15.75">
      <c r="G90" s="14" t="s">
        <v>104</v>
      </c>
    </row>
    <row r="91" ht="13.5" thickBot="1">
      <c r="A91" s="17"/>
    </row>
    <row r="92" spans="1:14" ht="13.5" thickBot="1">
      <c r="A92" s="22" t="s">
        <v>48</v>
      </c>
      <c r="B92" s="8" t="s">
        <v>49</v>
      </c>
      <c r="C92" s="8" t="s">
        <v>50</v>
      </c>
      <c r="D92" s="73" t="s">
        <v>51</v>
      </c>
      <c r="E92" s="74"/>
      <c r="F92" s="74"/>
      <c r="G92" s="75"/>
      <c r="H92" s="73" t="s">
        <v>52</v>
      </c>
      <c r="I92" s="74"/>
      <c r="J92" s="75"/>
      <c r="K92" s="73" t="s">
        <v>53</v>
      </c>
      <c r="L92" s="74"/>
      <c r="M92" s="75"/>
      <c r="N92" s="8" t="s">
        <v>54</v>
      </c>
    </row>
    <row r="93" spans="1:14" ht="13.5" thickBot="1">
      <c r="A93" s="23"/>
      <c r="B93" s="9"/>
      <c r="C93" s="9" t="s">
        <v>55</v>
      </c>
      <c r="D93" s="10" t="s">
        <v>56</v>
      </c>
      <c r="E93" s="10" t="s">
        <v>57</v>
      </c>
      <c r="F93" s="10" t="s">
        <v>58</v>
      </c>
      <c r="G93" s="10" t="s">
        <v>59</v>
      </c>
      <c r="H93" s="10" t="s">
        <v>60</v>
      </c>
      <c r="I93" s="10" t="s">
        <v>27</v>
      </c>
      <c r="J93" s="10" t="s">
        <v>61</v>
      </c>
      <c r="K93" s="10" t="s">
        <v>62</v>
      </c>
      <c r="L93" s="10" t="s">
        <v>56</v>
      </c>
      <c r="M93" s="10" t="s">
        <v>63</v>
      </c>
      <c r="N93" s="9" t="s">
        <v>64</v>
      </c>
    </row>
    <row r="94" spans="1:14" ht="12.75">
      <c r="A94" s="25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ht="15.75">
      <c r="A95" s="15"/>
    </row>
    <row r="96" ht="15.75">
      <c r="D96" s="14" t="s">
        <v>130</v>
      </c>
    </row>
    <row r="97" ht="13.5" thickBot="1">
      <c r="A97" s="17"/>
    </row>
    <row r="98" spans="1:14" ht="13.5" thickBot="1">
      <c r="A98" s="22" t="s">
        <v>48</v>
      </c>
      <c r="B98" s="8" t="s">
        <v>49</v>
      </c>
      <c r="C98" s="8" t="s">
        <v>50</v>
      </c>
      <c r="D98" s="73" t="s">
        <v>51</v>
      </c>
      <c r="E98" s="74"/>
      <c r="F98" s="74"/>
      <c r="G98" s="75"/>
      <c r="H98" s="73" t="s">
        <v>52</v>
      </c>
      <c r="I98" s="74"/>
      <c r="J98" s="75"/>
      <c r="K98" s="73" t="s">
        <v>53</v>
      </c>
      <c r="L98" s="74"/>
      <c r="M98" s="75"/>
      <c r="N98" s="8" t="s">
        <v>54</v>
      </c>
    </row>
    <row r="99" spans="1:14" ht="13.5" thickBot="1">
      <c r="A99" s="23"/>
      <c r="B99" s="9"/>
      <c r="C99" s="9" t="s">
        <v>55</v>
      </c>
      <c r="D99" s="10" t="s">
        <v>56</v>
      </c>
      <c r="E99" s="10" t="s">
        <v>57</v>
      </c>
      <c r="F99" s="10" t="s">
        <v>58</v>
      </c>
      <c r="G99" s="10" t="s">
        <v>59</v>
      </c>
      <c r="H99" s="10" t="s">
        <v>60</v>
      </c>
      <c r="I99" s="10" t="s">
        <v>27</v>
      </c>
      <c r="J99" s="10" t="s">
        <v>61</v>
      </c>
      <c r="K99" s="10" t="s">
        <v>62</v>
      </c>
      <c r="L99" s="10" t="s">
        <v>56</v>
      </c>
      <c r="M99" s="10" t="s">
        <v>63</v>
      </c>
      <c r="N99" s="9" t="s">
        <v>64</v>
      </c>
    </row>
    <row r="100" spans="1:14" ht="12.75">
      <c r="A100" s="25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ht="15.75">
      <c r="A101" s="15"/>
    </row>
    <row r="102" ht="15.75">
      <c r="G102" s="14" t="s">
        <v>131</v>
      </c>
    </row>
    <row r="103" ht="13.5" thickBot="1">
      <c r="A103" s="17"/>
    </row>
    <row r="104" spans="1:14" ht="13.5" thickBot="1">
      <c r="A104" s="22" t="s">
        <v>48</v>
      </c>
      <c r="B104" s="8" t="s">
        <v>49</v>
      </c>
      <c r="C104" s="8" t="s">
        <v>50</v>
      </c>
      <c r="D104" s="73" t="s">
        <v>51</v>
      </c>
      <c r="E104" s="74"/>
      <c r="F104" s="74"/>
      <c r="G104" s="75"/>
      <c r="H104" s="73" t="s">
        <v>52</v>
      </c>
      <c r="I104" s="74"/>
      <c r="J104" s="75"/>
      <c r="K104" s="73" t="s">
        <v>53</v>
      </c>
      <c r="L104" s="74"/>
      <c r="M104" s="75"/>
      <c r="N104" s="8" t="s">
        <v>54</v>
      </c>
    </row>
    <row r="105" spans="1:14" ht="13.5" thickBot="1">
      <c r="A105" s="23"/>
      <c r="B105" s="9"/>
      <c r="C105" s="9" t="s">
        <v>55</v>
      </c>
      <c r="D105" s="10" t="s">
        <v>56</v>
      </c>
      <c r="E105" s="10" t="s">
        <v>57</v>
      </c>
      <c r="F105" s="10" t="s">
        <v>58</v>
      </c>
      <c r="G105" s="10" t="s">
        <v>59</v>
      </c>
      <c r="H105" s="10" t="s">
        <v>60</v>
      </c>
      <c r="I105" s="10" t="s">
        <v>27</v>
      </c>
      <c r="J105" s="10" t="s">
        <v>61</v>
      </c>
      <c r="K105" s="10" t="s">
        <v>62</v>
      </c>
      <c r="L105" s="10" t="s">
        <v>56</v>
      </c>
      <c r="M105" s="10" t="s">
        <v>63</v>
      </c>
      <c r="N105" s="9" t="s">
        <v>64</v>
      </c>
    </row>
    <row r="106" spans="1:14" ht="12.75">
      <c r="A106" s="25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2.75">
      <c r="A107" s="25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ht="12.75">
      <c r="A108" s="17"/>
    </row>
    <row r="109" ht="16.5" thickBot="1">
      <c r="F109" s="14" t="s">
        <v>132</v>
      </c>
    </row>
    <row r="110" spans="1:14" ht="13.5" hidden="1" thickBot="1">
      <c r="A110" s="73" t="s">
        <v>513</v>
      </c>
      <c r="B110" s="75"/>
      <c r="C110" s="9"/>
      <c r="D110" s="9">
        <f>D109*14</f>
        <v>0</v>
      </c>
      <c r="E110" s="9">
        <f aca="true" t="shared" si="4" ref="E110:J110">E109*14</f>
        <v>0</v>
      </c>
      <c r="F110" s="9" t="e">
        <f>#REF!*14</f>
        <v>#REF!</v>
      </c>
      <c r="G110" s="9" t="e">
        <f>#REF!*14</f>
        <v>#REF!</v>
      </c>
      <c r="H110" s="9" t="e">
        <f>#REF!*14</f>
        <v>#REF!</v>
      </c>
      <c r="I110" s="9">
        <f t="shared" si="4"/>
        <v>0</v>
      </c>
      <c r="J110" s="9">
        <f t="shared" si="4"/>
        <v>0</v>
      </c>
      <c r="K110" s="9"/>
      <c r="L110" s="9"/>
      <c r="M110" s="9"/>
      <c r="N110" s="9"/>
    </row>
    <row r="111" spans="1:14" ht="13.5" thickBot="1">
      <c r="A111" s="22" t="s">
        <v>48</v>
      </c>
      <c r="B111" s="8" t="s">
        <v>49</v>
      </c>
      <c r="C111" s="8" t="s">
        <v>50</v>
      </c>
      <c r="D111" s="73" t="s">
        <v>51</v>
      </c>
      <c r="E111" s="74"/>
      <c r="F111" s="74"/>
      <c r="G111" s="75"/>
      <c r="H111" s="73" t="s">
        <v>52</v>
      </c>
      <c r="I111" s="74"/>
      <c r="J111" s="75"/>
      <c r="K111" s="73" t="s">
        <v>53</v>
      </c>
      <c r="L111" s="74"/>
      <c r="M111" s="75"/>
      <c r="N111" s="8" t="s">
        <v>54</v>
      </c>
    </row>
    <row r="112" spans="1:14" ht="13.5" thickBot="1">
      <c r="A112" s="23"/>
      <c r="B112" s="9"/>
      <c r="C112" s="9" t="s">
        <v>55</v>
      </c>
      <c r="D112" s="10" t="s">
        <v>56</v>
      </c>
      <c r="E112" s="10" t="s">
        <v>57</v>
      </c>
      <c r="F112" s="10" t="s">
        <v>58</v>
      </c>
      <c r="G112" s="10" t="s">
        <v>59</v>
      </c>
      <c r="H112" s="10" t="s">
        <v>60</v>
      </c>
      <c r="I112" s="10" t="s">
        <v>27</v>
      </c>
      <c r="J112" s="10" t="s">
        <v>61</v>
      </c>
      <c r="K112" s="10" t="s">
        <v>62</v>
      </c>
      <c r="L112" s="10" t="s">
        <v>56</v>
      </c>
      <c r="M112" s="10" t="s">
        <v>63</v>
      </c>
      <c r="N112" s="9" t="s">
        <v>64</v>
      </c>
    </row>
    <row r="113" spans="1:14" ht="13.5" thickBot="1">
      <c r="A113" s="20" t="s">
        <v>231</v>
      </c>
      <c r="B113" s="11" t="s">
        <v>232</v>
      </c>
      <c r="C113" s="3">
        <v>7</v>
      </c>
      <c r="D113" s="3">
        <v>2</v>
      </c>
      <c r="E113" s="3">
        <v>0</v>
      </c>
      <c r="F113" s="3">
        <v>2</v>
      </c>
      <c r="G113" s="3">
        <v>1</v>
      </c>
      <c r="H113" s="3">
        <f>2.5*D113+1.5*E113+1.5*F113+1.5*G113</f>
        <v>9.5</v>
      </c>
      <c r="I113" s="3">
        <v>2.5</v>
      </c>
      <c r="J113" s="3">
        <v>12</v>
      </c>
      <c r="K113" s="3"/>
      <c r="L113" s="3" t="s">
        <v>56</v>
      </c>
      <c r="M113" s="3"/>
      <c r="N113" s="11" t="s">
        <v>134</v>
      </c>
    </row>
    <row r="114" spans="1:14" ht="26.25" thickBot="1">
      <c r="A114" s="20" t="s">
        <v>233</v>
      </c>
      <c r="B114" s="11" t="s">
        <v>234</v>
      </c>
      <c r="C114" s="3">
        <v>7</v>
      </c>
      <c r="D114" s="3">
        <v>2</v>
      </c>
      <c r="E114" s="3">
        <v>1</v>
      </c>
      <c r="F114" s="3">
        <v>0</v>
      </c>
      <c r="G114" s="3">
        <v>1</v>
      </c>
      <c r="H114" s="3">
        <f aca="true" t="shared" si="5" ref="H114:H121">2.5*D114+1.5*E114+1.5*F114+1.5*G114</f>
        <v>8</v>
      </c>
      <c r="I114" s="3">
        <v>4</v>
      </c>
      <c r="J114" s="3">
        <v>12</v>
      </c>
      <c r="K114" s="3" t="s">
        <v>62</v>
      </c>
      <c r="L114" s="3"/>
      <c r="M114" s="3"/>
      <c r="N114" s="11" t="s">
        <v>134</v>
      </c>
    </row>
    <row r="115" spans="1:14" ht="39" thickBot="1">
      <c r="A115" s="20" t="s">
        <v>235</v>
      </c>
      <c r="B115" s="11" t="s">
        <v>236</v>
      </c>
      <c r="C115" s="3">
        <v>7</v>
      </c>
      <c r="D115" s="3">
        <v>2</v>
      </c>
      <c r="E115" s="3">
        <v>1</v>
      </c>
      <c r="F115" s="3">
        <v>0</v>
      </c>
      <c r="G115" s="3">
        <v>1</v>
      </c>
      <c r="H115" s="3">
        <f t="shared" si="5"/>
        <v>8</v>
      </c>
      <c r="I115" s="3">
        <v>4</v>
      </c>
      <c r="J115" s="3">
        <v>12</v>
      </c>
      <c r="K115" s="3"/>
      <c r="L115" s="3" t="s">
        <v>56</v>
      </c>
      <c r="M115" s="3"/>
      <c r="N115" s="11" t="s">
        <v>134</v>
      </c>
    </row>
    <row r="116" spans="1:14" ht="39" thickBot="1">
      <c r="A116" s="20" t="s">
        <v>237</v>
      </c>
      <c r="B116" s="11" t="s">
        <v>238</v>
      </c>
      <c r="C116" s="3">
        <v>9</v>
      </c>
      <c r="D116" s="3">
        <v>2</v>
      </c>
      <c r="E116" s="3">
        <v>1</v>
      </c>
      <c r="F116" s="3">
        <v>1</v>
      </c>
      <c r="G116" s="3">
        <v>1</v>
      </c>
      <c r="H116" s="3">
        <f t="shared" si="5"/>
        <v>9.5</v>
      </c>
      <c r="I116" s="3">
        <v>6.5</v>
      </c>
      <c r="J116" s="3">
        <v>16</v>
      </c>
      <c r="K116" s="3" t="s">
        <v>62</v>
      </c>
      <c r="L116" s="3"/>
      <c r="M116" s="3"/>
      <c r="N116" s="11" t="s">
        <v>134</v>
      </c>
    </row>
    <row r="117" spans="1:14" ht="51.75" thickBot="1">
      <c r="A117" s="20" t="s">
        <v>586</v>
      </c>
      <c r="B117" s="11" t="s">
        <v>577</v>
      </c>
      <c r="C117" s="3">
        <v>7</v>
      </c>
      <c r="D117" s="3">
        <v>1</v>
      </c>
      <c r="E117" s="3">
        <v>0</v>
      </c>
      <c r="F117" s="3">
        <v>2</v>
      </c>
      <c r="G117" s="3">
        <v>1</v>
      </c>
      <c r="H117" s="3">
        <f t="shared" si="5"/>
        <v>7</v>
      </c>
      <c r="I117" s="3">
        <v>5</v>
      </c>
      <c r="J117" s="3">
        <v>12</v>
      </c>
      <c r="K117" s="3"/>
      <c r="L117" s="3" t="s">
        <v>56</v>
      </c>
      <c r="M117" s="3"/>
      <c r="N117" s="11" t="s">
        <v>134</v>
      </c>
    </row>
    <row r="118" spans="1:14" ht="39" thickBot="1">
      <c r="A118" s="20" t="s">
        <v>239</v>
      </c>
      <c r="B118" s="11" t="s">
        <v>240</v>
      </c>
      <c r="C118" s="3">
        <v>8</v>
      </c>
      <c r="D118" s="3">
        <v>2</v>
      </c>
      <c r="E118" s="3">
        <v>1</v>
      </c>
      <c r="F118" s="3">
        <v>1</v>
      </c>
      <c r="G118" s="3">
        <v>1</v>
      </c>
      <c r="H118" s="3">
        <f t="shared" si="5"/>
        <v>9.5</v>
      </c>
      <c r="I118" s="3">
        <v>4.5</v>
      </c>
      <c r="J118" s="3">
        <v>14</v>
      </c>
      <c r="K118" s="3" t="s">
        <v>62</v>
      </c>
      <c r="L118" s="3"/>
      <c r="M118" s="3"/>
      <c r="N118" s="11" t="s">
        <v>134</v>
      </c>
    </row>
    <row r="119" spans="1:14" ht="26.25" thickBot="1">
      <c r="A119" s="20" t="s">
        <v>241</v>
      </c>
      <c r="B119" s="11" t="s">
        <v>242</v>
      </c>
      <c r="C119" s="3">
        <v>8</v>
      </c>
      <c r="D119" s="3">
        <v>2</v>
      </c>
      <c r="E119" s="3">
        <v>1</v>
      </c>
      <c r="F119" s="3">
        <v>0</v>
      </c>
      <c r="G119" s="3">
        <v>1</v>
      </c>
      <c r="H119" s="3">
        <f t="shared" si="5"/>
        <v>8</v>
      </c>
      <c r="I119" s="3">
        <v>6</v>
      </c>
      <c r="J119" s="3">
        <v>14</v>
      </c>
      <c r="K119" s="3" t="s">
        <v>62</v>
      </c>
      <c r="L119" s="3"/>
      <c r="M119" s="3"/>
      <c r="N119" s="11" t="s">
        <v>134</v>
      </c>
    </row>
    <row r="120" spans="1:14" ht="26.25" thickBot="1">
      <c r="A120" s="20" t="s">
        <v>87</v>
      </c>
      <c r="B120" s="11" t="s">
        <v>88</v>
      </c>
      <c r="C120" s="3">
        <v>6</v>
      </c>
      <c r="D120" s="3">
        <v>2</v>
      </c>
      <c r="E120" s="3">
        <v>1</v>
      </c>
      <c r="F120" s="3">
        <v>0</v>
      </c>
      <c r="G120" s="3">
        <v>0</v>
      </c>
      <c r="H120" s="3">
        <f t="shared" si="5"/>
        <v>6.5</v>
      </c>
      <c r="I120" s="3">
        <v>4.5</v>
      </c>
      <c r="J120" s="3">
        <v>11</v>
      </c>
      <c r="K120" s="3"/>
      <c r="L120" s="3" t="s">
        <v>56</v>
      </c>
      <c r="M120" s="3"/>
      <c r="N120" s="11" t="s">
        <v>134</v>
      </c>
    </row>
    <row r="121" spans="1:14" ht="39" thickBot="1">
      <c r="A121" s="20" t="s">
        <v>243</v>
      </c>
      <c r="B121" s="11" t="s">
        <v>244</v>
      </c>
      <c r="C121" s="3">
        <v>8</v>
      </c>
      <c r="D121" s="3">
        <v>2</v>
      </c>
      <c r="E121" s="3">
        <v>0</v>
      </c>
      <c r="F121" s="3">
        <v>1</v>
      </c>
      <c r="G121" s="3">
        <v>1</v>
      </c>
      <c r="H121" s="3">
        <f t="shared" si="5"/>
        <v>8</v>
      </c>
      <c r="I121" s="3">
        <v>6</v>
      </c>
      <c r="J121" s="3">
        <v>14</v>
      </c>
      <c r="K121" s="3"/>
      <c r="L121" s="3" t="s">
        <v>56</v>
      </c>
      <c r="M121" s="3"/>
      <c r="N121" s="11" t="s">
        <v>134</v>
      </c>
    </row>
    <row r="122" spans="1:14" ht="13.5" thickBot="1">
      <c r="A122" s="84" t="s">
        <v>563</v>
      </c>
      <c r="B122" s="75"/>
      <c r="C122" s="9">
        <f>SUM(C113:C121)</f>
        <v>67</v>
      </c>
      <c r="D122" s="9">
        <f aca="true" t="shared" si="6" ref="D122:J122">SUM(D113:D121)</f>
        <v>17</v>
      </c>
      <c r="E122" s="9">
        <f t="shared" si="6"/>
        <v>6</v>
      </c>
      <c r="F122" s="9">
        <f t="shared" si="6"/>
        <v>7</v>
      </c>
      <c r="G122" s="9">
        <f t="shared" si="6"/>
        <v>8</v>
      </c>
      <c r="H122" s="9">
        <f t="shared" si="6"/>
        <v>74</v>
      </c>
      <c r="I122" s="9">
        <f t="shared" si="6"/>
        <v>43</v>
      </c>
      <c r="J122" s="9">
        <f t="shared" si="6"/>
        <v>117</v>
      </c>
      <c r="K122" s="9">
        <v>4</v>
      </c>
      <c r="L122" s="9">
        <v>5</v>
      </c>
      <c r="M122" s="9">
        <v>0</v>
      </c>
      <c r="N122" s="9"/>
    </row>
    <row r="123" spans="1:14" ht="13.5" customHeight="1" thickBot="1">
      <c r="A123" s="73" t="s">
        <v>513</v>
      </c>
      <c r="B123" s="75"/>
      <c r="C123" s="41">
        <f>SUM(D123:G123)</f>
        <v>532</v>
      </c>
      <c r="D123" s="9">
        <f>D122*14</f>
        <v>238</v>
      </c>
      <c r="E123" s="9">
        <f aca="true" t="shared" si="7" ref="E123:J123">E122*14</f>
        <v>84</v>
      </c>
      <c r="F123" s="9">
        <f t="shared" si="7"/>
        <v>98</v>
      </c>
      <c r="G123" s="9">
        <f t="shared" si="7"/>
        <v>112</v>
      </c>
      <c r="H123" s="9">
        <f t="shared" si="7"/>
        <v>1036</v>
      </c>
      <c r="I123" s="9">
        <f t="shared" si="7"/>
        <v>602</v>
      </c>
      <c r="J123" s="9">
        <f t="shared" si="7"/>
        <v>1638</v>
      </c>
      <c r="K123" s="9"/>
      <c r="L123" s="9"/>
      <c r="M123" s="9"/>
      <c r="N123" s="9"/>
    </row>
    <row r="124" spans="1:14" ht="13.5" customHeight="1" thickBot="1">
      <c r="A124" s="73" t="s">
        <v>564</v>
      </c>
      <c r="B124" s="75"/>
      <c r="C124" s="54">
        <f>C123/(C123+C137+C148)</f>
        <v>0.5507246376811594</v>
      </c>
      <c r="D124" s="54">
        <f aca="true" t="shared" si="8" ref="D124:J124">D123/(D123+D137+D148)</f>
        <v>0.5862068965517241</v>
      </c>
      <c r="E124" s="54">
        <f t="shared" si="8"/>
        <v>0.5</v>
      </c>
      <c r="F124" s="54">
        <f t="shared" si="8"/>
        <v>0.875</v>
      </c>
      <c r="G124" s="54">
        <f t="shared" si="8"/>
        <v>0.4</v>
      </c>
      <c r="H124" s="54">
        <f t="shared" si="8"/>
        <v>0.5584905660377358</v>
      </c>
      <c r="I124" s="54">
        <f t="shared" si="8"/>
        <v>0.5620915032679739</v>
      </c>
      <c r="J124" s="54">
        <f t="shared" si="8"/>
        <v>0.5598086124401914</v>
      </c>
      <c r="K124" s="9" t="s">
        <v>135</v>
      </c>
      <c r="L124" s="9" t="s">
        <v>135</v>
      </c>
      <c r="M124" s="9" t="s">
        <v>135</v>
      </c>
      <c r="N124" s="9"/>
    </row>
    <row r="125" spans="1:14" ht="13.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ht="12.75">
      <c r="A126" s="17"/>
    </row>
    <row r="127" ht="15.75">
      <c r="C127" s="14" t="s">
        <v>136</v>
      </c>
    </row>
    <row r="128" ht="13.5" thickBot="1">
      <c r="A128" s="17"/>
    </row>
    <row r="129" spans="1:14" ht="13.5" thickBot="1">
      <c r="A129" s="22" t="s">
        <v>48</v>
      </c>
      <c r="B129" s="8" t="s">
        <v>49</v>
      </c>
      <c r="C129" s="8" t="s">
        <v>50</v>
      </c>
      <c r="D129" s="73" t="s">
        <v>51</v>
      </c>
      <c r="E129" s="74"/>
      <c r="F129" s="74"/>
      <c r="G129" s="75"/>
      <c r="H129" s="73" t="s">
        <v>52</v>
      </c>
      <c r="I129" s="74"/>
      <c r="J129" s="75"/>
      <c r="K129" s="73" t="s">
        <v>53</v>
      </c>
      <c r="L129" s="74"/>
      <c r="M129" s="75"/>
      <c r="N129" s="8" t="s">
        <v>54</v>
      </c>
    </row>
    <row r="130" spans="1:14" ht="13.5" thickBot="1">
      <c r="A130" s="23"/>
      <c r="B130" s="9"/>
      <c r="C130" s="9" t="s">
        <v>55</v>
      </c>
      <c r="D130" s="10" t="s">
        <v>56</v>
      </c>
      <c r="E130" s="10" t="s">
        <v>57</v>
      </c>
      <c r="F130" s="10" t="s">
        <v>58</v>
      </c>
      <c r="G130" s="10" t="s">
        <v>59</v>
      </c>
      <c r="H130" s="10" t="s">
        <v>60</v>
      </c>
      <c r="I130" s="10" t="s">
        <v>27</v>
      </c>
      <c r="J130" s="10" t="s">
        <v>61</v>
      </c>
      <c r="K130" s="10" t="s">
        <v>62</v>
      </c>
      <c r="L130" s="10" t="s">
        <v>56</v>
      </c>
      <c r="M130" s="10" t="s">
        <v>63</v>
      </c>
      <c r="N130" s="9" t="s">
        <v>64</v>
      </c>
    </row>
    <row r="131" spans="1:14" ht="26.25" thickBot="1">
      <c r="A131" s="20" t="s">
        <v>245</v>
      </c>
      <c r="B131" s="11" t="s">
        <v>246</v>
      </c>
      <c r="C131" s="3">
        <v>8</v>
      </c>
      <c r="D131" s="3">
        <v>2</v>
      </c>
      <c r="E131" s="3">
        <v>1</v>
      </c>
      <c r="F131" s="3">
        <v>0</v>
      </c>
      <c r="G131" s="3">
        <v>1</v>
      </c>
      <c r="H131" s="3">
        <f>2.5*D131+1.5*E131+1.5*F131+1.5*G131</f>
        <v>8</v>
      </c>
      <c r="I131" s="3">
        <v>6</v>
      </c>
      <c r="J131" s="3">
        <v>14</v>
      </c>
      <c r="K131" s="3"/>
      <c r="L131" s="3" t="s">
        <v>56</v>
      </c>
      <c r="M131" s="3"/>
      <c r="N131" s="11" t="s">
        <v>134</v>
      </c>
    </row>
    <row r="132" spans="1:14" ht="26.25" thickBot="1">
      <c r="A132" s="20" t="s">
        <v>247</v>
      </c>
      <c r="B132" s="11" t="s">
        <v>248</v>
      </c>
      <c r="C132" s="3">
        <v>7</v>
      </c>
      <c r="D132" s="3">
        <v>2</v>
      </c>
      <c r="E132" s="3">
        <v>1</v>
      </c>
      <c r="F132" s="3">
        <v>0</v>
      </c>
      <c r="G132" s="3">
        <v>1</v>
      </c>
      <c r="H132" s="3">
        <f>2.5*D132+1.5*E132+1.5*F132+1.5*G132</f>
        <v>8</v>
      </c>
      <c r="I132" s="3">
        <v>4</v>
      </c>
      <c r="J132" s="3">
        <v>12</v>
      </c>
      <c r="K132" s="3" t="s">
        <v>62</v>
      </c>
      <c r="L132" s="3"/>
      <c r="M132" s="3"/>
      <c r="N132" s="11" t="s">
        <v>134</v>
      </c>
    </row>
    <row r="133" spans="1:14" ht="39" thickBot="1">
      <c r="A133" s="20" t="s">
        <v>249</v>
      </c>
      <c r="B133" s="11" t="s">
        <v>250</v>
      </c>
      <c r="C133" s="3">
        <v>7</v>
      </c>
      <c r="D133" s="3">
        <v>2</v>
      </c>
      <c r="E133" s="3">
        <v>1</v>
      </c>
      <c r="F133" s="3">
        <v>0</v>
      </c>
      <c r="G133" s="3">
        <v>1</v>
      </c>
      <c r="H133" s="3">
        <f>2.5*D133+1.5*E133+1.5*F133+1.5*G133</f>
        <v>8</v>
      </c>
      <c r="I133" s="3">
        <v>4</v>
      </c>
      <c r="J133" s="3">
        <v>12</v>
      </c>
      <c r="K133" s="3" t="s">
        <v>62</v>
      </c>
      <c r="L133" s="3"/>
      <c r="M133" s="3"/>
      <c r="N133" s="11" t="s">
        <v>134</v>
      </c>
    </row>
    <row r="134" spans="1:14" ht="13.5" thickBot="1">
      <c r="A134" s="20" t="s">
        <v>251</v>
      </c>
      <c r="B134" s="11" t="s">
        <v>252</v>
      </c>
      <c r="C134" s="3">
        <v>4</v>
      </c>
      <c r="D134" s="3">
        <v>0</v>
      </c>
      <c r="E134" s="3">
        <v>0</v>
      </c>
      <c r="F134" s="3">
        <v>1</v>
      </c>
      <c r="G134" s="3">
        <v>2</v>
      </c>
      <c r="H134" s="3">
        <f>2.5*D134+1.5*E134+1.5*F134+1.5*G134</f>
        <v>4.5</v>
      </c>
      <c r="I134" s="3">
        <v>2.5</v>
      </c>
      <c r="J134" s="3">
        <v>7</v>
      </c>
      <c r="K134" s="3"/>
      <c r="L134" s="3" t="s">
        <v>56</v>
      </c>
      <c r="M134" s="3"/>
      <c r="N134" s="11" t="s">
        <v>134</v>
      </c>
    </row>
    <row r="135" spans="1:14" ht="13.5" thickBot="1">
      <c r="A135" s="20" t="s">
        <v>99</v>
      </c>
      <c r="B135" s="11" t="s">
        <v>100</v>
      </c>
      <c r="C135" s="3">
        <v>4</v>
      </c>
      <c r="D135" s="3">
        <v>0</v>
      </c>
      <c r="E135" s="3">
        <v>0</v>
      </c>
      <c r="F135" s="3">
        <v>0</v>
      </c>
      <c r="G135" s="3">
        <v>4</v>
      </c>
      <c r="H135" s="3">
        <f>2.5*D135+1.5*E135+1.5*F135+1.5*G135</f>
        <v>6</v>
      </c>
      <c r="I135" s="3">
        <v>1</v>
      </c>
      <c r="J135" s="3">
        <v>7</v>
      </c>
      <c r="K135" s="3"/>
      <c r="L135" s="3" t="s">
        <v>56</v>
      </c>
      <c r="M135" s="3"/>
      <c r="N135" s="11" t="s">
        <v>134</v>
      </c>
    </row>
    <row r="136" spans="1:14" ht="13.5" thickBot="1">
      <c r="A136" s="84" t="s">
        <v>563</v>
      </c>
      <c r="B136" s="75"/>
      <c r="C136" s="9">
        <f>SUM(C131:C135)</f>
        <v>30</v>
      </c>
      <c r="D136" s="9">
        <f aca="true" t="shared" si="9" ref="D136:J136">SUM(D131:D135)</f>
        <v>6</v>
      </c>
      <c r="E136" s="9">
        <f t="shared" si="9"/>
        <v>3</v>
      </c>
      <c r="F136" s="9">
        <f t="shared" si="9"/>
        <v>1</v>
      </c>
      <c r="G136" s="9">
        <f t="shared" si="9"/>
        <v>9</v>
      </c>
      <c r="H136" s="9">
        <f t="shared" si="9"/>
        <v>34.5</v>
      </c>
      <c r="I136" s="9">
        <f t="shared" si="9"/>
        <v>17.5</v>
      </c>
      <c r="J136" s="9">
        <f t="shared" si="9"/>
        <v>52</v>
      </c>
      <c r="K136" s="9">
        <v>2</v>
      </c>
      <c r="L136" s="9">
        <v>3</v>
      </c>
      <c r="M136" s="9">
        <v>0</v>
      </c>
      <c r="N136" s="9"/>
    </row>
    <row r="137" spans="1:14" ht="13.5" customHeight="1" thickBot="1">
      <c r="A137" s="73" t="s">
        <v>513</v>
      </c>
      <c r="B137" s="75"/>
      <c r="C137" s="41">
        <f>SUM(D137:G137)</f>
        <v>266</v>
      </c>
      <c r="D137" s="9">
        <f aca="true" t="shared" si="10" ref="D137:J137">D136*14</f>
        <v>84</v>
      </c>
      <c r="E137" s="9">
        <f t="shared" si="10"/>
        <v>42</v>
      </c>
      <c r="F137" s="9">
        <f t="shared" si="10"/>
        <v>14</v>
      </c>
      <c r="G137" s="9">
        <f t="shared" si="10"/>
        <v>126</v>
      </c>
      <c r="H137" s="9">
        <f t="shared" si="10"/>
        <v>483</v>
      </c>
      <c r="I137" s="9">
        <f t="shared" si="10"/>
        <v>245</v>
      </c>
      <c r="J137" s="9">
        <f t="shared" si="10"/>
        <v>728</v>
      </c>
      <c r="K137" s="9"/>
      <c r="L137" s="9"/>
      <c r="M137" s="9"/>
      <c r="N137" s="9"/>
    </row>
    <row r="138" spans="1:14" ht="13.5" customHeight="1" thickBot="1">
      <c r="A138" s="73" t="s">
        <v>564</v>
      </c>
      <c r="B138" s="75"/>
      <c r="C138" s="56">
        <f>C137/(C123+C137+C148)</f>
        <v>0.2753623188405797</v>
      </c>
      <c r="D138" s="56">
        <f aca="true" t="shared" si="11" ref="D138:J138">D137/(D123+D137+D148)</f>
        <v>0.20689655172413793</v>
      </c>
      <c r="E138" s="56">
        <f t="shared" si="11"/>
        <v>0.25</v>
      </c>
      <c r="F138" s="56">
        <f t="shared" si="11"/>
        <v>0.125</v>
      </c>
      <c r="G138" s="56">
        <f t="shared" si="11"/>
        <v>0.45</v>
      </c>
      <c r="H138" s="56">
        <f t="shared" si="11"/>
        <v>0.26037735849056604</v>
      </c>
      <c r="I138" s="56">
        <f t="shared" si="11"/>
        <v>0.22875816993464052</v>
      </c>
      <c r="J138" s="56">
        <f t="shared" si="11"/>
        <v>0.24880382775119617</v>
      </c>
      <c r="K138" s="9" t="s">
        <v>135</v>
      </c>
      <c r="L138" s="9" t="s">
        <v>135</v>
      </c>
      <c r="M138" s="9" t="s">
        <v>135</v>
      </c>
      <c r="N138" s="9"/>
    </row>
    <row r="139" spans="1:3" ht="12.75">
      <c r="A139" s="17"/>
      <c r="C139" s="44"/>
    </row>
    <row r="140" ht="15.75">
      <c r="G140" s="14" t="s">
        <v>138</v>
      </c>
    </row>
    <row r="141" ht="13.5" thickBot="1">
      <c r="A141" s="17"/>
    </row>
    <row r="142" spans="1:14" ht="13.5" thickBot="1">
      <c r="A142" s="22" t="s">
        <v>48</v>
      </c>
      <c r="B142" s="8" t="s">
        <v>49</v>
      </c>
      <c r="C142" s="8" t="s">
        <v>50</v>
      </c>
      <c r="D142" s="73" t="s">
        <v>51</v>
      </c>
      <c r="E142" s="74"/>
      <c r="F142" s="74"/>
      <c r="G142" s="75"/>
      <c r="H142" s="73" t="s">
        <v>52</v>
      </c>
      <c r="I142" s="74"/>
      <c r="J142" s="75"/>
      <c r="K142" s="73" t="s">
        <v>53</v>
      </c>
      <c r="L142" s="74"/>
      <c r="M142" s="75"/>
      <c r="N142" s="8" t="s">
        <v>54</v>
      </c>
    </row>
    <row r="143" spans="1:14" ht="13.5" thickBot="1">
      <c r="A143" s="23"/>
      <c r="B143" s="9"/>
      <c r="C143" s="9" t="s">
        <v>55</v>
      </c>
      <c r="D143" s="10" t="s">
        <v>56</v>
      </c>
      <c r="E143" s="10" t="s">
        <v>57</v>
      </c>
      <c r="F143" s="10" t="s">
        <v>58</v>
      </c>
      <c r="G143" s="10" t="s">
        <v>59</v>
      </c>
      <c r="H143" s="10" t="s">
        <v>60</v>
      </c>
      <c r="I143" s="10" t="s">
        <v>27</v>
      </c>
      <c r="J143" s="10" t="s">
        <v>61</v>
      </c>
      <c r="K143" s="10" t="s">
        <v>62</v>
      </c>
      <c r="L143" s="10" t="s">
        <v>56</v>
      </c>
      <c r="M143" s="10" t="s">
        <v>63</v>
      </c>
      <c r="N143" s="9" t="s">
        <v>64</v>
      </c>
    </row>
    <row r="144" spans="1:14" ht="26.25" thickBot="1">
      <c r="A144" s="20" t="s">
        <v>225</v>
      </c>
      <c r="B144" s="11" t="s">
        <v>226</v>
      </c>
      <c r="C144" s="3">
        <v>8</v>
      </c>
      <c r="D144" s="3">
        <v>2</v>
      </c>
      <c r="E144" s="3">
        <v>1</v>
      </c>
      <c r="F144" s="3">
        <v>0</v>
      </c>
      <c r="G144" s="3">
        <v>1</v>
      </c>
      <c r="H144" s="3">
        <f>2.5*D144+1.5*E144+1.5*F144+1.5*G144</f>
        <v>8</v>
      </c>
      <c r="I144" s="3">
        <v>6</v>
      </c>
      <c r="J144" s="3">
        <v>14</v>
      </c>
      <c r="K144" s="3" t="s">
        <v>62</v>
      </c>
      <c r="L144" s="3"/>
      <c r="M144" s="3"/>
      <c r="N144" s="11" t="s">
        <v>134</v>
      </c>
    </row>
    <row r="145" spans="1:14" ht="26.25" thickBot="1">
      <c r="A145" s="20" t="s">
        <v>227</v>
      </c>
      <c r="B145" s="11" t="s">
        <v>228</v>
      </c>
      <c r="C145" s="3">
        <v>7</v>
      </c>
      <c r="D145" s="3">
        <v>2</v>
      </c>
      <c r="E145" s="3">
        <v>1</v>
      </c>
      <c r="F145" s="3">
        <v>0</v>
      </c>
      <c r="G145" s="3">
        <v>1</v>
      </c>
      <c r="H145" s="3">
        <f>2.5*D145+1.5*E145+1.5*F145+1.5*G145</f>
        <v>8</v>
      </c>
      <c r="I145" s="3">
        <v>4</v>
      </c>
      <c r="J145" s="3">
        <v>12</v>
      </c>
      <c r="K145" s="3"/>
      <c r="L145" s="3" t="s">
        <v>56</v>
      </c>
      <c r="M145" s="3"/>
      <c r="N145" s="11" t="s">
        <v>134</v>
      </c>
    </row>
    <row r="146" spans="1:14" ht="39" thickBot="1">
      <c r="A146" s="20" t="s">
        <v>229</v>
      </c>
      <c r="B146" s="11" t="s">
        <v>230</v>
      </c>
      <c r="C146" s="3">
        <v>8</v>
      </c>
      <c r="D146" s="3">
        <v>2</v>
      </c>
      <c r="E146" s="3">
        <v>1</v>
      </c>
      <c r="F146" s="3">
        <v>0</v>
      </c>
      <c r="G146" s="3">
        <v>1</v>
      </c>
      <c r="H146" s="3">
        <f>2.5*D146+1.5*E146+1.5*F146+1.5*G146</f>
        <v>8</v>
      </c>
      <c r="I146" s="3">
        <v>6</v>
      </c>
      <c r="J146" s="3">
        <v>14</v>
      </c>
      <c r="K146" s="3" t="s">
        <v>62</v>
      </c>
      <c r="L146" s="3"/>
      <c r="M146" s="3"/>
      <c r="N146" s="11" t="s">
        <v>134</v>
      </c>
    </row>
    <row r="147" spans="1:14" ht="13.5" thickBot="1">
      <c r="A147" s="84" t="s">
        <v>563</v>
      </c>
      <c r="B147" s="75"/>
      <c r="C147" s="9">
        <f>SUM(C144:C146)</f>
        <v>23</v>
      </c>
      <c r="D147" s="9">
        <f aca="true" t="shared" si="12" ref="D147:J147">SUM(D144:D146)</f>
        <v>6</v>
      </c>
      <c r="E147" s="9">
        <f t="shared" si="12"/>
        <v>3</v>
      </c>
      <c r="F147" s="9">
        <f t="shared" si="12"/>
        <v>0</v>
      </c>
      <c r="G147" s="9">
        <f t="shared" si="12"/>
        <v>3</v>
      </c>
      <c r="H147" s="9">
        <f t="shared" si="12"/>
        <v>24</v>
      </c>
      <c r="I147" s="9">
        <f t="shared" si="12"/>
        <v>16</v>
      </c>
      <c r="J147" s="9">
        <f t="shared" si="12"/>
        <v>40</v>
      </c>
      <c r="K147" s="9">
        <v>2</v>
      </c>
      <c r="L147" s="9">
        <v>1</v>
      </c>
      <c r="M147" s="9">
        <v>0</v>
      </c>
      <c r="N147" s="9"/>
    </row>
    <row r="148" spans="1:14" ht="13.5" customHeight="1" thickBot="1">
      <c r="A148" s="73" t="s">
        <v>513</v>
      </c>
      <c r="B148" s="75"/>
      <c r="C148" s="41">
        <f>SUM(D148:G148)</f>
        <v>168</v>
      </c>
      <c r="D148" s="9">
        <f aca="true" t="shared" si="13" ref="D148:J148">D147*14</f>
        <v>84</v>
      </c>
      <c r="E148" s="9">
        <f t="shared" si="13"/>
        <v>42</v>
      </c>
      <c r="F148" s="9">
        <f t="shared" si="13"/>
        <v>0</v>
      </c>
      <c r="G148" s="9">
        <f t="shared" si="13"/>
        <v>42</v>
      </c>
      <c r="H148" s="9">
        <f t="shared" si="13"/>
        <v>336</v>
      </c>
      <c r="I148" s="9">
        <f t="shared" si="13"/>
        <v>224</v>
      </c>
      <c r="J148" s="9">
        <f t="shared" si="13"/>
        <v>560</v>
      </c>
      <c r="K148" s="9"/>
      <c r="L148" s="9"/>
      <c r="M148" s="9"/>
      <c r="N148" s="9"/>
    </row>
    <row r="149" spans="1:14" ht="13.5" customHeight="1" thickBot="1">
      <c r="A149" s="73" t="s">
        <v>564</v>
      </c>
      <c r="B149" s="75"/>
      <c r="C149" s="54">
        <f>C148/(C123+C137+C148)</f>
        <v>0.17391304347826086</v>
      </c>
      <c r="D149" s="54">
        <f aca="true" t="shared" si="14" ref="D149:J149">D148/(D123+D137+D148)</f>
        <v>0.20689655172413793</v>
      </c>
      <c r="E149" s="54">
        <f t="shared" si="14"/>
        <v>0.25</v>
      </c>
      <c r="F149" s="54">
        <f t="shared" si="14"/>
        <v>0</v>
      </c>
      <c r="G149" s="54">
        <f t="shared" si="14"/>
        <v>0.15</v>
      </c>
      <c r="H149" s="54">
        <f t="shared" si="14"/>
        <v>0.1811320754716981</v>
      </c>
      <c r="I149" s="54">
        <f t="shared" si="14"/>
        <v>0.20915032679738563</v>
      </c>
      <c r="J149" s="54">
        <f t="shared" si="14"/>
        <v>0.19138755980861244</v>
      </c>
      <c r="K149" s="9" t="s">
        <v>135</v>
      </c>
      <c r="L149" s="9" t="s">
        <v>135</v>
      </c>
      <c r="M149" s="9" t="s">
        <v>135</v>
      </c>
      <c r="N149" s="9"/>
    </row>
    <row r="150" ht="12.75">
      <c r="A150" s="17"/>
    </row>
    <row r="151" ht="15.75">
      <c r="G151" s="14"/>
    </row>
    <row r="153" ht="13.5" customHeight="1"/>
    <row r="155" spans="10:13" ht="12.75">
      <c r="J155" s="34"/>
      <c r="K155" s="34"/>
      <c r="L155" s="34"/>
      <c r="M155" s="34"/>
    </row>
    <row r="156" spans="10:13" ht="12.75">
      <c r="J156" s="34"/>
      <c r="K156" s="34"/>
      <c r="L156" s="34"/>
      <c r="M156" s="34"/>
    </row>
    <row r="157" spans="10:13" ht="12.75">
      <c r="J157" s="34"/>
      <c r="K157" s="34"/>
      <c r="L157" s="34"/>
      <c r="M157" s="34"/>
    </row>
    <row r="158" spans="1:14" ht="12.75">
      <c r="A158" s="34"/>
      <c r="B158" s="34"/>
      <c r="C158" s="34"/>
      <c r="D158" s="34"/>
      <c r="E158" s="34"/>
      <c r="F158" s="34"/>
      <c r="G158" s="40"/>
      <c r="H158" s="34"/>
      <c r="I158" s="34"/>
      <c r="J158" s="34"/>
      <c r="K158" s="34"/>
      <c r="L158" s="34"/>
      <c r="M158" s="34"/>
      <c r="N158" s="34"/>
    </row>
    <row r="159" ht="12.75">
      <c r="A159" s="18"/>
    </row>
    <row r="160" ht="15.75">
      <c r="G160" s="14" t="s">
        <v>139</v>
      </c>
    </row>
    <row r="161" spans="1:3" ht="16.5" thickBot="1">
      <c r="A161" s="14"/>
      <c r="C161" s="46"/>
    </row>
    <row r="162" spans="1:9" ht="13.5" thickBot="1">
      <c r="A162" s="22" t="s">
        <v>514</v>
      </c>
      <c r="B162" s="8" t="s">
        <v>515</v>
      </c>
      <c r="C162" s="29" t="s">
        <v>516</v>
      </c>
      <c r="D162" s="73" t="s">
        <v>52</v>
      </c>
      <c r="E162" s="74"/>
      <c r="F162" s="75"/>
      <c r="G162" s="7" t="s">
        <v>517</v>
      </c>
      <c r="H162" s="73" t="s">
        <v>518</v>
      </c>
      <c r="I162" s="75"/>
    </row>
    <row r="163" spans="1:9" ht="13.5" thickBot="1">
      <c r="A163" s="28"/>
      <c r="B163" s="29"/>
      <c r="C163" s="29" t="s">
        <v>519</v>
      </c>
      <c r="D163" s="8" t="s">
        <v>60</v>
      </c>
      <c r="E163" s="8" t="s">
        <v>27</v>
      </c>
      <c r="F163" s="8" t="s">
        <v>61</v>
      </c>
      <c r="G163" s="30"/>
      <c r="H163" s="8" t="s">
        <v>520</v>
      </c>
      <c r="I163" s="8" t="s">
        <v>521</v>
      </c>
    </row>
    <row r="164" spans="1:9" ht="12.75">
      <c r="A164" s="31">
        <v>1</v>
      </c>
      <c r="B164" s="32" t="s">
        <v>522</v>
      </c>
      <c r="C164" s="32">
        <f>14*(SUMIF($N:$N,"Obligatorie",D:D)+SUMIF($N:$N,"Obligatorie",E:E)+SUMIF($N:$N,"Obligatorie",F:F)+SUMIF($N:$N,"Obligatorie",G:G))</f>
        <v>966</v>
      </c>
      <c r="D164" s="32">
        <f>14*SUMIF($N:$N,"Obligatorie",H:H)</f>
        <v>1855</v>
      </c>
      <c r="E164" s="32">
        <f>14*SUMIF($N:$N,"Obligatorie",I:I)</f>
        <v>1071</v>
      </c>
      <c r="F164" s="32">
        <f>14*SUMIF($N:$N,"Obligatorie",J:J)</f>
        <v>2926</v>
      </c>
      <c r="G164" s="33">
        <f>C164/C166</f>
        <v>1</v>
      </c>
      <c r="H164" s="32">
        <f>H166-H165</f>
        <v>60</v>
      </c>
      <c r="I164" s="32">
        <f>I166-I165</f>
        <v>60</v>
      </c>
    </row>
    <row r="165" spans="1:9" ht="12.75">
      <c r="A165" s="35">
        <v>2</v>
      </c>
      <c r="B165" s="36" t="s">
        <v>523</v>
      </c>
      <c r="C165" s="36">
        <f>14*(SUMIF(N:N,"Optionala",D:D)+SUMIF(N:N,"Optionala",E:E)+SUMIF(N:N,"Optionala",F:F)+SUMIF(N:N,"Optionala",G:G))</f>
        <v>0</v>
      </c>
      <c r="D165" s="36">
        <f>14*SUMIF($N:$N,"Optionala",H:H)</f>
        <v>0</v>
      </c>
      <c r="E165" s="36">
        <f>14*SUMIF($N:$N,"Optionala",I:I)</f>
        <v>0</v>
      </c>
      <c r="F165" s="36">
        <f>14*SUMIF($N:$N,"Optionala",J:J)</f>
        <v>0</v>
      </c>
      <c r="G165" s="37">
        <f>C165/C166</f>
        <v>0</v>
      </c>
      <c r="H165" s="36">
        <v>0</v>
      </c>
      <c r="I165" s="36">
        <v>0</v>
      </c>
    </row>
    <row r="166" spans="1:9" ht="13.5" thickBot="1">
      <c r="A166" s="82" t="s">
        <v>74</v>
      </c>
      <c r="B166" s="83"/>
      <c r="C166" s="38">
        <f>SUM(C164:C165)</f>
        <v>966</v>
      </c>
      <c r="D166" s="38">
        <f>SUM(D164:D165)</f>
        <v>1855</v>
      </c>
      <c r="E166" s="38">
        <f>SUM(E164:E165)</f>
        <v>1071</v>
      </c>
      <c r="F166" s="38">
        <f>SUM(F164:F165)</f>
        <v>2926</v>
      </c>
      <c r="G166" s="39">
        <f>SUM(G164:G165)</f>
        <v>1</v>
      </c>
      <c r="H166" s="38">
        <v>60</v>
      </c>
      <c r="I166" s="38">
        <v>60</v>
      </c>
    </row>
    <row r="167" spans="1:3" ht="12.75">
      <c r="A167" s="19"/>
      <c r="C167" s="1"/>
    </row>
    <row r="168" ht="12.75">
      <c r="A168" s="18"/>
    </row>
    <row r="169" ht="15.75">
      <c r="G169" s="14" t="s">
        <v>139</v>
      </c>
    </row>
    <row r="170" ht="16.5" thickBot="1">
      <c r="A170" s="14"/>
    </row>
    <row r="171" spans="1:9" ht="13.5" thickBot="1">
      <c r="A171" s="22" t="s">
        <v>514</v>
      </c>
      <c r="B171" s="8" t="s">
        <v>515</v>
      </c>
      <c r="C171" s="8" t="s">
        <v>516</v>
      </c>
      <c r="D171" s="73" t="s">
        <v>52</v>
      </c>
      <c r="E171" s="74"/>
      <c r="F171" s="75"/>
      <c r="G171" s="7" t="s">
        <v>517</v>
      </c>
      <c r="H171" s="73" t="s">
        <v>518</v>
      </c>
      <c r="I171" s="75"/>
    </row>
    <row r="172" spans="1:9" ht="13.5" thickBot="1">
      <c r="A172" s="28"/>
      <c r="B172" s="29"/>
      <c r="C172" s="29" t="s">
        <v>519</v>
      </c>
      <c r="D172" s="8" t="s">
        <v>60</v>
      </c>
      <c r="E172" s="8" t="s">
        <v>27</v>
      </c>
      <c r="F172" s="8" t="s">
        <v>61</v>
      </c>
      <c r="G172" s="30"/>
      <c r="H172" s="8" t="s">
        <v>520</v>
      </c>
      <c r="I172" s="8" t="s">
        <v>521</v>
      </c>
    </row>
    <row r="173" spans="1:9" ht="12.75">
      <c r="A173" s="31">
        <v>1</v>
      </c>
      <c r="B173" s="32" t="s">
        <v>592</v>
      </c>
      <c r="C173" s="32">
        <f>14*(SUMIF($N$1:$N$87,"Fundamentala",D:D)+SUMIF($N$1:$N$87,"Fundamentala",E:E)+SUMIF($N$1:$N$87,"Fundamentala",F:F)+SUMIF($N$1:$N$87,"Fundamentala",G:G))</f>
        <v>532</v>
      </c>
      <c r="D173" s="63">
        <f>14*SUMIF($N$1:$N$87,"Fundamentala",H:H)</f>
        <v>1036</v>
      </c>
      <c r="E173" s="63">
        <f>14*SUMIF($N$1:$N$87,"Fundamentala",I:I)</f>
        <v>602</v>
      </c>
      <c r="F173" s="63">
        <f>14*SUMIF($N$1:$N$87,"Fundamentala",J:J)</f>
        <v>1638</v>
      </c>
      <c r="G173" s="33">
        <f>C173/C176</f>
        <v>0.5507246376811594</v>
      </c>
      <c r="H173" s="32">
        <f>SUMIF($N$1:$N$56,"Fundamentala",$C$1:$C$56)</f>
        <v>37</v>
      </c>
      <c r="I173" s="32">
        <f>SUMIF($N$73:$N$87,"Fundamentala",$C$73:$C$87)</f>
        <v>30</v>
      </c>
    </row>
    <row r="174" spans="1:9" ht="12.75">
      <c r="A174" s="60">
        <v>2</v>
      </c>
      <c r="B174" s="61" t="s">
        <v>593</v>
      </c>
      <c r="C174" s="61">
        <f>14*(SUMIF($N$1:$N$87,"Specialitate",D:D)+SUMIF($N$1:$N$87,"Specialitate",E:E)+SUMIF($N$1:$N$87,"Specialitate",F:F)+SUMIF($N$1:$N$87,"Specialitate",G:G))</f>
        <v>266</v>
      </c>
      <c r="D174" s="36">
        <f>14*SUMIF($N$1:$N$87,"Specialitate",H:H)</f>
        <v>483</v>
      </c>
      <c r="E174" s="36">
        <f>14*SUMIF($N$1:$N$87,"Specialitate",I:I)</f>
        <v>245</v>
      </c>
      <c r="F174" s="36">
        <f>14*SUMIF($N$1:$N$87,"Specialitate",J:J)</f>
        <v>728</v>
      </c>
      <c r="G174" s="62">
        <f>C174/C176</f>
        <v>0.2753623188405797</v>
      </c>
      <c r="H174" s="36">
        <f>SUMIF($N$1:$N$56,"Specialitate",$C$1:$C$56)</f>
        <v>0</v>
      </c>
      <c r="I174" s="36">
        <f>SUMIF($N$73:$N$87,"Specialitate",$C$73:$C$87)</f>
        <v>30</v>
      </c>
    </row>
    <row r="175" spans="1:9" ht="12.75">
      <c r="A175" s="35">
        <v>3</v>
      </c>
      <c r="B175" s="36" t="s">
        <v>594</v>
      </c>
      <c r="C175" s="36">
        <f>14*(SUMIF($N$1:$N$87,"Complementara",D:D)+SUMIF($N$1:$N$87,"Complementara",E:E)+SUMIF($N$1:$N$87,"Complementara",F:F)+SUMIF($N$1:$N$87,"Complementara",G:G))</f>
        <v>168</v>
      </c>
      <c r="D175" s="36">
        <f>14*SUMIF($N$1:$N$87,"Complementara",H:H)</f>
        <v>336</v>
      </c>
      <c r="E175" s="36">
        <f>14*SUMIF($N$1:$N$87,"Complementara",I:I)</f>
        <v>224</v>
      </c>
      <c r="F175" s="36">
        <f>14*SUMIF($N$1:$N$87,"Complementara",J:J)</f>
        <v>560</v>
      </c>
      <c r="G175" s="37">
        <f>C175/C176</f>
        <v>0.17391304347826086</v>
      </c>
      <c r="H175" s="36">
        <f>SUMIF($N$1:$N$56,"Complementara",$C$1:$C$56)</f>
        <v>23</v>
      </c>
      <c r="I175" s="36">
        <f>SUMIF($N$73:$N$86,"Complementara",$C$73:$C$86)</f>
        <v>0</v>
      </c>
    </row>
    <row r="176" spans="1:9" ht="13.5" thickBot="1">
      <c r="A176" s="82" t="s">
        <v>74</v>
      </c>
      <c r="B176" s="83"/>
      <c r="C176" s="38">
        <f aca="true" t="shared" si="15" ref="C176:I176">SUM(C173:C175)</f>
        <v>966</v>
      </c>
      <c r="D176" s="38">
        <f t="shared" si="15"/>
        <v>1855</v>
      </c>
      <c r="E176" s="38">
        <f t="shared" si="15"/>
        <v>1071</v>
      </c>
      <c r="F176" s="38">
        <f t="shared" si="15"/>
        <v>2926</v>
      </c>
      <c r="G176" s="39">
        <f t="shared" si="15"/>
        <v>1</v>
      </c>
      <c r="H176" s="38">
        <f t="shared" si="15"/>
        <v>60</v>
      </c>
      <c r="I176" s="38">
        <f t="shared" si="15"/>
        <v>60</v>
      </c>
    </row>
  </sheetData>
  <sheetProtection/>
  <mergeCells count="52">
    <mergeCell ref="A176:B176"/>
    <mergeCell ref="I27:K28"/>
    <mergeCell ref="D162:F162"/>
    <mergeCell ref="H162:I162"/>
    <mergeCell ref="A166:B166"/>
    <mergeCell ref="D171:F171"/>
    <mergeCell ref="H171:I171"/>
    <mergeCell ref="A27:A28"/>
    <mergeCell ref="B27:C27"/>
    <mergeCell ref="B28:C28"/>
    <mergeCell ref="A123:B123"/>
    <mergeCell ref="A137:B137"/>
    <mergeCell ref="A148:B148"/>
    <mergeCell ref="A124:B124"/>
    <mergeCell ref="D129:G129"/>
    <mergeCell ref="D81:G81"/>
    <mergeCell ref="A122:B122"/>
    <mergeCell ref="D71:G71"/>
    <mergeCell ref="H71:J71"/>
    <mergeCell ref="K71:M71"/>
    <mergeCell ref="A110:B110"/>
    <mergeCell ref="D27:F27"/>
    <mergeCell ref="D28:F28"/>
    <mergeCell ref="D43:G43"/>
    <mergeCell ref="H43:J43"/>
    <mergeCell ref="K43:M43"/>
    <mergeCell ref="D51:G51"/>
    <mergeCell ref="H51:J51"/>
    <mergeCell ref="K51:M51"/>
    <mergeCell ref="H81:J81"/>
    <mergeCell ref="K81:M81"/>
    <mergeCell ref="D92:G92"/>
    <mergeCell ref="H92:J92"/>
    <mergeCell ref="K92:M92"/>
    <mergeCell ref="D111:G111"/>
    <mergeCell ref="H111:J111"/>
    <mergeCell ref="K111:M111"/>
    <mergeCell ref="D98:G98"/>
    <mergeCell ref="H98:J98"/>
    <mergeCell ref="K98:M98"/>
    <mergeCell ref="D104:G104"/>
    <mergeCell ref="H104:J104"/>
    <mergeCell ref="K104:M104"/>
    <mergeCell ref="K129:M129"/>
    <mergeCell ref="K142:M142"/>
    <mergeCell ref="H129:J129"/>
    <mergeCell ref="A147:B147"/>
    <mergeCell ref="A149:B149"/>
    <mergeCell ref="A136:B136"/>
    <mergeCell ref="A138:B138"/>
    <mergeCell ref="D142:G142"/>
    <mergeCell ref="H142:J142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74"/>
  <sheetViews>
    <sheetView zoomScalePageLayoutView="0" workbookViewId="0" topLeftCell="A1">
      <selection activeCell="A147" sqref="A147:A148"/>
    </sheetView>
  </sheetViews>
  <sheetFormatPr defaultColWidth="9.140625" defaultRowHeight="12.75"/>
  <cols>
    <col min="1" max="1" width="10.57421875" style="0" customWidth="1"/>
    <col min="2" max="2" width="28.00390625" style="0" bestFit="1" customWidth="1"/>
    <col min="3" max="3" width="11.421875" style="0" bestFit="1" customWidth="1"/>
    <col min="14" max="14" width="13.8515625" style="0" customWidth="1"/>
  </cols>
  <sheetData>
    <row r="1" spans="1:8" ht="16.5" thickBot="1">
      <c r="A1" s="14" t="s">
        <v>572</v>
      </c>
      <c r="H1" s="18" t="s">
        <v>35</v>
      </c>
    </row>
    <row r="2" spans="1:10" ht="16.5" thickBot="1">
      <c r="A2" s="15"/>
      <c r="H2" s="21" t="s">
        <v>15</v>
      </c>
      <c r="I2" s="4" t="s">
        <v>25</v>
      </c>
      <c r="J2" s="4" t="s">
        <v>26</v>
      </c>
    </row>
    <row r="3" spans="1:10" ht="16.5" thickBot="1">
      <c r="A3" s="16" t="s">
        <v>0</v>
      </c>
      <c r="H3" s="20" t="s">
        <v>33</v>
      </c>
      <c r="I3" s="3">
        <v>16</v>
      </c>
      <c r="J3" s="3">
        <v>16</v>
      </c>
    </row>
    <row r="4" spans="1:10" ht="16.5" thickBot="1">
      <c r="A4" s="16" t="s">
        <v>1</v>
      </c>
      <c r="H4" s="20" t="s">
        <v>34</v>
      </c>
      <c r="I4" s="3">
        <v>16</v>
      </c>
      <c r="J4" s="3">
        <v>20</v>
      </c>
    </row>
    <row r="5" spans="1:8" ht="15.75">
      <c r="A5" s="15" t="s">
        <v>2</v>
      </c>
      <c r="H5" s="17"/>
    </row>
    <row r="6" spans="1:8" ht="15.75">
      <c r="A6" s="15" t="s">
        <v>253</v>
      </c>
      <c r="H6" s="18" t="s">
        <v>36</v>
      </c>
    </row>
    <row r="7" spans="1:8" ht="15.75">
      <c r="A7" s="15" t="s">
        <v>588</v>
      </c>
      <c r="H7" s="17" t="s">
        <v>37</v>
      </c>
    </row>
    <row r="8" spans="1:8" ht="15.75">
      <c r="A8" s="15" t="s">
        <v>5</v>
      </c>
      <c r="H8" s="17"/>
    </row>
    <row r="9" spans="1:8" ht="15.75">
      <c r="A9" s="15" t="s">
        <v>6</v>
      </c>
      <c r="H9" s="18" t="s">
        <v>38</v>
      </c>
    </row>
    <row r="10" spans="1:8" ht="12.75">
      <c r="A10" s="17"/>
      <c r="H10" s="5" t="s">
        <v>255</v>
      </c>
    </row>
    <row r="11" spans="1:8" ht="12.75">
      <c r="A11" s="18" t="s">
        <v>7</v>
      </c>
      <c r="H11" s="6" t="s">
        <v>256</v>
      </c>
    </row>
    <row r="12" ht="12.75">
      <c r="A12" s="18" t="s">
        <v>8</v>
      </c>
    </row>
    <row r="13" ht="12.75">
      <c r="A13" s="17" t="s">
        <v>595</v>
      </c>
    </row>
    <row r="14" ht="12.75">
      <c r="A14" s="17" t="s">
        <v>254</v>
      </c>
    </row>
    <row r="15" spans="1:8" ht="12.75">
      <c r="A15" s="18" t="s">
        <v>11</v>
      </c>
      <c r="H15" s="18" t="s">
        <v>44</v>
      </c>
    </row>
    <row r="16" spans="1:8" ht="12.75">
      <c r="A16" s="17" t="s">
        <v>12</v>
      </c>
      <c r="H16" s="17" t="s">
        <v>536</v>
      </c>
    </row>
    <row r="17" spans="1:8" ht="12.75">
      <c r="A17" s="6"/>
      <c r="H17" t="s">
        <v>542</v>
      </c>
    </row>
    <row r="18" spans="1:8" ht="12.75">
      <c r="A18" s="17"/>
      <c r="H18" t="s">
        <v>543</v>
      </c>
    </row>
    <row r="20" ht="12.75">
      <c r="A20" s="17" t="s">
        <v>13</v>
      </c>
    </row>
    <row r="21" ht="12.75">
      <c r="A21" s="17"/>
    </row>
    <row r="22" ht="13.5" thickBot="1">
      <c r="A22" s="18" t="s">
        <v>14</v>
      </c>
    </row>
    <row r="23" spans="1:11" ht="12.75">
      <c r="A23" s="65" t="s">
        <v>15</v>
      </c>
      <c r="B23" s="67" t="s">
        <v>16</v>
      </c>
      <c r="C23" s="68"/>
      <c r="D23" s="67" t="s">
        <v>18</v>
      </c>
      <c r="E23" s="71"/>
      <c r="F23" s="68"/>
      <c r="G23" s="2" t="s">
        <v>20</v>
      </c>
      <c r="H23" s="2" t="s">
        <v>22</v>
      </c>
      <c r="I23" s="67" t="s">
        <v>24</v>
      </c>
      <c r="J23" s="71"/>
      <c r="K23" s="68"/>
    </row>
    <row r="24" spans="1:11" ht="13.5" thickBot="1">
      <c r="A24" s="66"/>
      <c r="B24" s="69" t="s">
        <v>17</v>
      </c>
      <c r="C24" s="70"/>
      <c r="D24" s="69" t="s">
        <v>19</v>
      </c>
      <c r="E24" s="72"/>
      <c r="F24" s="70"/>
      <c r="G24" s="3" t="s">
        <v>21</v>
      </c>
      <c r="H24" s="3" t="s">
        <v>23</v>
      </c>
      <c r="I24" s="69"/>
      <c r="J24" s="72"/>
      <c r="K24" s="70"/>
    </row>
    <row r="25" spans="1:11" ht="13.5" thickBot="1">
      <c r="A25" s="20" t="s">
        <v>15</v>
      </c>
      <c r="B25" s="3" t="s">
        <v>25</v>
      </c>
      <c r="C25" s="3" t="s">
        <v>26</v>
      </c>
      <c r="D25" s="3" t="s">
        <v>27</v>
      </c>
      <c r="E25" s="3" t="s">
        <v>28</v>
      </c>
      <c r="F25" s="3" t="s">
        <v>29</v>
      </c>
      <c r="G25" s="3"/>
      <c r="H25" s="3"/>
      <c r="I25" s="3" t="s">
        <v>30</v>
      </c>
      <c r="J25" s="3" t="s">
        <v>31</v>
      </c>
      <c r="K25" s="3" t="s">
        <v>32</v>
      </c>
    </row>
    <row r="26" spans="1:11" ht="13.5" thickBot="1">
      <c r="A26" s="20" t="s">
        <v>33</v>
      </c>
      <c r="B26" s="3">
        <v>14</v>
      </c>
      <c r="C26" s="3">
        <v>14</v>
      </c>
      <c r="D26" s="3">
        <v>3</v>
      </c>
      <c r="E26" s="3">
        <v>3</v>
      </c>
      <c r="F26" s="3">
        <v>2</v>
      </c>
      <c r="G26" s="3"/>
      <c r="H26" s="3">
        <v>0</v>
      </c>
      <c r="I26" s="3">
        <v>2</v>
      </c>
      <c r="J26" s="3">
        <v>1</v>
      </c>
      <c r="K26" s="3">
        <v>1</v>
      </c>
    </row>
    <row r="27" spans="1:11" ht="13.5" thickBot="1">
      <c r="A27" s="20" t="s">
        <v>34</v>
      </c>
      <c r="B27" s="3">
        <v>14</v>
      </c>
      <c r="C27" s="3">
        <v>14</v>
      </c>
      <c r="D27" s="3">
        <v>3</v>
      </c>
      <c r="E27" s="3">
        <v>3</v>
      </c>
      <c r="F27" s="3">
        <v>2</v>
      </c>
      <c r="G27" s="3"/>
      <c r="H27" s="3">
        <v>0</v>
      </c>
      <c r="I27" s="3">
        <v>2</v>
      </c>
      <c r="J27" s="3">
        <v>1</v>
      </c>
      <c r="K27" s="3">
        <v>1</v>
      </c>
    </row>
    <row r="28" ht="12.75">
      <c r="A28" s="17"/>
    </row>
    <row r="29" spans="1:4" ht="12.75">
      <c r="A29" s="49"/>
      <c r="B29" s="48"/>
      <c r="C29" s="48"/>
      <c r="D29" s="48"/>
    </row>
    <row r="30" ht="15.75">
      <c r="F30" s="14" t="s">
        <v>46</v>
      </c>
    </row>
    <row r="31" ht="12.75">
      <c r="A31" s="17"/>
    </row>
    <row r="32" ht="16.5" thickBot="1">
      <c r="G32" s="14" t="s">
        <v>47</v>
      </c>
    </row>
    <row r="33" spans="1:14" ht="13.5" thickBot="1">
      <c r="A33" s="22" t="s">
        <v>48</v>
      </c>
      <c r="B33" s="8" t="s">
        <v>49</v>
      </c>
      <c r="C33" s="8" t="s">
        <v>50</v>
      </c>
      <c r="D33" s="73" t="s">
        <v>51</v>
      </c>
      <c r="E33" s="74"/>
      <c r="F33" s="74"/>
      <c r="G33" s="75"/>
      <c r="H33" s="73" t="s">
        <v>52</v>
      </c>
      <c r="I33" s="74"/>
      <c r="J33" s="75"/>
      <c r="K33" s="73" t="s">
        <v>53</v>
      </c>
      <c r="L33" s="74"/>
      <c r="M33" s="75"/>
      <c r="N33" s="8" t="s">
        <v>54</v>
      </c>
    </row>
    <row r="34" spans="1:14" ht="13.5" thickBot="1">
      <c r="A34" s="23"/>
      <c r="B34" s="9"/>
      <c r="C34" s="9" t="s">
        <v>55</v>
      </c>
      <c r="D34" s="10" t="s">
        <v>56</v>
      </c>
      <c r="E34" s="10" t="s">
        <v>57</v>
      </c>
      <c r="F34" s="10" t="s">
        <v>58</v>
      </c>
      <c r="G34" s="10" t="s">
        <v>59</v>
      </c>
      <c r="H34" s="10" t="s">
        <v>60</v>
      </c>
      <c r="I34" s="10" t="s">
        <v>27</v>
      </c>
      <c r="J34" s="10" t="s">
        <v>61</v>
      </c>
      <c r="K34" s="10" t="s">
        <v>62</v>
      </c>
      <c r="L34" s="10" t="s">
        <v>56</v>
      </c>
      <c r="M34" s="10" t="s">
        <v>63</v>
      </c>
      <c r="N34" s="9" t="s">
        <v>64</v>
      </c>
    </row>
    <row r="35" spans="1:14" ht="13.5" thickBot="1">
      <c r="A35" s="20" t="s">
        <v>257</v>
      </c>
      <c r="B35" s="11" t="s">
        <v>258</v>
      </c>
      <c r="C35" s="3">
        <v>7</v>
      </c>
      <c r="D35" s="3">
        <v>2</v>
      </c>
      <c r="E35" s="3">
        <v>1</v>
      </c>
      <c r="F35" s="3">
        <v>0</v>
      </c>
      <c r="G35" s="3">
        <v>1</v>
      </c>
      <c r="H35" s="3">
        <f>2.5*D35+1.5*E35+1.5*F35+1.5*G35</f>
        <v>8</v>
      </c>
      <c r="I35" s="3">
        <v>4</v>
      </c>
      <c r="J35" s="3">
        <v>12</v>
      </c>
      <c r="K35" s="3" t="s">
        <v>62</v>
      </c>
      <c r="L35" s="3"/>
      <c r="M35" s="3"/>
      <c r="N35" s="11" t="s">
        <v>67</v>
      </c>
    </row>
    <row r="36" spans="1:14" ht="13.5" thickBot="1">
      <c r="A36" s="20" t="s">
        <v>259</v>
      </c>
      <c r="B36" s="11" t="s">
        <v>260</v>
      </c>
      <c r="C36" s="3">
        <v>8</v>
      </c>
      <c r="D36" s="3">
        <v>2</v>
      </c>
      <c r="E36" s="3">
        <v>1</v>
      </c>
      <c r="F36" s="3">
        <v>0</v>
      </c>
      <c r="G36" s="3">
        <v>1</v>
      </c>
      <c r="H36" s="3">
        <f>2.5*D36+1.5*E36+1.5*F36+1.5*G36</f>
        <v>8</v>
      </c>
      <c r="I36" s="3">
        <v>6</v>
      </c>
      <c r="J36" s="3">
        <v>14</v>
      </c>
      <c r="K36" s="3" t="s">
        <v>62</v>
      </c>
      <c r="L36" s="3"/>
      <c r="M36" s="3"/>
      <c r="N36" s="11" t="s">
        <v>67</v>
      </c>
    </row>
    <row r="37" spans="1:14" ht="13.5" thickBot="1">
      <c r="A37" s="20" t="s">
        <v>261</v>
      </c>
      <c r="B37" s="11" t="s">
        <v>262</v>
      </c>
      <c r="C37" s="3">
        <v>8</v>
      </c>
      <c r="D37" s="3">
        <v>2</v>
      </c>
      <c r="E37" s="3">
        <v>1</v>
      </c>
      <c r="F37" s="3">
        <v>0</v>
      </c>
      <c r="G37" s="3">
        <v>1</v>
      </c>
      <c r="H37" s="3">
        <f>2.5*D37+1.5*E37+1.5*F37+1.5*G37</f>
        <v>8</v>
      </c>
      <c r="I37" s="3">
        <v>6</v>
      </c>
      <c r="J37" s="3">
        <v>14</v>
      </c>
      <c r="K37" s="3" t="s">
        <v>62</v>
      </c>
      <c r="L37" s="3"/>
      <c r="M37" s="3"/>
      <c r="N37" s="11" t="s">
        <v>67</v>
      </c>
    </row>
    <row r="38" spans="1:14" ht="13.5" thickBot="1">
      <c r="A38" s="20" t="s">
        <v>263</v>
      </c>
      <c r="B38" s="11" t="s">
        <v>90</v>
      </c>
      <c r="C38" s="3">
        <v>7</v>
      </c>
      <c r="D38" s="3">
        <v>2</v>
      </c>
      <c r="E38" s="3">
        <v>1</v>
      </c>
      <c r="F38" s="3">
        <v>0</v>
      </c>
      <c r="G38" s="3">
        <v>1</v>
      </c>
      <c r="H38" s="3">
        <f>2.5*D38+1.5*E38+1.5*F38+1.5*G38</f>
        <v>8</v>
      </c>
      <c r="I38" s="3">
        <v>4</v>
      </c>
      <c r="J38" s="3">
        <v>12</v>
      </c>
      <c r="K38" s="3" t="s">
        <v>62</v>
      </c>
      <c r="L38" s="3"/>
      <c r="M38" s="3"/>
      <c r="N38" s="11" t="s">
        <v>73</v>
      </c>
    </row>
    <row r="39" spans="1:14" ht="13.5" thickBot="1">
      <c r="A39" s="23" t="s">
        <v>74</v>
      </c>
      <c r="B39" s="9"/>
      <c r="C39" s="9">
        <f>SUM(C35:C38)</f>
        <v>30</v>
      </c>
      <c r="D39" s="9">
        <f aca="true" t="shared" si="0" ref="D39:J39">SUM(D35:D38)</f>
        <v>8</v>
      </c>
      <c r="E39" s="9">
        <f t="shared" si="0"/>
        <v>4</v>
      </c>
      <c r="F39" s="9">
        <f t="shared" si="0"/>
        <v>0</v>
      </c>
      <c r="G39" s="9">
        <f t="shared" si="0"/>
        <v>4</v>
      </c>
      <c r="H39" s="9">
        <f t="shared" si="0"/>
        <v>32</v>
      </c>
      <c r="I39" s="9">
        <f t="shared" si="0"/>
        <v>20</v>
      </c>
      <c r="J39" s="9">
        <f t="shared" si="0"/>
        <v>52</v>
      </c>
      <c r="K39" s="9"/>
      <c r="L39" s="9"/>
      <c r="M39" s="9"/>
      <c r="N39" s="9"/>
    </row>
    <row r="40" ht="12.75">
      <c r="A40" s="17"/>
    </row>
    <row r="41" ht="16.5" thickBot="1">
      <c r="G41" s="14" t="s">
        <v>75</v>
      </c>
    </row>
    <row r="42" spans="1:14" ht="13.5" thickBot="1">
      <c r="A42" s="22" t="s">
        <v>48</v>
      </c>
      <c r="B42" s="8" t="s">
        <v>49</v>
      </c>
      <c r="C42" s="8" t="s">
        <v>50</v>
      </c>
      <c r="D42" s="73" t="s">
        <v>51</v>
      </c>
      <c r="E42" s="74"/>
      <c r="F42" s="74"/>
      <c r="G42" s="75"/>
      <c r="H42" s="73" t="s">
        <v>52</v>
      </c>
      <c r="I42" s="74"/>
      <c r="J42" s="75"/>
      <c r="K42" s="73" t="s">
        <v>53</v>
      </c>
      <c r="L42" s="74"/>
      <c r="M42" s="75"/>
      <c r="N42" s="8" t="s">
        <v>54</v>
      </c>
    </row>
    <row r="43" spans="1:14" ht="13.5" thickBot="1">
      <c r="A43" s="23"/>
      <c r="B43" s="9"/>
      <c r="C43" s="9" t="s">
        <v>55</v>
      </c>
      <c r="D43" s="10" t="s">
        <v>56</v>
      </c>
      <c r="E43" s="10" t="s">
        <v>57</v>
      </c>
      <c r="F43" s="10" t="s">
        <v>58</v>
      </c>
      <c r="G43" s="10" t="s">
        <v>59</v>
      </c>
      <c r="H43" s="10" t="s">
        <v>60</v>
      </c>
      <c r="I43" s="10" t="s">
        <v>27</v>
      </c>
      <c r="J43" s="10" t="s">
        <v>61</v>
      </c>
      <c r="K43" s="10" t="s">
        <v>62</v>
      </c>
      <c r="L43" s="10" t="s">
        <v>56</v>
      </c>
      <c r="M43" s="10" t="s">
        <v>63</v>
      </c>
      <c r="N43" s="9" t="s">
        <v>64</v>
      </c>
    </row>
    <row r="44" spans="1:14" ht="13.5" thickBot="1">
      <c r="A44" s="20" t="s">
        <v>264</v>
      </c>
      <c r="B44" s="11" t="s">
        <v>265</v>
      </c>
      <c r="C44" s="3">
        <v>8</v>
      </c>
      <c r="D44" s="3">
        <v>2</v>
      </c>
      <c r="E44" s="3">
        <v>1</v>
      </c>
      <c r="F44" s="3">
        <v>0</v>
      </c>
      <c r="G44" s="3">
        <v>1</v>
      </c>
      <c r="H44" s="3">
        <f>2.5*D44+1.5*E44+1.5*F44+1.5*G44</f>
        <v>8</v>
      </c>
      <c r="I44" s="3">
        <v>6</v>
      </c>
      <c r="J44" s="3">
        <v>14</v>
      </c>
      <c r="K44" s="3" t="s">
        <v>62</v>
      </c>
      <c r="L44" s="3"/>
      <c r="M44" s="3"/>
      <c r="N44" s="11" t="s">
        <v>73</v>
      </c>
    </row>
    <row r="45" spans="1:15" ht="26.25" thickBot="1">
      <c r="A45" s="20" t="s">
        <v>583</v>
      </c>
      <c r="B45" s="11" t="s">
        <v>578</v>
      </c>
      <c r="C45" s="3">
        <v>8</v>
      </c>
      <c r="D45" s="3">
        <v>2</v>
      </c>
      <c r="E45" s="3">
        <v>1</v>
      </c>
      <c r="F45" s="3">
        <v>0</v>
      </c>
      <c r="G45" s="3">
        <v>1</v>
      </c>
      <c r="H45" s="3">
        <f>2.5*D45+1.5*E45+1.5*F45+1.5*G45</f>
        <v>8</v>
      </c>
      <c r="I45" s="3">
        <v>6</v>
      </c>
      <c r="J45" s="3">
        <v>14</v>
      </c>
      <c r="K45" s="3" t="s">
        <v>62</v>
      </c>
      <c r="L45" s="3"/>
      <c r="M45" s="3"/>
      <c r="N45" s="11" t="s">
        <v>73</v>
      </c>
      <c r="O45" s="53"/>
    </row>
    <row r="46" spans="1:14" ht="13.5" thickBot="1">
      <c r="A46" s="20" t="s">
        <v>266</v>
      </c>
      <c r="B46" s="11" t="s">
        <v>267</v>
      </c>
      <c r="C46" s="3">
        <v>8</v>
      </c>
      <c r="D46" s="3">
        <v>2</v>
      </c>
      <c r="E46" s="3">
        <v>1</v>
      </c>
      <c r="F46" s="3">
        <v>0</v>
      </c>
      <c r="G46" s="3">
        <v>1</v>
      </c>
      <c r="H46" s="3">
        <f>2.5*D46+1.5*E46+1.5*F46+1.5*G46</f>
        <v>8</v>
      </c>
      <c r="I46" s="3">
        <v>6</v>
      </c>
      <c r="J46" s="3">
        <v>14</v>
      </c>
      <c r="K46" s="3" t="s">
        <v>62</v>
      </c>
      <c r="L46" s="3"/>
      <c r="M46" s="3"/>
      <c r="N46" s="11" t="s">
        <v>73</v>
      </c>
    </row>
    <row r="47" spans="1:14" ht="13.5" thickBot="1">
      <c r="A47" s="20" t="s">
        <v>268</v>
      </c>
      <c r="B47" s="11" t="s">
        <v>269</v>
      </c>
      <c r="C47" s="3">
        <v>6</v>
      </c>
      <c r="D47" s="3">
        <v>2</v>
      </c>
      <c r="E47" s="3">
        <v>1</v>
      </c>
      <c r="F47" s="3">
        <v>0</v>
      </c>
      <c r="G47" s="3">
        <v>1</v>
      </c>
      <c r="H47" s="3">
        <f>2.5*D47+1.5*E47+1.5*F47+1.5*G47</f>
        <v>8</v>
      </c>
      <c r="I47" s="3">
        <v>3</v>
      </c>
      <c r="J47" s="3">
        <v>11</v>
      </c>
      <c r="K47" s="3"/>
      <c r="L47" s="3" t="s">
        <v>56</v>
      </c>
      <c r="M47" s="3"/>
      <c r="N47" s="11" t="s">
        <v>73</v>
      </c>
    </row>
    <row r="48" spans="1:14" ht="13.5" thickBot="1">
      <c r="A48" s="23" t="s">
        <v>74</v>
      </c>
      <c r="B48" s="9"/>
      <c r="C48" s="9">
        <f>SUM(C44:C47)</f>
        <v>30</v>
      </c>
      <c r="D48" s="9">
        <f aca="true" t="shared" si="1" ref="D48:J48">SUM(D44:D47)</f>
        <v>8</v>
      </c>
      <c r="E48" s="9">
        <f t="shared" si="1"/>
        <v>4</v>
      </c>
      <c r="F48" s="9">
        <f t="shared" si="1"/>
        <v>0</v>
      </c>
      <c r="G48" s="9">
        <f t="shared" si="1"/>
        <v>4</v>
      </c>
      <c r="H48" s="9">
        <f t="shared" si="1"/>
        <v>32</v>
      </c>
      <c r="I48" s="9">
        <f t="shared" si="1"/>
        <v>21</v>
      </c>
      <c r="J48" s="9">
        <f t="shared" si="1"/>
        <v>53</v>
      </c>
      <c r="K48" s="9"/>
      <c r="L48" s="9"/>
      <c r="M48" s="9"/>
      <c r="N48" s="9"/>
    </row>
    <row r="49" ht="12.75">
      <c r="A49" s="17"/>
    </row>
    <row r="50" ht="16.5" thickBot="1">
      <c r="G50" s="14" t="s">
        <v>84</v>
      </c>
    </row>
    <row r="51" spans="1:14" ht="13.5" thickBot="1">
      <c r="A51" s="22" t="s">
        <v>48</v>
      </c>
      <c r="B51" s="8" t="s">
        <v>49</v>
      </c>
      <c r="C51" s="8" t="s">
        <v>50</v>
      </c>
      <c r="D51" s="73" t="s">
        <v>51</v>
      </c>
      <c r="E51" s="74"/>
      <c r="F51" s="74"/>
      <c r="G51" s="75"/>
      <c r="H51" s="73" t="s">
        <v>52</v>
      </c>
      <c r="I51" s="74"/>
      <c r="J51" s="75"/>
      <c r="K51" s="73" t="s">
        <v>53</v>
      </c>
      <c r="L51" s="74"/>
      <c r="M51" s="75"/>
      <c r="N51" s="8" t="s">
        <v>54</v>
      </c>
    </row>
    <row r="52" spans="1:14" ht="13.5" thickBot="1">
      <c r="A52" s="23"/>
      <c r="B52" s="9"/>
      <c r="C52" s="9" t="s">
        <v>55</v>
      </c>
      <c r="D52" s="10" t="s">
        <v>56</v>
      </c>
      <c r="E52" s="10" t="s">
        <v>57</v>
      </c>
      <c r="F52" s="10" t="s">
        <v>58</v>
      </c>
      <c r="G52" s="10" t="s">
        <v>59</v>
      </c>
      <c r="H52" s="10" t="s">
        <v>60</v>
      </c>
      <c r="I52" s="10" t="s">
        <v>27</v>
      </c>
      <c r="J52" s="10" t="s">
        <v>61</v>
      </c>
      <c r="K52" s="10" t="s">
        <v>62</v>
      </c>
      <c r="L52" s="10" t="s">
        <v>56</v>
      </c>
      <c r="M52" s="10" t="s">
        <v>63</v>
      </c>
      <c r="N52" s="9" t="s">
        <v>64</v>
      </c>
    </row>
    <row r="53" spans="1:14" ht="13.5" thickBot="1">
      <c r="A53" s="20" t="s">
        <v>270</v>
      </c>
      <c r="B53" s="11" t="s">
        <v>271</v>
      </c>
      <c r="C53" s="3">
        <v>7</v>
      </c>
      <c r="D53" s="3">
        <v>2</v>
      </c>
      <c r="E53" s="3">
        <v>1</v>
      </c>
      <c r="F53" s="3">
        <v>0</v>
      </c>
      <c r="G53" s="3">
        <v>1</v>
      </c>
      <c r="H53" s="3">
        <f>2.5*D53+1.5*E53+1.5*F53+1.5*G53</f>
        <v>8</v>
      </c>
      <c r="I53" s="3">
        <v>4</v>
      </c>
      <c r="J53" s="3">
        <v>12</v>
      </c>
      <c r="K53" s="3" t="s">
        <v>62</v>
      </c>
      <c r="L53" s="3"/>
      <c r="M53" s="3"/>
      <c r="N53" s="11" t="s">
        <v>73</v>
      </c>
    </row>
    <row r="54" spans="1:14" ht="13.5" thickBot="1">
      <c r="A54" s="20" t="s">
        <v>272</v>
      </c>
      <c r="B54" s="11" t="s">
        <v>273</v>
      </c>
      <c r="C54" s="3">
        <v>8</v>
      </c>
      <c r="D54" s="3">
        <v>2</v>
      </c>
      <c r="E54" s="3">
        <v>1</v>
      </c>
      <c r="F54" s="3">
        <v>0</v>
      </c>
      <c r="G54" s="3">
        <v>1</v>
      </c>
      <c r="H54" s="3">
        <f>2.5*D54+1.5*E54+1.5*F54+1.5*G54</f>
        <v>8</v>
      </c>
      <c r="I54" s="3">
        <v>6</v>
      </c>
      <c r="J54" s="3">
        <v>14</v>
      </c>
      <c r="K54" s="3" t="s">
        <v>62</v>
      </c>
      <c r="L54" s="3"/>
      <c r="M54" s="3"/>
      <c r="N54" s="11" t="s">
        <v>73</v>
      </c>
    </row>
    <row r="55" spans="1:14" ht="13.5" thickBot="1">
      <c r="A55" s="20" t="s">
        <v>274</v>
      </c>
      <c r="B55" s="11" t="s">
        <v>275</v>
      </c>
      <c r="C55" s="3">
        <v>8</v>
      </c>
      <c r="D55" s="3">
        <v>2</v>
      </c>
      <c r="E55" s="3">
        <v>1</v>
      </c>
      <c r="F55" s="3">
        <v>0</v>
      </c>
      <c r="G55" s="3">
        <v>1</v>
      </c>
      <c r="H55" s="3">
        <f>2.5*D55+1.5*E55+1.5*F55+1.5*G55</f>
        <v>8</v>
      </c>
      <c r="I55" s="3">
        <v>6</v>
      </c>
      <c r="J55" s="3">
        <v>14</v>
      </c>
      <c r="K55" s="3" t="s">
        <v>62</v>
      </c>
      <c r="L55" s="3"/>
      <c r="M55" s="3"/>
      <c r="N55" s="11" t="s">
        <v>73</v>
      </c>
    </row>
    <row r="56" spans="1:14" ht="13.5" thickBot="1">
      <c r="A56" s="20" t="s">
        <v>276</v>
      </c>
      <c r="B56" s="11" t="s">
        <v>277</v>
      </c>
      <c r="C56" s="3">
        <v>7</v>
      </c>
      <c r="D56" s="3">
        <v>2</v>
      </c>
      <c r="E56" s="3">
        <v>1</v>
      </c>
      <c r="F56" s="3">
        <v>0</v>
      </c>
      <c r="G56" s="3">
        <v>1</v>
      </c>
      <c r="H56" s="3">
        <f>2.5*D56+1.5*E56+1.5*F56+1.5*G56</f>
        <v>8</v>
      </c>
      <c r="I56" s="3">
        <v>4</v>
      </c>
      <c r="J56" s="3">
        <v>12</v>
      </c>
      <c r="K56" s="3" t="s">
        <v>62</v>
      </c>
      <c r="L56" s="3"/>
      <c r="M56" s="3"/>
      <c r="N56" s="11" t="s">
        <v>73</v>
      </c>
    </row>
    <row r="57" spans="1:14" ht="13.5" thickBot="1">
      <c r="A57" s="23" t="s">
        <v>74</v>
      </c>
      <c r="B57" s="9"/>
      <c r="C57" s="9">
        <f>SUM(C53:C56)</f>
        <v>30</v>
      </c>
      <c r="D57" s="9">
        <f aca="true" t="shared" si="2" ref="D57:J57">SUM(D53:D56)</f>
        <v>8</v>
      </c>
      <c r="E57" s="9">
        <f t="shared" si="2"/>
        <v>4</v>
      </c>
      <c r="F57" s="9">
        <f t="shared" si="2"/>
        <v>0</v>
      </c>
      <c r="G57" s="9">
        <f t="shared" si="2"/>
        <v>4</v>
      </c>
      <c r="H57" s="9">
        <f t="shared" si="2"/>
        <v>32</v>
      </c>
      <c r="I57" s="9">
        <f t="shared" si="2"/>
        <v>20</v>
      </c>
      <c r="J57" s="9">
        <f t="shared" si="2"/>
        <v>52</v>
      </c>
      <c r="K57" s="9"/>
      <c r="L57" s="9"/>
      <c r="M57" s="9"/>
      <c r="N57" s="9"/>
    </row>
    <row r="58" ht="12.75">
      <c r="A58" s="17"/>
    </row>
    <row r="59" ht="16.5" thickBot="1">
      <c r="G59" s="14" t="s">
        <v>94</v>
      </c>
    </row>
    <row r="60" spans="1:14" ht="13.5" thickBot="1">
      <c r="A60" s="22" t="s">
        <v>48</v>
      </c>
      <c r="B60" s="8" t="s">
        <v>49</v>
      </c>
      <c r="C60" s="8" t="s">
        <v>50</v>
      </c>
      <c r="D60" s="73" t="s">
        <v>51</v>
      </c>
      <c r="E60" s="74"/>
      <c r="F60" s="74"/>
      <c r="G60" s="75"/>
      <c r="H60" s="73" t="s">
        <v>52</v>
      </c>
      <c r="I60" s="74"/>
      <c r="J60" s="75"/>
      <c r="K60" s="73" t="s">
        <v>53</v>
      </c>
      <c r="L60" s="74"/>
      <c r="M60" s="75"/>
      <c r="N60" s="8" t="s">
        <v>54</v>
      </c>
    </row>
    <row r="61" spans="1:14" ht="13.5" thickBot="1">
      <c r="A61" s="23"/>
      <c r="B61" s="9"/>
      <c r="C61" s="9" t="s">
        <v>55</v>
      </c>
      <c r="D61" s="10" t="s">
        <v>56</v>
      </c>
      <c r="E61" s="10" t="s">
        <v>57</v>
      </c>
      <c r="F61" s="10" t="s">
        <v>58</v>
      </c>
      <c r="G61" s="10" t="s">
        <v>59</v>
      </c>
      <c r="H61" s="10" t="s">
        <v>60</v>
      </c>
      <c r="I61" s="10" t="s">
        <v>27</v>
      </c>
      <c r="J61" s="10" t="s">
        <v>61</v>
      </c>
      <c r="K61" s="10" t="s">
        <v>62</v>
      </c>
      <c r="L61" s="10" t="s">
        <v>56</v>
      </c>
      <c r="M61" s="10" t="s">
        <v>63</v>
      </c>
      <c r="N61" s="9" t="s">
        <v>64</v>
      </c>
    </row>
    <row r="62" spans="1:14" ht="13.5" thickBot="1">
      <c r="A62" s="20" t="s">
        <v>278</v>
      </c>
      <c r="B62" s="11" t="s">
        <v>279</v>
      </c>
      <c r="C62" s="3">
        <v>8</v>
      </c>
      <c r="D62" s="3">
        <v>2</v>
      </c>
      <c r="E62" s="3">
        <v>1</v>
      </c>
      <c r="F62" s="3">
        <v>0</v>
      </c>
      <c r="G62" s="3">
        <v>1</v>
      </c>
      <c r="H62" s="3">
        <f>2.5*D62+1.5*E62+1.5*F62+1.5*G62</f>
        <v>8</v>
      </c>
      <c r="I62" s="3">
        <v>6</v>
      </c>
      <c r="J62" s="3">
        <v>14</v>
      </c>
      <c r="K62" s="3" t="s">
        <v>62</v>
      </c>
      <c r="L62" s="3"/>
      <c r="M62" s="3"/>
      <c r="N62" s="11" t="s">
        <v>91</v>
      </c>
    </row>
    <row r="63" spans="1:14" ht="13.5" thickBot="1">
      <c r="A63" s="20" t="s">
        <v>280</v>
      </c>
      <c r="B63" s="11" t="s">
        <v>281</v>
      </c>
      <c r="C63" s="3">
        <v>7</v>
      </c>
      <c r="D63" s="3">
        <v>2</v>
      </c>
      <c r="E63" s="3">
        <v>1</v>
      </c>
      <c r="F63" s="3">
        <v>0</v>
      </c>
      <c r="G63" s="3">
        <v>1</v>
      </c>
      <c r="H63" s="3">
        <f>2.5*D63+1.5*E63+1.5*F63+1.5*G63</f>
        <v>8</v>
      </c>
      <c r="I63" s="3">
        <v>4</v>
      </c>
      <c r="J63" s="3">
        <v>12</v>
      </c>
      <c r="K63" s="3" t="s">
        <v>62</v>
      </c>
      <c r="L63" s="3"/>
      <c r="M63" s="3"/>
      <c r="N63" s="11" t="s">
        <v>91</v>
      </c>
    </row>
    <row r="64" spans="1:14" ht="26.25" thickBot="1">
      <c r="A64" s="20" t="s">
        <v>282</v>
      </c>
      <c r="B64" s="11" t="s">
        <v>283</v>
      </c>
      <c r="C64" s="3">
        <v>7</v>
      </c>
      <c r="D64" s="3">
        <v>2</v>
      </c>
      <c r="E64" s="3">
        <v>1</v>
      </c>
      <c r="F64" s="3">
        <v>0</v>
      </c>
      <c r="G64" s="3">
        <v>1</v>
      </c>
      <c r="H64" s="3">
        <f>2.5*D64+1.5*E64+1.5*F64+1.5*G64</f>
        <v>8</v>
      </c>
      <c r="I64" s="3">
        <v>4</v>
      </c>
      <c r="J64" s="3">
        <v>12</v>
      </c>
      <c r="K64" s="3" t="s">
        <v>62</v>
      </c>
      <c r="L64" s="3"/>
      <c r="M64" s="3"/>
      <c r="N64" s="11" t="s">
        <v>91</v>
      </c>
    </row>
    <row r="65" spans="1:14" ht="13.5" thickBot="1">
      <c r="A65" s="20" t="s">
        <v>284</v>
      </c>
      <c r="B65" s="11" t="s">
        <v>100</v>
      </c>
      <c r="C65" s="3">
        <v>4</v>
      </c>
      <c r="D65" s="3">
        <v>0</v>
      </c>
      <c r="E65" s="3">
        <v>0</v>
      </c>
      <c r="F65" s="3">
        <v>0</v>
      </c>
      <c r="G65" s="3">
        <v>4</v>
      </c>
      <c r="H65" s="3">
        <f>2.5*D65+1.5*E65+1.5*F65+1.5*G65</f>
        <v>6</v>
      </c>
      <c r="I65" s="3">
        <v>1</v>
      </c>
      <c r="J65" s="3">
        <v>7</v>
      </c>
      <c r="K65" s="3"/>
      <c r="L65" s="3" t="s">
        <v>56</v>
      </c>
      <c r="M65" s="3"/>
      <c r="N65" s="11" t="s">
        <v>91</v>
      </c>
    </row>
    <row r="66" spans="1:14" ht="26.25" thickBot="1">
      <c r="A66" s="20" t="s">
        <v>285</v>
      </c>
      <c r="B66" s="11" t="s">
        <v>286</v>
      </c>
      <c r="C66" s="3">
        <v>4</v>
      </c>
      <c r="D66" s="3">
        <v>0</v>
      </c>
      <c r="E66" s="3">
        <v>0</v>
      </c>
      <c r="F66" s="3">
        <v>3</v>
      </c>
      <c r="G66" s="3">
        <v>1</v>
      </c>
      <c r="H66" s="3">
        <f>2.5*D66+1.5*E66+1.5*F66+1.5*G66</f>
        <v>6</v>
      </c>
      <c r="I66" s="3">
        <v>1</v>
      </c>
      <c r="J66" s="3">
        <v>7</v>
      </c>
      <c r="K66" s="3"/>
      <c r="L66" s="3" t="s">
        <v>56</v>
      </c>
      <c r="M66" s="3"/>
      <c r="N66" s="11" t="s">
        <v>91</v>
      </c>
    </row>
    <row r="67" spans="1:14" ht="13.5" thickBot="1">
      <c r="A67" s="23" t="s">
        <v>74</v>
      </c>
      <c r="B67" s="9"/>
      <c r="C67" s="9">
        <f>SUM(C62:C66)</f>
        <v>30</v>
      </c>
      <c r="D67" s="9">
        <f aca="true" t="shared" si="3" ref="D67:J67">SUM(D62:D66)</f>
        <v>6</v>
      </c>
      <c r="E67" s="9">
        <f t="shared" si="3"/>
        <v>3</v>
      </c>
      <c r="F67" s="9">
        <f t="shared" si="3"/>
        <v>3</v>
      </c>
      <c r="G67" s="9">
        <f t="shared" si="3"/>
        <v>8</v>
      </c>
      <c r="H67" s="9">
        <f t="shared" si="3"/>
        <v>36</v>
      </c>
      <c r="I67" s="9">
        <f t="shared" si="3"/>
        <v>16</v>
      </c>
      <c r="J67" s="9">
        <f t="shared" si="3"/>
        <v>52</v>
      </c>
      <c r="K67" s="9"/>
      <c r="L67" s="9"/>
      <c r="M67" s="9"/>
      <c r="N67" s="9"/>
    </row>
    <row r="68" ht="16.5" thickBot="1">
      <c r="G68" s="14" t="s">
        <v>104</v>
      </c>
    </row>
    <row r="69" spans="1:14" ht="13.5" thickBot="1">
      <c r="A69" s="22" t="s">
        <v>48</v>
      </c>
      <c r="B69" s="8" t="s">
        <v>49</v>
      </c>
      <c r="C69" s="8" t="s">
        <v>50</v>
      </c>
      <c r="D69" s="73" t="s">
        <v>51</v>
      </c>
      <c r="E69" s="74"/>
      <c r="F69" s="74"/>
      <c r="G69" s="75"/>
      <c r="H69" s="73" t="s">
        <v>52</v>
      </c>
      <c r="I69" s="74"/>
      <c r="J69" s="75"/>
      <c r="K69" s="73" t="s">
        <v>53</v>
      </c>
      <c r="L69" s="74"/>
      <c r="M69" s="75"/>
      <c r="N69" s="8" t="s">
        <v>54</v>
      </c>
    </row>
    <row r="70" spans="1:14" ht="13.5" thickBot="1">
      <c r="A70" s="23"/>
      <c r="B70" s="9"/>
      <c r="C70" s="9" t="s">
        <v>55</v>
      </c>
      <c r="D70" s="10" t="s">
        <v>56</v>
      </c>
      <c r="E70" s="10" t="s">
        <v>57</v>
      </c>
      <c r="F70" s="10" t="s">
        <v>58</v>
      </c>
      <c r="G70" s="10" t="s">
        <v>59</v>
      </c>
      <c r="H70" s="10" t="s">
        <v>60</v>
      </c>
      <c r="I70" s="10" t="s">
        <v>27</v>
      </c>
      <c r="J70" s="10" t="s">
        <v>61</v>
      </c>
      <c r="K70" s="10" t="s">
        <v>62</v>
      </c>
      <c r="L70" s="10" t="s">
        <v>56</v>
      </c>
      <c r="M70" s="10" t="s">
        <v>63</v>
      </c>
      <c r="N70" s="9" t="s">
        <v>64</v>
      </c>
    </row>
    <row r="71" spans="1:14" ht="13.5" thickBot="1">
      <c r="A71" s="85" t="s">
        <v>287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7"/>
    </row>
    <row r="72" spans="1:14" ht="26.25" thickBot="1">
      <c r="A72" s="21" t="s">
        <v>288</v>
      </c>
      <c r="B72" s="52" t="s">
        <v>289</v>
      </c>
      <c r="C72" s="4">
        <v>7</v>
      </c>
      <c r="D72" s="4">
        <v>2</v>
      </c>
      <c r="E72" s="4">
        <v>1</v>
      </c>
      <c r="F72" s="4">
        <v>0</v>
      </c>
      <c r="G72" s="4">
        <v>1</v>
      </c>
      <c r="H72" s="55">
        <f>2.5*D72+1.5*E72+1.5*F72+1.5*G72</f>
        <v>8</v>
      </c>
      <c r="I72" s="4">
        <v>4</v>
      </c>
      <c r="J72" s="4">
        <v>12</v>
      </c>
      <c r="K72" s="4" t="s">
        <v>62</v>
      </c>
      <c r="L72" s="4"/>
      <c r="M72" s="4"/>
      <c r="N72" s="52" t="s">
        <v>73</v>
      </c>
    </row>
    <row r="73" spans="1:14" ht="13.5" thickBot="1">
      <c r="A73" s="20" t="s">
        <v>290</v>
      </c>
      <c r="B73" s="11" t="s">
        <v>291</v>
      </c>
      <c r="C73" s="3">
        <v>7</v>
      </c>
      <c r="D73" s="3">
        <v>2</v>
      </c>
      <c r="E73" s="3">
        <v>1</v>
      </c>
      <c r="F73" s="3">
        <v>0</v>
      </c>
      <c r="G73" s="3">
        <v>1</v>
      </c>
      <c r="H73" s="3">
        <f>2.5*D73+1.5*E73+1.5*F73+1.5*G73</f>
        <v>8</v>
      </c>
      <c r="I73" s="3">
        <v>4</v>
      </c>
      <c r="J73" s="3">
        <v>12</v>
      </c>
      <c r="K73" s="3" t="s">
        <v>62</v>
      </c>
      <c r="L73" s="3"/>
      <c r="M73" s="3"/>
      <c r="N73" s="11" t="s">
        <v>73</v>
      </c>
    </row>
    <row r="74" spans="1:14" ht="13.5" thickBot="1">
      <c r="A74" s="23" t="s">
        <v>74</v>
      </c>
      <c r="B74" s="9"/>
      <c r="C74" s="9">
        <f>C72</f>
        <v>7</v>
      </c>
      <c r="D74" s="9">
        <f aca="true" t="shared" si="4" ref="D74:J74">D72</f>
        <v>2</v>
      </c>
      <c r="E74" s="9">
        <f t="shared" si="4"/>
        <v>1</v>
      </c>
      <c r="F74" s="9">
        <f t="shared" si="4"/>
        <v>0</v>
      </c>
      <c r="G74" s="9">
        <f t="shared" si="4"/>
        <v>1</v>
      </c>
      <c r="H74" s="9">
        <f t="shared" si="4"/>
        <v>8</v>
      </c>
      <c r="I74" s="9">
        <f t="shared" si="4"/>
        <v>4</v>
      </c>
      <c r="J74" s="9">
        <f t="shared" si="4"/>
        <v>12</v>
      </c>
      <c r="K74" s="9"/>
      <c r="L74" s="9"/>
      <c r="M74" s="9"/>
      <c r="N74" s="9"/>
    </row>
    <row r="75" ht="15.75">
      <c r="A75" s="15"/>
    </row>
    <row r="76" ht="15.75">
      <c r="C76" s="14" t="s">
        <v>130</v>
      </c>
    </row>
    <row r="77" ht="13.5" thickBot="1">
      <c r="A77" s="17"/>
    </row>
    <row r="78" spans="1:14" ht="13.5" thickBot="1">
      <c r="A78" s="22" t="s">
        <v>48</v>
      </c>
      <c r="B78" s="8" t="s">
        <v>49</v>
      </c>
      <c r="C78" s="8" t="s">
        <v>50</v>
      </c>
      <c r="D78" s="73" t="s">
        <v>51</v>
      </c>
      <c r="E78" s="74"/>
      <c r="F78" s="74"/>
      <c r="G78" s="75"/>
      <c r="H78" s="73" t="s">
        <v>52</v>
      </c>
      <c r="I78" s="74"/>
      <c r="J78" s="75"/>
      <c r="K78" s="73" t="s">
        <v>53</v>
      </c>
      <c r="L78" s="74"/>
      <c r="M78" s="75"/>
      <c r="N78" s="8" t="s">
        <v>54</v>
      </c>
    </row>
    <row r="79" spans="1:14" ht="13.5" thickBot="1">
      <c r="A79" s="23"/>
      <c r="B79" s="9"/>
      <c r="C79" s="9" t="s">
        <v>55</v>
      </c>
      <c r="D79" s="10" t="s">
        <v>56</v>
      </c>
      <c r="E79" s="10" t="s">
        <v>57</v>
      </c>
      <c r="F79" s="10" t="s">
        <v>58</v>
      </c>
      <c r="G79" s="10" t="s">
        <v>59</v>
      </c>
      <c r="H79" s="10" t="s">
        <v>60</v>
      </c>
      <c r="I79" s="10" t="s">
        <v>27</v>
      </c>
      <c r="J79" s="10" t="s">
        <v>61</v>
      </c>
      <c r="K79" s="10" t="s">
        <v>62</v>
      </c>
      <c r="L79" s="10" t="s">
        <v>56</v>
      </c>
      <c r="M79" s="10" t="s">
        <v>63</v>
      </c>
      <c r="N79" s="9" t="s">
        <v>64</v>
      </c>
    </row>
    <row r="80" spans="1:14" ht="12.75">
      <c r="A80" s="25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ht="15.75">
      <c r="A81" s="15"/>
    </row>
    <row r="82" ht="15.75">
      <c r="G82" s="14" t="s">
        <v>131</v>
      </c>
    </row>
    <row r="83" ht="13.5" thickBot="1">
      <c r="A83" s="17"/>
    </row>
    <row r="84" spans="1:14" ht="13.5" thickBot="1">
      <c r="A84" s="22" t="s">
        <v>48</v>
      </c>
      <c r="B84" s="8" t="s">
        <v>49</v>
      </c>
      <c r="C84" s="8" t="s">
        <v>50</v>
      </c>
      <c r="D84" s="73" t="s">
        <v>51</v>
      </c>
      <c r="E84" s="74"/>
      <c r="F84" s="74"/>
      <c r="G84" s="75"/>
      <c r="H84" s="73" t="s">
        <v>52</v>
      </c>
      <c r="I84" s="74"/>
      <c r="J84" s="75"/>
      <c r="K84" s="73" t="s">
        <v>53</v>
      </c>
      <c r="L84" s="74"/>
      <c r="M84" s="75"/>
      <c r="N84" s="8" t="s">
        <v>54</v>
      </c>
    </row>
    <row r="85" spans="1:14" ht="13.5" thickBot="1">
      <c r="A85" s="23"/>
      <c r="B85" s="9"/>
      <c r="C85" s="9" t="s">
        <v>55</v>
      </c>
      <c r="D85" s="10" t="s">
        <v>56</v>
      </c>
      <c r="E85" s="10" t="s">
        <v>57</v>
      </c>
      <c r="F85" s="10" t="s">
        <v>58</v>
      </c>
      <c r="G85" s="10" t="s">
        <v>59</v>
      </c>
      <c r="H85" s="10" t="s">
        <v>60</v>
      </c>
      <c r="I85" s="10" t="s">
        <v>27</v>
      </c>
      <c r="J85" s="10" t="s">
        <v>61</v>
      </c>
      <c r="K85" s="10" t="s">
        <v>62</v>
      </c>
      <c r="L85" s="10" t="s">
        <v>56</v>
      </c>
      <c r="M85" s="10" t="s">
        <v>63</v>
      </c>
      <c r="N85" s="9" t="s">
        <v>64</v>
      </c>
    </row>
    <row r="86" spans="1:14" ht="12.75">
      <c r="A86" s="25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ht="12.75">
      <c r="A87" s="17"/>
    </row>
    <row r="88" ht="15.75">
      <c r="E88" s="14" t="s">
        <v>132</v>
      </c>
    </row>
    <row r="89" ht="15.75">
      <c r="E89" s="14" t="s">
        <v>133</v>
      </c>
    </row>
    <row r="90" ht="13.5" thickBot="1">
      <c r="A90" s="17"/>
    </row>
    <row r="91" spans="1:14" ht="13.5" thickBot="1">
      <c r="A91" s="22" t="s">
        <v>48</v>
      </c>
      <c r="B91" s="8" t="s">
        <v>49</v>
      </c>
      <c r="C91" s="8" t="s">
        <v>50</v>
      </c>
      <c r="D91" s="73" t="s">
        <v>51</v>
      </c>
      <c r="E91" s="74"/>
      <c r="F91" s="74"/>
      <c r="G91" s="75"/>
      <c r="H91" s="73" t="s">
        <v>52</v>
      </c>
      <c r="I91" s="74"/>
      <c r="J91" s="75"/>
      <c r="K91" s="73" t="s">
        <v>53</v>
      </c>
      <c r="L91" s="74"/>
      <c r="M91" s="75"/>
      <c r="N91" s="8" t="s">
        <v>54</v>
      </c>
    </row>
    <row r="92" spans="1:14" ht="13.5" thickBot="1">
      <c r="A92" s="23"/>
      <c r="B92" s="9"/>
      <c r="C92" s="9" t="s">
        <v>55</v>
      </c>
      <c r="D92" s="10" t="s">
        <v>56</v>
      </c>
      <c r="E92" s="10" t="s">
        <v>57</v>
      </c>
      <c r="F92" s="10" t="s">
        <v>58</v>
      </c>
      <c r="G92" s="10" t="s">
        <v>59</v>
      </c>
      <c r="H92" s="10" t="s">
        <v>60</v>
      </c>
      <c r="I92" s="10" t="s">
        <v>27</v>
      </c>
      <c r="J92" s="10" t="s">
        <v>61</v>
      </c>
      <c r="K92" s="10" t="s">
        <v>62</v>
      </c>
      <c r="L92" s="10" t="s">
        <v>56</v>
      </c>
      <c r="M92" s="10" t="s">
        <v>63</v>
      </c>
      <c r="N92" s="9" t="s">
        <v>64</v>
      </c>
    </row>
    <row r="93" spans="1:14" ht="13.5" thickBot="1">
      <c r="A93" s="20" t="s">
        <v>263</v>
      </c>
      <c r="B93" s="11" t="s">
        <v>90</v>
      </c>
      <c r="C93" s="3">
        <v>7</v>
      </c>
      <c r="D93" s="3">
        <v>2</v>
      </c>
      <c r="E93" s="3">
        <v>1</v>
      </c>
      <c r="F93" s="3">
        <v>0</v>
      </c>
      <c r="G93" s="3">
        <v>1</v>
      </c>
      <c r="H93" s="55">
        <f>2.5*D93+1.5*E93+1.5*F93+1.5*G93</f>
        <v>8</v>
      </c>
      <c r="I93" s="3">
        <v>4</v>
      </c>
      <c r="J93" s="3">
        <v>12</v>
      </c>
      <c r="K93" s="3" t="s">
        <v>62</v>
      </c>
      <c r="L93" s="3"/>
      <c r="M93" s="3"/>
      <c r="N93" s="11" t="s">
        <v>137</v>
      </c>
    </row>
    <row r="94" spans="1:14" ht="13.5" thickBot="1">
      <c r="A94" s="20" t="s">
        <v>264</v>
      </c>
      <c r="B94" s="11" t="s">
        <v>265</v>
      </c>
      <c r="C94" s="3">
        <v>8</v>
      </c>
      <c r="D94" s="3">
        <v>2</v>
      </c>
      <c r="E94" s="3">
        <v>1</v>
      </c>
      <c r="F94" s="3">
        <v>0</v>
      </c>
      <c r="G94" s="3">
        <v>1</v>
      </c>
      <c r="H94" s="55">
        <f aca="true" t="shared" si="5" ref="H94:H101">2.5*D94+1.5*E94+1.5*F94+1.5*G94</f>
        <v>8</v>
      </c>
      <c r="I94" s="3">
        <v>6</v>
      </c>
      <c r="J94" s="3">
        <v>14</v>
      </c>
      <c r="K94" s="3" t="s">
        <v>62</v>
      </c>
      <c r="L94" s="3"/>
      <c r="M94" s="3"/>
      <c r="N94" s="11" t="s">
        <v>134</v>
      </c>
    </row>
    <row r="95" spans="1:15" ht="26.25" thickBot="1">
      <c r="A95" s="20" t="s">
        <v>583</v>
      </c>
      <c r="B95" s="11" t="s">
        <v>578</v>
      </c>
      <c r="C95" s="3">
        <v>8</v>
      </c>
      <c r="D95" s="3">
        <v>2</v>
      </c>
      <c r="E95" s="3">
        <v>1</v>
      </c>
      <c r="F95" s="3">
        <v>0</v>
      </c>
      <c r="G95" s="3">
        <v>1</v>
      </c>
      <c r="H95" s="55">
        <f t="shared" si="5"/>
        <v>8</v>
      </c>
      <c r="I95" s="3">
        <v>6</v>
      </c>
      <c r="J95" s="3">
        <v>14</v>
      </c>
      <c r="K95" s="3" t="s">
        <v>62</v>
      </c>
      <c r="L95" s="3"/>
      <c r="M95" s="3"/>
      <c r="N95" s="11" t="s">
        <v>134</v>
      </c>
      <c r="O95" s="53"/>
    </row>
    <row r="96" spans="1:14" ht="13.5" thickBot="1">
      <c r="A96" s="20" t="s">
        <v>266</v>
      </c>
      <c r="B96" s="11" t="s">
        <v>267</v>
      </c>
      <c r="C96" s="3">
        <v>8</v>
      </c>
      <c r="D96" s="3">
        <v>2</v>
      </c>
      <c r="E96" s="3">
        <v>1</v>
      </c>
      <c r="F96" s="3">
        <v>0</v>
      </c>
      <c r="G96" s="3">
        <v>1</v>
      </c>
      <c r="H96" s="55">
        <f t="shared" si="5"/>
        <v>8</v>
      </c>
      <c r="I96" s="3">
        <v>6</v>
      </c>
      <c r="J96" s="3">
        <v>14</v>
      </c>
      <c r="K96" s="3" t="s">
        <v>62</v>
      </c>
      <c r="L96" s="3"/>
      <c r="M96" s="3"/>
      <c r="N96" s="11" t="s">
        <v>134</v>
      </c>
    </row>
    <row r="97" spans="1:14" ht="13.5" thickBot="1">
      <c r="A97" s="20" t="s">
        <v>268</v>
      </c>
      <c r="B97" s="11" t="s">
        <v>269</v>
      </c>
      <c r="C97" s="3">
        <v>6</v>
      </c>
      <c r="D97" s="3">
        <v>2</v>
      </c>
      <c r="E97" s="3">
        <v>1</v>
      </c>
      <c r="F97" s="3">
        <v>0</v>
      </c>
      <c r="G97" s="3">
        <v>1</v>
      </c>
      <c r="H97" s="55">
        <f t="shared" si="5"/>
        <v>8</v>
      </c>
      <c r="I97" s="3">
        <v>3</v>
      </c>
      <c r="J97" s="3">
        <v>11</v>
      </c>
      <c r="K97" s="3"/>
      <c r="L97" s="3" t="s">
        <v>56</v>
      </c>
      <c r="M97" s="3"/>
      <c r="N97" s="11" t="s">
        <v>134</v>
      </c>
    </row>
    <row r="98" spans="1:14" ht="13.5" thickBot="1">
      <c r="A98" s="20" t="s">
        <v>270</v>
      </c>
      <c r="B98" s="11" t="s">
        <v>271</v>
      </c>
      <c r="C98" s="3">
        <v>7</v>
      </c>
      <c r="D98" s="3">
        <v>2</v>
      </c>
      <c r="E98" s="3">
        <v>1</v>
      </c>
      <c r="F98" s="3">
        <v>0</v>
      </c>
      <c r="G98" s="3">
        <v>1</v>
      </c>
      <c r="H98" s="55">
        <f t="shared" si="5"/>
        <v>8</v>
      </c>
      <c r="I98" s="3">
        <v>4</v>
      </c>
      <c r="J98" s="3">
        <v>12</v>
      </c>
      <c r="K98" s="3" t="s">
        <v>62</v>
      </c>
      <c r="L98" s="3"/>
      <c r="M98" s="3"/>
      <c r="N98" s="11" t="s">
        <v>134</v>
      </c>
    </row>
    <row r="99" spans="1:14" ht="13.5" thickBot="1">
      <c r="A99" s="20" t="s">
        <v>272</v>
      </c>
      <c r="B99" s="11" t="s">
        <v>273</v>
      </c>
      <c r="C99" s="3">
        <v>8</v>
      </c>
      <c r="D99" s="3">
        <v>2</v>
      </c>
      <c r="E99" s="3">
        <v>1</v>
      </c>
      <c r="F99" s="3">
        <v>0</v>
      </c>
      <c r="G99" s="3">
        <v>1</v>
      </c>
      <c r="H99" s="55">
        <f t="shared" si="5"/>
        <v>8</v>
      </c>
      <c r="I99" s="3">
        <v>6</v>
      </c>
      <c r="J99" s="3">
        <v>14</v>
      </c>
      <c r="K99" s="3" t="s">
        <v>62</v>
      </c>
      <c r="L99" s="3"/>
      <c r="M99" s="3"/>
      <c r="N99" s="11" t="s">
        <v>134</v>
      </c>
    </row>
    <row r="100" spans="1:14" ht="13.5" thickBot="1">
      <c r="A100" s="20" t="s">
        <v>274</v>
      </c>
      <c r="B100" s="11" t="s">
        <v>275</v>
      </c>
      <c r="C100" s="3">
        <v>8</v>
      </c>
      <c r="D100" s="3">
        <v>2</v>
      </c>
      <c r="E100" s="3">
        <v>1</v>
      </c>
      <c r="F100" s="3">
        <v>0</v>
      </c>
      <c r="G100" s="3">
        <v>1</v>
      </c>
      <c r="H100" s="55">
        <f t="shared" si="5"/>
        <v>8</v>
      </c>
      <c r="I100" s="3">
        <v>6</v>
      </c>
      <c r="J100" s="3">
        <v>14</v>
      </c>
      <c r="K100" s="3" t="s">
        <v>62</v>
      </c>
      <c r="L100" s="3"/>
      <c r="M100" s="3"/>
      <c r="N100" s="11" t="s">
        <v>134</v>
      </c>
    </row>
    <row r="101" spans="1:14" ht="13.5" thickBot="1">
      <c r="A101" s="20" t="s">
        <v>276</v>
      </c>
      <c r="B101" s="11" t="s">
        <v>277</v>
      </c>
      <c r="C101" s="3">
        <v>7</v>
      </c>
      <c r="D101" s="3">
        <v>2</v>
      </c>
      <c r="E101" s="3">
        <v>1</v>
      </c>
      <c r="F101" s="3">
        <v>0</v>
      </c>
      <c r="G101" s="3">
        <v>1</v>
      </c>
      <c r="H101" s="55">
        <f t="shared" si="5"/>
        <v>8</v>
      </c>
      <c r="I101" s="3">
        <v>4</v>
      </c>
      <c r="J101" s="3">
        <v>12</v>
      </c>
      <c r="K101" s="3" t="s">
        <v>62</v>
      </c>
      <c r="L101" s="3"/>
      <c r="M101" s="3"/>
      <c r="N101" s="11" t="s">
        <v>134</v>
      </c>
    </row>
    <row r="102" spans="1:14" ht="13.5" thickBot="1">
      <c r="A102" s="84" t="s">
        <v>563</v>
      </c>
      <c r="B102" s="75"/>
      <c r="C102" s="9">
        <f>SUM(C93:C101)</f>
        <v>67</v>
      </c>
      <c r="D102" s="9">
        <f>SUM(D93:D101)</f>
        <v>18</v>
      </c>
      <c r="E102" s="9">
        <f>SUM(E93:E101)</f>
        <v>9</v>
      </c>
      <c r="F102" s="9">
        <f>SUM(F93:F101)</f>
        <v>0</v>
      </c>
      <c r="G102" s="9">
        <f>SUM(G93:G101)</f>
        <v>9</v>
      </c>
      <c r="H102" s="9">
        <f>SUM(H93:H101)</f>
        <v>72</v>
      </c>
      <c r="I102" s="9">
        <f>SUM(I93:I101)</f>
        <v>45</v>
      </c>
      <c r="J102" s="9">
        <f>SUM(J93:J101)</f>
        <v>117</v>
      </c>
      <c r="K102" s="9">
        <v>8</v>
      </c>
      <c r="L102" s="9">
        <v>1</v>
      </c>
      <c r="M102" s="9">
        <v>0</v>
      </c>
      <c r="N102" s="9"/>
    </row>
    <row r="103" spans="1:14" ht="13.5" customHeight="1" thickBot="1">
      <c r="A103" s="73" t="s">
        <v>513</v>
      </c>
      <c r="B103" s="75"/>
      <c r="C103" s="41">
        <f>SUM(D103:G103)</f>
        <v>504</v>
      </c>
      <c r="D103" s="9">
        <f>D102*14</f>
        <v>252</v>
      </c>
      <c r="E103" s="9">
        <f aca="true" t="shared" si="6" ref="E103:J103">E102*14</f>
        <v>126</v>
      </c>
      <c r="F103" s="9">
        <f t="shared" si="6"/>
        <v>0</v>
      </c>
      <c r="G103" s="9">
        <f t="shared" si="6"/>
        <v>126</v>
      </c>
      <c r="H103" s="9">
        <f>H102*14</f>
        <v>1008</v>
      </c>
      <c r="I103" s="9">
        <f t="shared" si="6"/>
        <v>630</v>
      </c>
      <c r="J103" s="9">
        <f t="shared" si="6"/>
        <v>1638</v>
      </c>
      <c r="K103" s="9"/>
      <c r="L103" s="9"/>
      <c r="M103" s="9"/>
      <c r="N103" s="9"/>
    </row>
    <row r="104" spans="1:14" ht="13.5" customHeight="1" thickBot="1">
      <c r="A104" s="73" t="s">
        <v>564</v>
      </c>
      <c r="B104" s="75"/>
      <c r="C104" s="54">
        <f>C103/(C103+C123+C134)</f>
        <v>0.5294117647058824</v>
      </c>
      <c r="D104" s="54">
        <f aca="true" t="shared" si="7" ref="D104:J104">D103/(D103+D123+D134)</f>
        <v>0.6</v>
      </c>
      <c r="E104" s="54">
        <f t="shared" si="7"/>
        <v>0.6</v>
      </c>
      <c r="F104" s="54">
        <f>F103/(F103+F123+F134)</f>
        <v>0</v>
      </c>
      <c r="G104" s="54">
        <f t="shared" si="7"/>
        <v>0.45</v>
      </c>
      <c r="H104" s="54">
        <f t="shared" si="7"/>
        <v>0.5454545454545454</v>
      </c>
      <c r="I104" s="54">
        <f t="shared" si="7"/>
        <v>0.5844155844155844</v>
      </c>
      <c r="J104" s="54">
        <f t="shared" si="7"/>
        <v>0.5598086124401914</v>
      </c>
      <c r="K104" s="9" t="s">
        <v>135</v>
      </c>
      <c r="L104" s="9" t="s">
        <v>135</v>
      </c>
      <c r="M104" s="9" t="s">
        <v>135</v>
      </c>
      <c r="N104" s="9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9"/>
    </row>
    <row r="113" ht="15.75">
      <c r="C113" s="14" t="s">
        <v>136</v>
      </c>
    </row>
    <row r="114" ht="13.5" thickBot="1">
      <c r="A114" s="17"/>
    </row>
    <row r="115" spans="1:14" ht="13.5" thickBot="1">
      <c r="A115" s="22" t="s">
        <v>48</v>
      </c>
      <c r="B115" s="8" t="s">
        <v>49</v>
      </c>
      <c r="C115" s="8" t="s">
        <v>50</v>
      </c>
      <c r="D115" s="73" t="s">
        <v>51</v>
      </c>
      <c r="E115" s="74"/>
      <c r="F115" s="74"/>
      <c r="G115" s="75"/>
      <c r="H115" s="73" t="s">
        <v>52</v>
      </c>
      <c r="I115" s="74"/>
      <c r="J115" s="75"/>
      <c r="K115" s="73" t="s">
        <v>53</v>
      </c>
      <c r="L115" s="74"/>
      <c r="M115" s="75"/>
      <c r="N115" s="8" t="s">
        <v>54</v>
      </c>
    </row>
    <row r="116" spans="1:14" ht="13.5" thickBot="1">
      <c r="A116" s="23"/>
      <c r="B116" s="9"/>
      <c r="C116" s="57" t="s">
        <v>55</v>
      </c>
      <c r="D116" s="10" t="s">
        <v>56</v>
      </c>
      <c r="E116" s="10" t="s">
        <v>57</v>
      </c>
      <c r="F116" s="10" t="s">
        <v>58</v>
      </c>
      <c r="G116" s="10" t="s">
        <v>59</v>
      </c>
      <c r="H116" s="10" t="s">
        <v>60</v>
      </c>
      <c r="I116" s="10" t="s">
        <v>27</v>
      </c>
      <c r="J116" s="10" t="s">
        <v>61</v>
      </c>
      <c r="K116" s="10" t="s">
        <v>62</v>
      </c>
      <c r="L116" s="10" t="s">
        <v>56</v>
      </c>
      <c r="M116" s="10" t="s">
        <v>63</v>
      </c>
      <c r="N116" s="9" t="s">
        <v>64</v>
      </c>
    </row>
    <row r="117" spans="1:14" ht="13.5" thickBot="1">
      <c r="A117" s="20" t="s">
        <v>278</v>
      </c>
      <c r="B117" s="43" t="s">
        <v>279</v>
      </c>
      <c r="C117" s="58">
        <v>8</v>
      </c>
      <c r="D117" s="3">
        <v>2</v>
      </c>
      <c r="E117" s="3">
        <v>1</v>
      </c>
      <c r="F117" s="3">
        <v>0</v>
      </c>
      <c r="G117" s="3">
        <v>1</v>
      </c>
      <c r="H117" s="55">
        <f>2.5*D117+1.5*E117+1.5*F117+1.5*G117</f>
        <v>8</v>
      </c>
      <c r="I117" s="3">
        <v>6</v>
      </c>
      <c r="J117" s="3">
        <v>14</v>
      </c>
      <c r="K117" s="3" t="s">
        <v>62</v>
      </c>
      <c r="L117" s="3"/>
      <c r="M117" s="3"/>
      <c r="N117" s="11" t="s">
        <v>134</v>
      </c>
    </row>
    <row r="118" spans="1:14" ht="13.5" thickBot="1">
      <c r="A118" s="20" t="s">
        <v>280</v>
      </c>
      <c r="B118" s="11" t="s">
        <v>281</v>
      </c>
      <c r="C118" s="3">
        <v>7</v>
      </c>
      <c r="D118" s="3">
        <v>2</v>
      </c>
      <c r="E118" s="3">
        <v>1</v>
      </c>
      <c r="F118" s="3">
        <v>0</v>
      </c>
      <c r="G118" s="3">
        <v>1</v>
      </c>
      <c r="H118" s="55">
        <f>2.5*D118+1.5*E118+1.5*F118+1.5*G118</f>
        <v>8</v>
      </c>
      <c r="I118" s="3">
        <v>4</v>
      </c>
      <c r="J118" s="3">
        <v>12</v>
      </c>
      <c r="K118" s="3" t="s">
        <v>62</v>
      </c>
      <c r="L118" s="3"/>
      <c r="M118" s="3"/>
      <c r="N118" s="11" t="s">
        <v>134</v>
      </c>
    </row>
    <row r="119" spans="1:14" ht="26.25" thickBot="1">
      <c r="A119" s="20" t="s">
        <v>282</v>
      </c>
      <c r="B119" s="11" t="s">
        <v>283</v>
      </c>
      <c r="C119" s="3">
        <v>7</v>
      </c>
      <c r="D119" s="3">
        <v>2</v>
      </c>
      <c r="E119" s="3">
        <v>1</v>
      </c>
      <c r="F119" s="3">
        <v>0</v>
      </c>
      <c r="G119" s="3">
        <v>1</v>
      </c>
      <c r="H119" s="55">
        <f>2.5*D119+1.5*E119+1.5*F119+1.5*G119</f>
        <v>8</v>
      </c>
      <c r="I119" s="3">
        <v>4</v>
      </c>
      <c r="J119" s="3">
        <v>12</v>
      </c>
      <c r="K119" s="3" t="s">
        <v>62</v>
      </c>
      <c r="L119" s="3"/>
      <c r="M119" s="3"/>
      <c r="N119" s="11" t="s">
        <v>134</v>
      </c>
    </row>
    <row r="120" spans="1:14" ht="13.5" thickBot="1">
      <c r="A120" s="20" t="s">
        <v>284</v>
      </c>
      <c r="B120" s="11" t="s">
        <v>100</v>
      </c>
      <c r="C120" s="3">
        <v>4</v>
      </c>
      <c r="D120" s="3">
        <v>0</v>
      </c>
      <c r="E120" s="3">
        <v>0</v>
      </c>
      <c r="F120" s="3">
        <v>0</v>
      </c>
      <c r="G120" s="3">
        <v>4</v>
      </c>
      <c r="H120" s="55">
        <f>2.5*D120+1.5*E120+1.5*F120+1.5*G120</f>
        <v>6</v>
      </c>
      <c r="I120" s="3">
        <v>1</v>
      </c>
      <c r="J120" s="3">
        <v>7</v>
      </c>
      <c r="K120" s="3"/>
      <c r="L120" s="3" t="s">
        <v>56</v>
      </c>
      <c r="M120" s="3"/>
      <c r="N120" s="11" t="s">
        <v>134</v>
      </c>
    </row>
    <row r="121" spans="1:14" ht="26.25" thickBot="1">
      <c r="A121" s="20" t="s">
        <v>285</v>
      </c>
      <c r="B121" s="11" t="s">
        <v>286</v>
      </c>
      <c r="C121" s="3">
        <v>4</v>
      </c>
      <c r="D121" s="3">
        <v>0</v>
      </c>
      <c r="E121" s="3">
        <v>0</v>
      </c>
      <c r="F121" s="3">
        <v>3</v>
      </c>
      <c r="G121" s="3">
        <v>1</v>
      </c>
      <c r="H121" s="55">
        <f>2.5*D121+1.5*E121+1.5*F121+1.5*G121</f>
        <v>6</v>
      </c>
      <c r="I121" s="3">
        <v>1</v>
      </c>
      <c r="J121" s="3">
        <v>7</v>
      </c>
      <c r="K121" s="3"/>
      <c r="L121" s="3" t="s">
        <v>56</v>
      </c>
      <c r="M121" s="3"/>
      <c r="N121" s="11" t="s">
        <v>134</v>
      </c>
    </row>
    <row r="122" spans="1:14" ht="13.5" thickBot="1">
      <c r="A122" s="84" t="s">
        <v>563</v>
      </c>
      <c r="B122" s="75"/>
      <c r="C122" s="9">
        <f>SUM(C117:C121)</f>
        <v>30</v>
      </c>
      <c r="D122" s="9">
        <f aca="true" t="shared" si="8" ref="D122:J122">SUM(D117:D121)</f>
        <v>6</v>
      </c>
      <c r="E122" s="9">
        <f t="shared" si="8"/>
        <v>3</v>
      </c>
      <c r="F122" s="9">
        <f t="shared" si="8"/>
        <v>3</v>
      </c>
      <c r="G122" s="9">
        <f t="shared" si="8"/>
        <v>8</v>
      </c>
      <c r="H122" s="9">
        <f t="shared" si="8"/>
        <v>36</v>
      </c>
      <c r="I122" s="9">
        <f t="shared" si="8"/>
        <v>16</v>
      </c>
      <c r="J122" s="9">
        <f t="shared" si="8"/>
        <v>52</v>
      </c>
      <c r="K122" s="9">
        <v>3</v>
      </c>
      <c r="L122" s="9">
        <v>2</v>
      </c>
      <c r="M122" s="9">
        <v>0</v>
      </c>
      <c r="N122" s="9"/>
    </row>
    <row r="123" spans="1:14" ht="13.5" customHeight="1" thickBot="1">
      <c r="A123" s="73" t="s">
        <v>513</v>
      </c>
      <c r="B123" s="75"/>
      <c r="C123" s="41">
        <f>SUM(D123:G123)</f>
        <v>280</v>
      </c>
      <c r="D123" s="9">
        <f aca="true" t="shared" si="9" ref="D123:J123">D122*14</f>
        <v>84</v>
      </c>
      <c r="E123" s="9">
        <f t="shared" si="9"/>
        <v>42</v>
      </c>
      <c r="F123" s="9">
        <f t="shared" si="9"/>
        <v>42</v>
      </c>
      <c r="G123" s="9">
        <f t="shared" si="9"/>
        <v>112</v>
      </c>
      <c r="H123" s="9">
        <f t="shared" si="9"/>
        <v>504</v>
      </c>
      <c r="I123" s="9">
        <f t="shared" si="9"/>
        <v>224</v>
      </c>
      <c r="J123" s="9">
        <f t="shared" si="9"/>
        <v>728</v>
      </c>
      <c r="K123" s="9"/>
      <c r="L123" s="9"/>
      <c r="M123" s="9"/>
      <c r="N123" s="9"/>
    </row>
    <row r="124" spans="1:14" ht="13.5" customHeight="1" thickBot="1">
      <c r="A124" s="73" t="s">
        <v>564</v>
      </c>
      <c r="B124" s="75"/>
      <c r="C124" s="54">
        <f>C123/(C103+C123+C134)</f>
        <v>0.29411764705882354</v>
      </c>
      <c r="D124" s="54">
        <f aca="true" t="shared" si="10" ref="D124:J124">D123/(D103+D123+D134)</f>
        <v>0.2</v>
      </c>
      <c r="E124" s="54">
        <f t="shared" si="10"/>
        <v>0.2</v>
      </c>
      <c r="F124" s="54">
        <f t="shared" si="10"/>
        <v>1</v>
      </c>
      <c r="G124" s="54">
        <f t="shared" si="10"/>
        <v>0.4</v>
      </c>
      <c r="H124" s="54">
        <f t="shared" si="10"/>
        <v>0.2727272727272727</v>
      </c>
      <c r="I124" s="54">
        <f t="shared" si="10"/>
        <v>0.2077922077922078</v>
      </c>
      <c r="J124" s="54">
        <f t="shared" si="10"/>
        <v>0.24880382775119617</v>
      </c>
      <c r="K124" s="9" t="s">
        <v>135</v>
      </c>
      <c r="L124" s="9" t="s">
        <v>135</v>
      </c>
      <c r="M124" s="9" t="s">
        <v>135</v>
      </c>
      <c r="N124" s="9"/>
    </row>
    <row r="125" ht="12.75">
      <c r="A125" s="17"/>
    </row>
    <row r="126" ht="15.75">
      <c r="F126" s="14" t="s">
        <v>138</v>
      </c>
    </row>
    <row r="127" ht="13.5" thickBot="1">
      <c r="A127" s="17"/>
    </row>
    <row r="128" spans="1:14" ht="13.5" thickBot="1">
      <c r="A128" s="22" t="s">
        <v>48</v>
      </c>
      <c r="B128" s="8" t="s">
        <v>49</v>
      </c>
      <c r="C128" s="8" t="s">
        <v>50</v>
      </c>
      <c r="D128" s="73" t="s">
        <v>51</v>
      </c>
      <c r="E128" s="74"/>
      <c r="F128" s="74"/>
      <c r="G128" s="75"/>
      <c r="H128" s="73" t="s">
        <v>52</v>
      </c>
      <c r="I128" s="74"/>
      <c r="J128" s="75"/>
      <c r="K128" s="73" t="s">
        <v>53</v>
      </c>
      <c r="L128" s="74"/>
      <c r="M128" s="75"/>
      <c r="N128" s="8" t="s">
        <v>54</v>
      </c>
    </row>
    <row r="129" spans="1:14" ht="13.5" thickBot="1">
      <c r="A129" s="23"/>
      <c r="B129" s="9"/>
      <c r="C129" s="9" t="s">
        <v>55</v>
      </c>
      <c r="D129" s="10" t="s">
        <v>56</v>
      </c>
      <c r="E129" s="10" t="s">
        <v>57</v>
      </c>
      <c r="F129" s="10" t="s">
        <v>58</v>
      </c>
      <c r="G129" s="10" t="s">
        <v>59</v>
      </c>
      <c r="H129" s="10" t="s">
        <v>60</v>
      </c>
      <c r="I129" s="10" t="s">
        <v>27</v>
      </c>
      <c r="J129" s="10" t="s">
        <v>61</v>
      </c>
      <c r="K129" s="10" t="s">
        <v>62</v>
      </c>
      <c r="L129" s="10" t="s">
        <v>56</v>
      </c>
      <c r="M129" s="10" t="s">
        <v>63</v>
      </c>
      <c r="N129" s="9" t="s">
        <v>64</v>
      </c>
    </row>
    <row r="130" spans="1:14" ht="13.5" thickBot="1">
      <c r="A130" s="20" t="s">
        <v>257</v>
      </c>
      <c r="B130" s="11" t="s">
        <v>258</v>
      </c>
      <c r="C130" s="59">
        <v>7</v>
      </c>
      <c r="D130" s="3">
        <v>2</v>
      </c>
      <c r="E130" s="3">
        <v>1</v>
      </c>
      <c r="F130" s="3">
        <v>0</v>
      </c>
      <c r="G130" s="3">
        <v>1</v>
      </c>
      <c r="H130" s="55">
        <f>2.5*D130+1.5*E130+1.5*F130+1.5*G130</f>
        <v>8</v>
      </c>
      <c r="I130" s="3">
        <v>4</v>
      </c>
      <c r="J130" s="3">
        <v>12</v>
      </c>
      <c r="K130" s="3" t="s">
        <v>62</v>
      </c>
      <c r="L130" s="3"/>
      <c r="M130" s="3"/>
      <c r="N130" s="11" t="s">
        <v>134</v>
      </c>
    </row>
    <row r="131" spans="1:14" ht="13.5" thickBot="1">
      <c r="A131" s="20" t="s">
        <v>259</v>
      </c>
      <c r="B131" s="11" t="s">
        <v>260</v>
      </c>
      <c r="C131" s="3">
        <v>8</v>
      </c>
      <c r="D131" s="3">
        <v>2</v>
      </c>
      <c r="E131" s="3">
        <v>1</v>
      </c>
      <c r="F131" s="3">
        <v>0</v>
      </c>
      <c r="G131" s="3">
        <v>1</v>
      </c>
      <c r="H131" s="55">
        <f>2.5*D131+1.5*E131+1.5*F131+1.5*G131</f>
        <v>8</v>
      </c>
      <c r="I131" s="3">
        <v>6</v>
      </c>
      <c r="J131" s="3">
        <v>14</v>
      </c>
      <c r="K131" s="3" t="s">
        <v>62</v>
      </c>
      <c r="L131" s="3"/>
      <c r="M131" s="3"/>
      <c r="N131" s="11" t="s">
        <v>134</v>
      </c>
    </row>
    <row r="132" spans="1:14" ht="13.5" thickBot="1">
      <c r="A132" s="20" t="s">
        <v>261</v>
      </c>
      <c r="B132" s="11" t="s">
        <v>262</v>
      </c>
      <c r="C132" s="3">
        <v>8</v>
      </c>
      <c r="D132" s="3">
        <v>2</v>
      </c>
      <c r="E132" s="3">
        <v>1</v>
      </c>
      <c r="F132" s="3">
        <v>0</v>
      </c>
      <c r="G132" s="3">
        <v>1</v>
      </c>
      <c r="H132" s="55">
        <f>2.5*D132+1.5*E132+1.5*F132+1.5*G132</f>
        <v>8</v>
      </c>
      <c r="I132" s="3">
        <v>6</v>
      </c>
      <c r="J132" s="3">
        <v>14</v>
      </c>
      <c r="K132" s="3" t="s">
        <v>62</v>
      </c>
      <c r="L132" s="3"/>
      <c r="M132" s="3"/>
      <c r="N132" s="11" t="s">
        <v>134</v>
      </c>
    </row>
    <row r="133" spans="1:14" ht="13.5" thickBot="1">
      <c r="A133" s="84" t="s">
        <v>563</v>
      </c>
      <c r="B133" s="75"/>
      <c r="C133" s="9">
        <f>SUM(C130:C132)</f>
        <v>23</v>
      </c>
      <c r="D133" s="9">
        <f aca="true" t="shared" si="11" ref="D133:J133">SUM(D130:D132)</f>
        <v>6</v>
      </c>
      <c r="E133" s="9">
        <f t="shared" si="11"/>
        <v>3</v>
      </c>
      <c r="F133" s="9">
        <f t="shared" si="11"/>
        <v>0</v>
      </c>
      <c r="G133" s="9">
        <f t="shared" si="11"/>
        <v>3</v>
      </c>
      <c r="H133" s="9">
        <f t="shared" si="11"/>
        <v>24</v>
      </c>
      <c r="I133" s="9">
        <f t="shared" si="11"/>
        <v>16</v>
      </c>
      <c r="J133" s="9">
        <f t="shared" si="11"/>
        <v>40</v>
      </c>
      <c r="K133" s="9">
        <v>3</v>
      </c>
      <c r="L133" s="9">
        <v>0</v>
      </c>
      <c r="M133" s="9">
        <v>0</v>
      </c>
      <c r="N133" s="9"/>
    </row>
    <row r="134" spans="1:14" ht="13.5" customHeight="1" thickBot="1">
      <c r="A134" s="73" t="s">
        <v>513</v>
      </c>
      <c r="B134" s="75"/>
      <c r="C134" s="41">
        <f>SUM(D134:G134)</f>
        <v>168</v>
      </c>
      <c r="D134" s="9">
        <f aca="true" t="shared" si="12" ref="D134:J134">D133*14</f>
        <v>84</v>
      </c>
      <c r="E134" s="9">
        <f t="shared" si="12"/>
        <v>42</v>
      </c>
      <c r="F134" s="9">
        <f t="shared" si="12"/>
        <v>0</v>
      </c>
      <c r="G134" s="9">
        <f t="shared" si="12"/>
        <v>42</v>
      </c>
      <c r="H134" s="9">
        <f t="shared" si="12"/>
        <v>336</v>
      </c>
      <c r="I134" s="9">
        <f t="shared" si="12"/>
        <v>224</v>
      </c>
      <c r="J134" s="9">
        <f t="shared" si="12"/>
        <v>560</v>
      </c>
      <c r="K134" s="9"/>
      <c r="L134" s="9"/>
      <c r="M134" s="9"/>
      <c r="N134" s="9"/>
    </row>
    <row r="135" spans="1:14" ht="13.5" customHeight="1" thickBot="1">
      <c r="A135" s="73" t="s">
        <v>564</v>
      </c>
      <c r="B135" s="75"/>
      <c r="C135" s="54">
        <f>C134/(C103+C123+C134)</f>
        <v>0.17647058823529413</v>
      </c>
      <c r="D135" s="54">
        <f aca="true" t="shared" si="13" ref="D135:J135">D134/(D103+D123+D134)</f>
        <v>0.2</v>
      </c>
      <c r="E135" s="54">
        <f t="shared" si="13"/>
        <v>0.2</v>
      </c>
      <c r="F135" s="54">
        <f t="shared" si="13"/>
        <v>0</v>
      </c>
      <c r="G135" s="54">
        <f t="shared" si="13"/>
        <v>0.15</v>
      </c>
      <c r="H135" s="54">
        <f t="shared" si="13"/>
        <v>0.18181818181818182</v>
      </c>
      <c r="I135" s="54">
        <f t="shared" si="13"/>
        <v>0.2077922077922078</v>
      </c>
      <c r="J135" s="54">
        <f t="shared" si="13"/>
        <v>0.19138755980861244</v>
      </c>
      <c r="K135" s="9" t="s">
        <v>135</v>
      </c>
      <c r="L135" s="9" t="s">
        <v>135</v>
      </c>
      <c r="M135" s="9" t="s">
        <v>135</v>
      </c>
      <c r="N135" s="9"/>
    </row>
    <row r="136" spans="1:14" ht="13.5" customHeight="1">
      <c r="A136" s="34"/>
      <c r="B136" s="34"/>
      <c r="C136" s="40"/>
      <c r="D136" s="40"/>
      <c r="E136" s="40"/>
      <c r="F136" s="40"/>
      <c r="G136" s="40"/>
      <c r="H136" s="40"/>
      <c r="I136" s="40"/>
      <c r="J136" s="40"/>
      <c r="K136" s="34"/>
      <c r="L136" s="34"/>
      <c r="M136" s="34"/>
      <c r="N136" s="34"/>
    </row>
    <row r="137" spans="1:14" ht="13.5" customHeight="1">
      <c r="A137" s="34"/>
      <c r="B137" s="34"/>
      <c r="C137" s="40"/>
      <c r="D137" s="40"/>
      <c r="E137" s="40"/>
      <c r="F137" s="40"/>
      <c r="G137" s="40"/>
      <c r="H137" s="40"/>
      <c r="I137" s="40"/>
      <c r="J137" s="40"/>
      <c r="K137" s="34"/>
      <c r="L137" s="34"/>
      <c r="M137" s="34"/>
      <c r="N137" s="34"/>
    </row>
    <row r="138" spans="1:14" ht="13.5" customHeight="1">
      <c r="A138" s="34"/>
      <c r="B138" s="34"/>
      <c r="C138" s="40"/>
      <c r="D138" s="40"/>
      <c r="E138" s="40"/>
      <c r="F138" s="40"/>
      <c r="G138" s="40"/>
      <c r="H138" s="40"/>
      <c r="I138" s="40"/>
      <c r="J138" s="40"/>
      <c r="K138" s="34"/>
      <c r="L138" s="34"/>
      <c r="M138" s="34"/>
      <c r="N138" s="34"/>
    </row>
    <row r="139" spans="1:14" ht="13.5" customHeight="1">
      <c r="A139" s="34"/>
      <c r="B139" s="34"/>
      <c r="C139" s="40"/>
      <c r="D139" s="40"/>
      <c r="E139" s="40"/>
      <c r="F139" s="40"/>
      <c r="G139" s="40"/>
      <c r="H139" s="40"/>
      <c r="I139" s="40"/>
      <c r="J139" s="40"/>
      <c r="K139" s="34"/>
      <c r="L139" s="34"/>
      <c r="M139" s="34"/>
      <c r="N139" s="34"/>
    </row>
    <row r="140" spans="1:14" ht="13.5" customHeight="1">
      <c r="A140" s="34"/>
      <c r="B140" s="34"/>
      <c r="C140" s="40"/>
      <c r="D140" s="40"/>
      <c r="E140" s="40"/>
      <c r="F140" s="40"/>
      <c r="G140" s="40"/>
      <c r="H140" s="40"/>
      <c r="I140" s="40"/>
      <c r="J140" s="40"/>
      <c r="K140" s="34"/>
      <c r="L140" s="34"/>
      <c r="M140" s="34"/>
      <c r="N140" s="34"/>
    </row>
    <row r="141" spans="1:14" ht="13.5" customHeight="1">
      <c r="A141" s="34"/>
      <c r="B141" s="34"/>
      <c r="C141" s="40"/>
      <c r="D141" s="40"/>
      <c r="E141" s="40"/>
      <c r="F141" s="40"/>
      <c r="G141" s="40"/>
      <c r="H141" s="40"/>
      <c r="I141" s="40"/>
      <c r="J141" s="40"/>
      <c r="K141" s="34"/>
      <c r="L141" s="34"/>
      <c r="M141" s="34"/>
      <c r="N141" s="34"/>
    </row>
    <row r="142" spans="1:14" ht="13.5" customHeight="1">
      <c r="A142" s="34"/>
      <c r="B142" s="34"/>
      <c r="C142" s="40"/>
      <c r="D142" s="40"/>
      <c r="E142" s="40"/>
      <c r="F142" s="40"/>
      <c r="G142" s="40"/>
      <c r="H142" s="40"/>
      <c r="I142" s="40"/>
      <c r="J142" s="40"/>
      <c r="K142" s="34"/>
      <c r="L142" s="34"/>
      <c r="M142" s="34"/>
      <c r="N142" s="34"/>
    </row>
    <row r="143" spans="1:14" ht="13.5" customHeight="1">
      <c r="A143" s="34"/>
      <c r="B143" s="34"/>
      <c r="C143" s="40"/>
      <c r="D143" s="40"/>
      <c r="E143" s="40"/>
      <c r="F143" s="40"/>
      <c r="G143" s="40"/>
      <c r="H143" s="40"/>
      <c r="I143" s="40"/>
      <c r="J143" s="40"/>
      <c r="K143" s="34"/>
      <c r="L143" s="34"/>
      <c r="M143" s="34"/>
      <c r="N143" s="34"/>
    </row>
    <row r="144" spans="1:14" ht="13.5" customHeight="1">
      <c r="A144" s="34"/>
      <c r="B144" s="34"/>
      <c r="C144" s="40"/>
      <c r="D144" s="40"/>
      <c r="E144" s="40"/>
      <c r="F144" s="40"/>
      <c r="G144" s="40"/>
      <c r="H144" s="40"/>
      <c r="I144" s="40"/>
      <c r="J144" s="40"/>
      <c r="K144" s="34"/>
      <c r="L144" s="34"/>
      <c r="M144" s="34"/>
      <c r="N144" s="34"/>
    </row>
    <row r="145" spans="1:14" ht="13.5" customHeight="1">
      <c r="A145" s="34"/>
      <c r="B145" s="34"/>
      <c r="C145" s="40"/>
      <c r="D145" s="40"/>
      <c r="E145" s="40"/>
      <c r="F145" s="40"/>
      <c r="G145" s="40"/>
      <c r="H145" s="40"/>
      <c r="I145" s="40"/>
      <c r="J145" s="40"/>
      <c r="K145" s="34"/>
      <c r="L145" s="34"/>
      <c r="M145" s="34"/>
      <c r="N145" s="34"/>
    </row>
    <row r="146" spans="1:14" ht="13.5" customHeight="1">
      <c r="A146" s="34"/>
      <c r="B146" s="34"/>
      <c r="C146" s="40"/>
      <c r="D146" s="40"/>
      <c r="E146" s="40"/>
      <c r="F146" s="40"/>
      <c r="G146" s="40"/>
      <c r="H146" s="40"/>
      <c r="I146" s="40"/>
      <c r="J146" s="40"/>
      <c r="K146" s="34"/>
      <c r="L146" s="34"/>
      <c r="M146" s="34"/>
      <c r="N146" s="34"/>
    </row>
    <row r="147" spans="1:14" ht="13.5" customHeight="1">
      <c r="A147" s="34"/>
      <c r="B147" s="34"/>
      <c r="C147" s="40"/>
      <c r="D147" s="40"/>
      <c r="E147" s="40"/>
      <c r="F147" s="40"/>
      <c r="G147" s="40"/>
      <c r="H147" s="40"/>
      <c r="I147" s="40"/>
      <c r="J147" s="40"/>
      <c r="K147" s="34"/>
      <c r="L147" s="34"/>
      <c r="M147" s="34"/>
      <c r="N147" s="34"/>
    </row>
    <row r="148" spans="1:14" ht="13.5" customHeight="1">
      <c r="A148" s="34"/>
      <c r="B148" s="34"/>
      <c r="C148" s="40"/>
      <c r="D148" s="40"/>
      <c r="E148" s="40"/>
      <c r="F148" s="40"/>
      <c r="G148" s="40"/>
      <c r="H148" s="40"/>
      <c r="I148" s="40"/>
      <c r="J148" s="40"/>
      <c r="K148" s="34"/>
      <c r="L148" s="34"/>
      <c r="M148" s="34"/>
      <c r="N148" s="34"/>
    </row>
    <row r="149" spans="1:14" ht="13.5" customHeight="1">
      <c r="A149" s="34"/>
      <c r="B149" s="34"/>
      <c r="C149" s="40"/>
      <c r="D149" s="40"/>
      <c r="E149" s="40"/>
      <c r="F149" s="40"/>
      <c r="G149" s="40"/>
      <c r="H149" s="40"/>
      <c r="I149" s="40"/>
      <c r="J149" s="40"/>
      <c r="K149" s="34"/>
      <c r="L149" s="34"/>
      <c r="M149" s="34"/>
      <c r="N149" s="34"/>
    </row>
    <row r="150" spans="1:14" ht="13.5" customHeight="1">
      <c r="A150" s="34"/>
      <c r="B150" s="34"/>
      <c r="C150" s="40"/>
      <c r="D150" s="40"/>
      <c r="E150" s="40"/>
      <c r="F150" s="40"/>
      <c r="G150" s="40"/>
      <c r="H150" s="40"/>
      <c r="I150" s="40"/>
      <c r="J150" s="40"/>
      <c r="K150" s="34"/>
      <c r="L150" s="34"/>
      <c r="M150" s="34"/>
      <c r="N150" s="34"/>
    </row>
    <row r="151" spans="1:14" ht="13.5" customHeight="1">
      <c r="A151" s="34"/>
      <c r="B151" s="34"/>
      <c r="C151" s="40"/>
      <c r="D151" s="40"/>
      <c r="E151" s="40"/>
      <c r="F151" s="40"/>
      <c r="G151" s="40"/>
      <c r="H151" s="40"/>
      <c r="I151" s="40"/>
      <c r="J151" s="40"/>
      <c r="K151" s="34"/>
      <c r="L151" s="34"/>
      <c r="M151" s="34"/>
      <c r="N151" s="34"/>
    </row>
    <row r="152" ht="12.75">
      <c r="A152" s="17"/>
    </row>
    <row r="153" ht="15.75">
      <c r="G153" s="14" t="s">
        <v>139</v>
      </c>
    </row>
    <row r="154" ht="16.5" thickBot="1">
      <c r="A154" s="14"/>
    </row>
    <row r="155" spans="1:9" ht="13.5" customHeight="1" thickBot="1">
      <c r="A155" s="22" t="s">
        <v>514</v>
      </c>
      <c r="B155" s="8" t="s">
        <v>515</v>
      </c>
      <c r="C155" s="8" t="s">
        <v>516</v>
      </c>
      <c r="D155" s="73" t="s">
        <v>52</v>
      </c>
      <c r="E155" s="74"/>
      <c r="F155" s="75"/>
      <c r="G155" s="7" t="s">
        <v>517</v>
      </c>
      <c r="H155" s="73" t="s">
        <v>518</v>
      </c>
      <c r="I155" s="75"/>
    </row>
    <row r="156" spans="1:9" ht="13.5" thickBot="1">
      <c r="A156" s="28"/>
      <c r="B156" s="29"/>
      <c r="C156" s="29" t="s">
        <v>519</v>
      </c>
      <c r="D156" s="8" t="s">
        <v>60</v>
      </c>
      <c r="E156" s="8" t="s">
        <v>27</v>
      </c>
      <c r="F156" s="8" t="s">
        <v>61</v>
      </c>
      <c r="G156" s="30"/>
      <c r="H156" s="8" t="s">
        <v>520</v>
      </c>
      <c r="I156" s="8" t="s">
        <v>521</v>
      </c>
    </row>
    <row r="157" spans="1:13" ht="12.75">
      <c r="A157" s="31">
        <v>1</v>
      </c>
      <c r="B157" s="32" t="s">
        <v>522</v>
      </c>
      <c r="C157" s="32">
        <f>14*(SUMIF($N:$N,"Obligatorie",D:D)+SUMIF($N:$N,"Obligatorie",E:E)+SUMIF($N:$N,"Obligatorie",F:F)+SUMIF($N:$N,"Obligatorie",G:G))</f>
        <v>896</v>
      </c>
      <c r="D157" s="32">
        <f>14*SUMIF($N:$N,"Obligatorie",H:H)</f>
        <v>1736</v>
      </c>
      <c r="E157" s="32">
        <f>14*SUMIF($N:$N,"Obligatorie",I:I)</f>
        <v>1022</v>
      </c>
      <c r="F157" s="32">
        <f>14*SUMIF($N:$N,"Obligatorie",J:J)</f>
        <v>2758</v>
      </c>
      <c r="G157" s="33">
        <f>C157/C159</f>
        <v>0.9411764705882353</v>
      </c>
      <c r="H157" s="32">
        <f>H159-H158</f>
        <v>53</v>
      </c>
      <c r="I157" s="32">
        <f>I159-I158</f>
        <v>60</v>
      </c>
      <c r="J157" s="34"/>
      <c r="K157" s="34"/>
      <c r="L157" s="34"/>
      <c r="M157" s="34"/>
    </row>
    <row r="158" spans="1:13" ht="12.75">
      <c r="A158" s="35">
        <v>2</v>
      </c>
      <c r="B158" s="36" t="s">
        <v>523</v>
      </c>
      <c r="C158" s="36">
        <f>14*(SUMIF(N:N,"Optionala",D:D)+SUMIF(N:N,"Optionala",E:E)+SUMIF(N:N,"Optionala",F:F)+SUMIF(N:N,"Optionala",G:G))</f>
        <v>56</v>
      </c>
      <c r="D158" s="36">
        <f>14*SUMIF($N:$N,"Optionala",H:H)</f>
        <v>112</v>
      </c>
      <c r="E158" s="36">
        <f>14*SUMIF($N:$N,"Optionala",I:I)</f>
        <v>56</v>
      </c>
      <c r="F158" s="36">
        <f>14*SUMIF($N:$N,"Optionala",J:J)</f>
        <v>168</v>
      </c>
      <c r="G158" s="37">
        <f>C158/C159</f>
        <v>0.058823529411764705</v>
      </c>
      <c r="H158" s="36">
        <v>7</v>
      </c>
      <c r="I158" s="36">
        <v>0</v>
      </c>
      <c r="J158" s="34"/>
      <c r="K158" s="34"/>
      <c r="L158" s="34"/>
      <c r="M158" s="34"/>
    </row>
    <row r="159" spans="1:13" ht="13.5" thickBot="1">
      <c r="A159" s="82" t="s">
        <v>74</v>
      </c>
      <c r="B159" s="83"/>
      <c r="C159" s="38">
        <f>SUM(C157:C158)</f>
        <v>952</v>
      </c>
      <c r="D159" s="38">
        <f>SUM(D157:D158)</f>
        <v>1848</v>
      </c>
      <c r="E159" s="38">
        <f>SUM(E157:E158)</f>
        <v>1078</v>
      </c>
      <c r="F159" s="38">
        <f>SUM(F157:F158)</f>
        <v>2926</v>
      </c>
      <c r="G159" s="39">
        <f>SUM(G157:G158)</f>
        <v>1</v>
      </c>
      <c r="H159" s="38">
        <v>60</v>
      </c>
      <c r="I159" s="38">
        <v>60</v>
      </c>
      <c r="J159" s="34"/>
      <c r="K159" s="34"/>
      <c r="L159" s="34"/>
      <c r="M159" s="34"/>
    </row>
    <row r="160" spans="1:14" ht="12.75">
      <c r="A160" s="34"/>
      <c r="B160" s="34"/>
      <c r="C160" s="34"/>
      <c r="D160" s="34"/>
      <c r="E160" s="34"/>
      <c r="F160" s="34"/>
      <c r="G160" s="40"/>
      <c r="H160" s="34"/>
      <c r="I160" s="34"/>
      <c r="J160" s="34"/>
      <c r="K160" s="34"/>
      <c r="L160" s="34"/>
      <c r="M160" s="34"/>
      <c r="N160" s="34"/>
    </row>
    <row r="161" ht="15.75">
      <c r="G161" s="14" t="s">
        <v>139</v>
      </c>
    </row>
    <row r="162" ht="16.5" thickBot="1">
      <c r="A162" s="14"/>
    </row>
    <row r="163" spans="1:9" ht="13.5" thickBot="1">
      <c r="A163" s="22" t="s">
        <v>514</v>
      </c>
      <c r="B163" s="8" t="s">
        <v>515</v>
      </c>
      <c r="C163" s="8" t="s">
        <v>516</v>
      </c>
      <c r="D163" s="73" t="s">
        <v>52</v>
      </c>
      <c r="E163" s="74"/>
      <c r="F163" s="75"/>
      <c r="G163" s="7" t="s">
        <v>517</v>
      </c>
      <c r="H163" s="73" t="s">
        <v>518</v>
      </c>
      <c r="I163" s="75"/>
    </row>
    <row r="164" spans="1:9" ht="13.5" thickBot="1">
      <c r="A164" s="28"/>
      <c r="B164" s="29"/>
      <c r="C164" s="29" t="s">
        <v>519</v>
      </c>
      <c r="D164" s="8" t="s">
        <v>60</v>
      </c>
      <c r="E164" s="8" t="s">
        <v>27</v>
      </c>
      <c r="F164" s="8" t="s">
        <v>61</v>
      </c>
      <c r="G164" s="30"/>
      <c r="H164" s="8" t="s">
        <v>520</v>
      </c>
      <c r="I164" s="8" t="s">
        <v>521</v>
      </c>
    </row>
    <row r="165" spans="1:9" ht="12.75">
      <c r="A165" s="31">
        <v>1</v>
      </c>
      <c r="B165" s="32" t="s">
        <v>592</v>
      </c>
      <c r="C165" s="32">
        <f>14*(SUMIF($N$1:$N$66,"Fundamentala",D:D)+SUMIF($N$1:$N$66,"Fundamentala",E:E)+SUMIF($N$1:$N$66,"Fundamentala",F:F)+SUMIF($N$1:$N$66,"Fundamentala",G:G))</f>
        <v>504</v>
      </c>
      <c r="D165" s="63">
        <f>14*SUMIF($N$1:$N$66,"Fundamentala",H:H)</f>
        <v>1008</v>
      </c>
      <c r="E165" s="63">
        <f>14*SUMIF($N$1:$N$66,"Fundamentala",I:I)</f>
        <v>630</v>
      </c>
      <c r="F165" s="63">
        <f>14*SUMIF($N$1:$N$66,"Fundamentala",J:J)</f>
        <v>1638</v>
      </c>
      <c r="G165" s="33">
        <f>C165/C168</f>
        <v>0.5294117647058824</v>
      </c>
      <c r="H165" s="32">
        <f>SUMIF($N$1:$N$47,"Fundamentala",$C$1:$C$47)</f>
        <v>37</v>
      </c>
      <c r="I165" s="32">
        <f>SUMIF($N$53:$N$66,"Fundamentala",$C$53:$C$66)</f>
        <v>30</v>
      </c>
    </row>
    <row r="166" spans="1:9" ht="12.75">
      <c r="A166" s="60">
        <v>2</v>
      </c>
      <c r="B166" s="61" t="s">
        <v>593</v>
      </c>
      <c r="C166" s="61">
        <f>14*(SUMIF(N:N,"Specialitate",D:D)+SUMIF(N:N,"Specialitate",E:E)+SUMIF(N:N,"Specialitate",F:F)+SUMIF(N:N,"Specialitate",G:G))</f>
        <v>280</v>
      </c>
      <c r="D166" s="36">
        <f>14*SUMIF($N$1:$N$87,"Specialitate",H:H)</f>
        <v>504</v>
      </c>
      <c r="E166" s="36">
        <f>14*SUMIF($N$1:$N$87,"Specialitate",I:I)</f>
        <v>224</v>
      </c>
      <c r="F166" s="36">
        <f>14*SUMIF($N$1:$N$87,"Specialitate",J:J)</f>
        <v>728</v>
      </c>
      <c r="G166" s="62">
        <f>C166/C168</f>
        <v>0.29411764705882354</v>
      </c>
      <c r="H166" s="36">
        <f>SUMIF($N$1:$N$47,"Specialitate",$C$1:$C$47)</f>
        <v>0</v>
      </c>
      <c r="I166" s="36">
        <f>SUMIF($N$53:$N$66,"Specialitate",$C$53:$C$66)</f>
        <v>30</v>
      </c>
    </row>
    <row r="167" spans="1:9" ht="12.75">
      <c r="A167" s="35">
        <v>3</v>
      </c>
      <c r="B167" s="36" t="s">
        <v>594</v>
      </c>
      <c r="C167" s="36">
        <f>14*(SUMIF(N:N,"Complementara",D:D)+SUMIF(N:N,"Complementara",E:E)+SUMIF(N:N,"Complementara",F:F)+SUMIF(N:N,"Complementara",G:G))</f>
        <v>168</v>
      </c>
      <c r="D167" s="36">
        <f>14*SUMIF($N$1:$N$87,"Complementara",H:H)</f>
        <v>336</v>
      </c>
      <c r="E167" s="36">
        <f>14*SUMIF($N$1:$N$87,"Complementara",I:I)</f>
        <v>224</v>
      </c>
      <c r="F167" s="36">
        <f>14*SUMIF($N$1:$N$87,"Complementara",J:J)</f>
        <v>560</v>
      </c>
      <c r="G167" s="37">
        <f>C167/C168</f>
        <v>0.17647058823529413</v>
      </c>
      <c r="H167" s="36">
        <f>SUMIF($N$1:$N$56,"Complementara",$C$1:$C$56)</f>
        <v>23</v>
      </c>
      <c r="I167" s="36">
        <f>SUMIF($N$53:$N$66,"Complementara",$C$53:$C$66)</f>
        <v>0</v>
      </c>
    </row>
    <row r="168" spans="1:9" ht="13.5" thickBot="1">
      <c r="A168" s="82" t="s">
        <v>74</v>
      </c>
      <c r="B168" s="83"/>
      <c r="C168" s="38">
        <f aca="true" t="shared" si="14" ref="C168:I168">SUM(C165:C167)</f>
        <v>952</v>
      </c>
      <c r="D168" s="38">
        <f t="shared" si="14"/>
        <v>1848</v>
      </c>
      <c r="E168" s="38">
        <f t="shared" si="14"/>
        <v>1078</v>
      </c>
      <c r="F168" s="38">
        <f t="shared" si="14"/>
        <v>2926</v>
      </c>
      <c r="G168" s="39">
        <f t="shared" si="14"/>
        <v>1</v>
      </c>
      <c r="H168" s="38">
        <f t="shared" si="14"/>
        <v>60</v>
      </c>
      <c r="I168" s="38">
        <f t="shared" si="14"/>
        <v>60</v>
      </c>
    </row>
    <row r="169" spans="1:3" ht="12.75">
      <c r="A169" s="19"/>
      <c r="C169" s="1"/>
    </row>
    <row r="170" ht="12.75">
      <c r="A170" s="18"/>
    </row>
    <row r="171" spans="1:2" ht="12.75">
      <c r="A171" s="19"/>
      <c r="B171" s="1"/>
    </row>
    <row r="172" spans="1:2" ht="12.75">
      <c r="A172" s="19"/>
      <c r="B172" s="1"/>
    </row>
    <row r="173" ht="12.75">
      <c r="A173" s="17"/>
    </row>
    <row r="174" ht="12.75">
      <c r="A174" s="19"/>
    </row>
  </sheetData>
  <sheetProtection/>
  <mergeCells count="52">
    <mergeCell ref="A103:B103"/>
    <mergeCell ref="A123:B123"/>
    <mergeCell ref="A134:B134"/>
    <mergeCell ref="A23:A24"/>
    <mergeCell ref="B23:C23"/>
    <mergeCell ref="B24:C24"/>
    <mergeCell ref="K60:M60"/>
    <mergeCell ref="K33:M33"/>
    <mergeCell ref="D42:G42"/>
    <mergeCell ref="H42:J42"/>
    <mergeCell ref="K42:M42"/>
    <mergeCell ref="D23:F23"/>
    <mergeCell ref="D24:F24"/>
    <mergeCell ref="D33:G33"/>
    <mergeCell ref="H33:J33"/>
    <mergeCell ref="I23:K24"/>
    <mergeCell ref="K84:M84"/>
    <mergeCell ref="D69:G69"/>
    <mergeCell ref="H69:J69"/>
    <mergeCell ref="K69:M69"/>
    <mergeCell ref="A71:N71"/>
    <mergeCell ref="D51:G51"/>
    <mergeCell ref="H51:J51"/>
    <mergeCell ref="K51:M51"/>
    <mergeCell ref="D60:G60"/>
    <mergeCell ref="H60:J60"/>
    <mergeCell ref="K115:M115"/>
    <mergeCell ref="D91:G91"/>
    <mergeCell ref="H91:J91"/>
    <mergeCell ref="K91:M91"/>
    <mergeCell ref="A102:B102"/>
    <mergeCell ref="D78:G78"/>
    <mergeCell ref="H78:J78"/>
    <mergeCell ref="K78:M78"/>
    <mergeCell ref="D84:G84"/>
    <mergeCell ref="H84:J84"/>
    <mergeCell ref="A122:B122"/>
    <mergeCell ref="A124:B124"/>
    <mergeCell ref="D128:G128"/>
    <mergeCell ref="H128:J128"/>
    <mergeCell ref="A104:B104"/>
    <mergeCell ref="D115:G115"/>
    <mergeCell ref="H115:J115"/>
    <mergeCell ref="D163:F163"/>
    <mergeCell ref="H163:I163"/>
    <mergeCell ref="A168:B168"/>
    <mergeCell ref="K128:M128"/>
    <mergeCell ref="A133:B133"/>
    <mergeCell ref="A135:B135"/>
    <mergeCell ref="D155:F155"/>
    <mergeCell ref="H155:I155"/>
    <mergeCell ref="A159:B159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66"/>
  <sheetViews>
    <sheetView zoomScalePageLayoutView="0" workbookViewId="0" topLeftCell="A1">
      <selection activeCell="A153" sqref="A153:I160"/>
    </sheetView>
  </sheetViews>
  <sheetFormatPr defaultColWidth="9.140625" defaultRowHeight="12.75"/>
  <cols>
    <col min="1" max="1" width="10.57421875" style="0" customWidth="1"/>
    <col min="2" max="2" width="28.00390625" style="0" bestFit="1" customWidth="1"/>
    <col min="3" max="3" width="11.421875" style="0" bestFit="1" customWidth="1"/>
    <col min="14" max="14" width="13.7109375" style="0" customWidth="1"/>
  </cols>
  <sheetData>
    <row r="1" spans="1:7" ht="16.5" thickBot="1">
      <c r="A1" s="14" t="s">
        <v>572</v>
      </c>
      <c r="G1" s="18" t="s">
        <v>35</v>
      </c>
    </row>
    <row r="2" spans="1:9" ht="16.5" thickBot="1">
      <c r="A2" s="15"/>
      <c r="G2" s="21" t="s">
        <v>15</v>
      </c>
      <c r="H2" s="4" t="s">
        <v>25</v>
      </c>
      <c r="I2" s="4" t="s">
        <v>26</v>
      </c>
    </row>
    <row r="3" spans="1:9" ht="16.5" thickBot="1">
      <c r="A3" s="16" t="s">
        <v>0</v>
      </c>
      <c r="G3" s="20" t="s">
        <v>33</v>
      </c>
      <c r="H3" s="3">
        <v>16</v>
      </c>
      <c r="I3" s="3">
        <v>16</v>
      </c>
    </row>
    <row r="4" spans="1:9" ht="16.5" thickBot="1">
      <c r="A4" s="16" t="s">
        <v>1</v>
      </c>
      <c r="G4" s="20" t="s">
        <v>34</v>
      </c>
      <c r="H4" s="3">
        <v>16</v>
      </c>
      <c r="I4" s="3">
        <v>19</v>
      </c>
    </row>
    <row r="5" spans="1:7" ht="15.75">
      <c r="A5" s="15" t="s">
        <v>2</v>
      </c>
      <c r="G5" s="17"/>
    </row>
    <row r="6" spans="1:7" ht="15.75">
      <c r="A6" s="15" t="s">
        <v>292</v>
      </c>
      <c r="G6" s="18" t="s">
        <v>36</v>
      </c>
    </row>
    <row r="7" spans="1:7" ht="15.75">
      <c r="A7" s="15" t="s">
        <v>589</v>
      </c>
      <c r="G7" s="17" t="s">
        <v>37</v>
      </c>
    </row>
    <row r="8" spans="1:7" ht="15.75">
      <c r="A8" s="15" t="s">
        <v>5</v>
      </c>
      <c r="G8" s="17"/>
    </row>
    <row r="9" spans="1:7" ht="15.75">
      <c r="A9" s="15" t="s">
        <v>6</v>
      </c>
      <c r="G9" s="18" t="s">
        <v>38</v>
      </c>
    </row>
    <row r="10" spans="1:7" ht="12.75">
      <c r="A10" s="17"/>
      <c r="G10" s="5" t="s">
        <v>143</v>
      </c>
    </row>
    <row r="11" spans="1:7" ht="12.75">
      <c r="A11" s="18" t="s">
        <v>7</v>
      </c>
      <c r="G11" s="6" t="s">
        <v>295</v>
      </c>
    </row>
    <row r="12" spans="1:7" ht="12.75">
      <c r="A12" s="18" t="s">
        <v>8</v>
      </c>
      <c r="G12" s="5" t="s">
        <v>296</v>
      </c>
    </row>
    <row r="13" spans="1:7" ht="12.75">
      <c r="A13" s="17" t="s">
        <v>293</v>
      </c>
      <c r="G13" s="6" t="s">
        <v>297</v>
      </c>
    </row>
    <row r="14" spans="1:7" ht="12.75">
      <c r="A14" s="17" t="s">
        <v>294</v>
      </c>
      <c r="G14" s="17"/>
    </row>
    <row r="15" spans="1:7" ht="12.75">
      <c r="A15" s="18" t="s">
        <v>11</v>
      </c>
      <c r="G15" s="17"/>
    </row>
    <row r="16" spans="1:7" ht="12.75">
      <c r="A16" s="17" t="s">
        <v>12</v>
      </c>
      <c r="G16" s="17"/>
    </row>
    <row r="17" spans="1:7" ht="12.75">
      <c r="A17" s="6"/>
      <c r="G17" s="18" t="s">
        <v>44</v>
      </c>
    </row>
    <row r="18" spans="1:7" ht="12.75">
      <c r="A18" s="17"/>
      <c r="G18" s="17" t="s">
        <v>544</v>
      </c>
    </row>
    <row r="19" ht="12.75">
      <c r="G19" t="s">
        <v>545</v>
      </c>
    </row>
    <row r="20" ht="12.75">
      <c r="A20" s="17"/>
    </row>
    <row r="21" spans="1:7" ht="12.75">
      <c r="A21" s="17" t="s">
        <v>13</v>
      </c>
      <c r="G21" s="19"/>
    </row>
    <row r="22" ht="13.5" thickBot="1">
      <c r="A22" s="18" t="s">
        <v>14</v>
      </c>
    </row>
    <row r="23" spans="1:11" ht="12.75">
      <c r="A23" s="65" t="s">
        <v>15</v>
      </c>
      <c r="B23" s="67" t="s">
        <v>16</v>
      </c>
      <c r="C23" s="68"/>
      <c r="D23" s="67" t="s">
        <v>18</v>
      </c>
      <c r="E23" s="71"/>
      <c r="F23" s="68"/>
      <c r="G23" s="2" t="s">
        <v>20</v>
      </c>
      <c r="H23" s="2" t="s">
        <v>22</v>
      </c>
      <c r="I23" s="67" t="s">
        <v>24</v>
      </c>
      <c r="J23" s="71"/>
      <c r="K23" s="68"/>
    </row>
    <row r="24" spans="1:11" ht="13.5" thickBot="1">
      <c r="A24" s="66"/>
      <c r="B24" s="69" t="s">
        <v>17</v>
      </c>
      <c r="C24" s="70"/>
      <c r="D24" s="69" t="s">
        <v>19</v>
      </c>
      <c r="E24" s="72"/>
      <c r="F24" s="70"/>
      <c r="G24" s="3" t="s">
        <v>21</v>
      </c>
      <c r="H24" s="3" t="s">
        <v>23</v>
      </c>
      <c r="I24" s="69"/>
      <c r="J24" s="72"/>
      <c r="K24" s="70"/>
    </row>
    <row r="25" spans="1:11" ht="13.5" thickBot="1">
      <c r="A25" s="20" t="s">
        <v>15</v>
      </c>
      <c r="B25" s="3" t="s">
        <v>25</v>
      </c>
      <c r="C25" s="3" t="s">
        <v>26</v>
      </c>
      <c r="D25" s="3" t="s">
        <v>27</v>
      </c>
      <c r="E25" s="3" t="s">
        <v>28</v>
      </c>
      <c r="F25" s="3" t="s">
        <v>29</v>
      </c>
      <c r="G25" s="3"/>
      <c r="H25" s="3"/>
      <c r="I25" s="3" t="s">
        <v>30</v>
      </c>
      <c r="J25" s="3" t="s">
        <v>31</v>
      </c>
      <c r="K25" s="3" t="s">
        <v>32</v>
      </c>
    </row>
    <row r="26" spans="1:11" ht="13.5" thickBot="1">
      <c r="A26" s="20" t="s">
        <v>33</v>
      </c>
      <c r="B26" s="3">
        <v>14</v>
      </c>
      <c r="C26" s="3">
        <v>14</v>
      </c>
      <c r="D26" s="3">
        <v>3</v>
      </c>
      <c r="E26" s="3">
        <v>3</v>
      </c>
      <c r="F26" s="3">
        <v>2</v>
      </c>
      <c r="G26" s="3"/>
      <c r="H26" s="3">
        <v>0</v>
      </c>
      <c r="I26" s="3">
        <v>2</v>
      </c>
      <c r="J26" s="3">
        <v>1</v>
      </c>
      <c r="K26" s="3">
        <v>1</v>
      </c>
    </row>
    <row r="27" spans="1:11" ht="13.5" thickBot="1">
      <c r="A27" s="20" t="s">
        <v>34</v>
      </c>
      <c r="B27" s="3">
        <v>14</v>
      </c>
      <c r="C27" s="3">
        <v>14</v>
      </c>
      <c r="D27" s="3">
        <v>3</v>
      </c>
      <c r="E27" s="3">
        <v>3</v>
      </c>
      <c r="F27" s="3">
        <v>2</v>
      </c>
      <c r="G27" s="3"/>
      <c r="H27" s="3">
        <v>0</v>
      </c>
      <c r="I27" s="3">
        <v>2</v>
      </c>
      <c r="J27" s="3">
        <v>1</v>
      </c>
      <c r="K27" s="3">
        <v>1</v>
      </c>
    </row>
    <row r="28" ht="12.75">
      <c r="A28" s="17"/>
    </row>
    <row r="29" ht="15.75">
      <c r="E29" s="14" t="s">
        <v>46</v>
      </c>
    </row>
    <row r="30" ht="16.5" thickBot="1">
      <c r="F30" s="14" t="s">
        <v>47</v>
      </c>
    </row>
    <row r="31" spans="1:14" ht="13.5" thickBot="1">
      <c r="A31" s="22" t="s">
        <v>48</v>
      </c>
      <c r="B31" s="8" t="s">
        <v>49</v>
      </c>
      <c r="C31" s="8" t="s">
        <v>50</v>
      </c>
      <c r="D31" s="73" t="s">
        <v>51</v>
      </c>
      <c r="E31" s="74"/>
      <c r="F31" s="74"/>
      <c r="G31" s="75"/>
      <c r="H31" s="73" t="s">
        <v>52</v>
      </c>
      <c r="I31" s="74"/>
      <c r="J31" s="75"/>
      <c r="K31" s="73" t="s">
        <v>53</v>
      </c>
      <c r="L31" s="74"/>
      <c r="M31" s="75"/>
      <c r="N31" s="8" t="s">
        <v>54</v>
      </c>
    </row>
    <row r="32" spans="1:14" ht="13.5" thickBot="1">
      <c r="A32" s="23"/>
      <c r="B32" s="9"/>
      <c r="C32" s="9" t="s">
        <v>55</v>
      </c>
      <c r="D32" s="10" t="s">
        <v>56</v>
      </c>
      <c r="E32" s="10" t="s">
        <v>57</v>
      </c>
      <c r="F32" s="10" t="s">
        <v>58</v>
      </c>
      <c r="G32" s="10" t="s">
        <v>59</v>
      </c>
      <c r="H32" s="10" t="s">
        <v>60</v>
      </c>
      <c r="I32" s="10" t="s">
        <v>27</v>
      </c>
      <c r="J32" s="10" t="s">
        <v>61</v>
      </c>
      <c r="K32" s="10" t="s">
        <v>62</v>
      </c>
      <c r="L32" s="10" t="s">
        <v>56</v>
      </c>
      <c r="M32" s="10" t="s">
        <v>63</v>
      </c>
      <c r="N32" s="9" t="s">
        <v>64</v>
      </c>
    </row>
    <row r="33" spans="1:14" ht="26.25" thickBot="1">
      <c r="A33" s="20" t="s">
        <v>298</v>
      </c>
      <c r="B33" s="11" t="s">
        <v>299</v>
      </c>
      <c r="C33" s="3">
        <v>8</v>
      </c>
      <c r="D33" s="3">
        <v>2</v>
      </c>
      <c r="E33" s="3">
        <v>1</v>
      </c>
      <c r="F33" s="3">
        <v>0</v>
      </c>
      <c r="G33" s="3">
        <v>1</v>
      </c>
      <c r="H33" s="3">
        <f>2.5*D33+1.5*E33+1.5*F33+1.5*G33</f>
        <v>8</v>
      </c>
      <c r="I33" s="3">
        <v>6</v>
      </c>
      <c r="J33" s="3">
        <v>14</v>
      </c>
      <c r="K33" s="3" t="s">
        <v>62</v>
      </c>
      <c r="L33" s="3"/>
      <c r="M33" s="3"/>
      <c r="N33" s="11" t="s">
        <v>67</v>
      </c>
    </row>
    <row r="34" spans="1:14" ht="13.5" thickBot="1">
      <c r="A34" s="20" t="s">
        <v>259</v>
      </c>
      <c r="B34" s="11" t="s">
        <v>524</v>
      </c>
      <c r="C34" s="3">
        <v>8</v>
      </c>
      <c r="D34" s="3">
        <v>2</v>
      </c>
      <c r="E34" s="3">
        <v>1</v>
      </c>
      <c r="F34" s="3">
        <v>0</v>
      </c>
      <c r="G34" s="3">
        <v>1</v>
      </c>
      <c r="H34" s="3">
        <f>2.5*D34+1.5*E34+1.5*F34+1.5*G34</f>
        <v>8</v>
      </c>
      <c r="I34" s="3">
        <v>6</v>
      </c>
      <c r="J34" s="3">
        <v>14</v>
      </c>
      <c r="K34" s="3" t="s">
        <v>62</v>
      </c>
      <c r="L34" s="3"/>
      <c r="M34" s="3"/>
      <c r="N34" s="11" t="s">
        <v>67</v>
      </c>
    </row>
    <row r="35" spans="1:14" ht="13.5" thickBot="1">
      <c r="A35" s="20" t="s">
        <v>257</v>
      </c>
      <c r="B35" s="11" t="s">
        <v>258</v>
      </c>
      <c r="C35" s="3">
        <v>7</v>
      </c>
      <c r="D35" s="3">
        <v>2</v>
      </c>
      <c r="E35" s="3">
        <v>1</v>
      </c>
      <c r="F35" s="3">
        <v>0</v>
      </c>
      <c r="G35" s="3">
        <v>1</v>
      </c>
      <c r="H35" s="3">
        <f>2.5*D35+1.5*E35+1.5*F35+1.5*G35</f>
        <v>8</v>
      </c>
      <c r="I35" s="3">
        <v>4</v>
      </c>
      <c r="J35" s="3">
        <v>12</v>
      </c>
      <c r="K35" s="3" t="s">
        <v>62</v>
      </c>
      <c r="L35" s="3"/>
      <c r="M35" s="3"/>
      <c r="N35" s="11" t="s">
        <v>73</v>
      </c>
    </row>
    <row r="36" spans="1:14" ht="26.25" thickBot="1">
      <c r="A36" s="20" t="s">
        <v>300</v>
      </c>
      <c r="B36" s="11" t="s">
        <v>301</v>
      </c>
      <c r="C36" s="3">
        <v>7</v>
      </c>
      <c r="D36" s="3">
        <v>2</v>
      </c>
      <c r="E36" s="3">
        <v>1</v>
      </c>
      <c r="F36" s="3">
        <v>0</v>
      </c>
      <c r="G36" s="3">
        <v>1</v>
      </c>
      <c r="H36" s="3">
        <f>2.5*D36+1.5*E36+1.5*F36+1.5*G36</f>
        <v>8</v>
      </c>
      <c r="I36" s="3">
        <v>4</v>
      </c>
      <c r="J36" s="3">
        <v>12</v>
      </c>
      <c r="K36" s="3" t="s">
        <v>62</v>
      </c>
      <c r="L36" s="3"/>
      <c r="M36" s="3"/>
      <c r="N36" s="11" t="s">
        <v>67</v>
      </c>
    </row>
    <row r="37" spans="1:14" ht="13.5" thickBot="1">
      <c r="A37" s="23" t="s">
        <v>74</v>
      </c>
      <c r="B37" s="9"/>
      <c r="C37" s="9">
        <f>SUM(C33:C36)</f>
        <v>30</v>
      </c>
      <c r="D37" s="9">
        <f aca="true" t="shared" si="0" ref="D37:J37">SUM(D33:D36)</f>
        <v>8</v>
      </c>
      <c r="E37" s="9">
        <f t="shared" si="0"/>
        <v>4</v>
      </c>
      <c r="F37" s="9">
        <f t="shared" si="0"/>
        <v>0</v>
      </c>
      <c r="G37" s="9">
        <f t="shared" si="0"/>
        <v>4</v>
      </c>
      <c r="H37" s="9">
        <f t="shared" si="0"/>
        <v>32</v>
      </c>
      <c r="I37" s="9">
        <f t="shared" si="0"/>
        <v>20</v>
      </c>
      <c r="J37" s="9">
        <f t="shared" si="0"/>
        <v>52</v>
      </c>
      <c r="K37" s="9"/>
      <c r="L37" s="9"/>
      <c r="M37" s="9"/>
      <c r="N37" s="9"/>
    </row>
    <row r="38" ht="12.75">
      <c r="A38" s="17"/>
    </row>
    <row r="39" ht="16.5" thickBot="1">
      <c r="F39" s="14" t="s">
        <v>75</v>
      </c>
    </row>
    <row r="40" spans="1:14" ht="13.5" thickBot="1">
      <c r="A40" s="22" t="s">
        <v>48</v>
      </c>
      <c r="B40" s="8" t="s">
        <v>49</v>
      </c>
      <c r="C40" s="8" t="s">
        <v>50</v>
      </c>
      <c r="D40" s="73" t="s">
        <v>51</v>
      </c>
      <c r="E40" s="74"/>
      <c r="F40" s="74"/>
      <c r="G40" s="75"/>
      <c r="H40" s="73" t="s">
        <v>52</v>
      </c>
      <c r="I40" s="74"/>
      <c r="J40" s="75"/>
      <c r="K40" s="73" t="s">
        <v>53</v>
      </c>
      <c r="L40" s="74"/>
      <c r="M40" s="75"/>
      <c r="N40" s="8" t="s">
        <v>54</v>
      </c>
    </row>
    <row r="41" spans="1:14" ht="13.5" thickBot="1">
      <c r="A41" s="23"/>
      <c r="B41" s="9"/>
      <c r="C41" s="9" t="s">
        <v>55</v>
      </c>
      <c r="D41" s="10" t="s">
        <v>56</v>
      </c>
      <c r="E41" s="10" t="s">
        <v>57</v>
      </c>
      <c r="F41" s="10" t="s">
        <v>58</v>
      </c>
      <c r="G41" s="10" t="s">
        <v>59</v>
      </c>
      <c r="H41" s="10" t="s">
        <v>60</v>
      </c>
      <c r="I41" s="10" t="s">
        <v>27</v>
      </c>
      <c r="J41" s="10" t="s">
        <v>61</v>
      </c>
      <c r="K41" s="10" t="s">
        <v>62</v>
      </c>
      <c r="L41" s="10" t="s">
        <v>56</v>
      </c>
      <c r="M41" s="10" t="s">
        <v>63</v>
      </c>
      <c r="N41" s="9" t="s">
        <v>64</v>
      </c>
    </row>
    <row r="42" spans="1:14" ht="26.25" thickBot="1">
      <c r="A42" s="20" t="s">
        <v>302</v>
      </c>
      <c r="B42" s="11" t="s">
        <v>303</v>
      </c>
      <c r="C42" s="3">
        <v>8</v>
      </c>
      <c r="D42" s="3">
        <v>2</v>
      </c>
      <c r="E42" s="3">
        <v>1</v>
      </c>
      <c r="F42" s="3">
        <v>0</v>
      </c>
      <c r="G42" s="3">
        <v>1</v>
      </c>
      <c r="H42" s="3">
        <f>2.5*D42+1.5*E42+1.5*F42+1.5*G42</f>
        <v>8</v>
      </c>
      <c r="I42" s="3">
        <v>6</v>
      </c>
      <c r="J42" s="3">
        <v>14</v>
      </c>
      <c r="K42" s="3" t="s">
        <v>62</v>
      </c>
      <c r="L42" s="3"/>
      <c r="M42" s="3"/>
      <c r="N42" s="11" t="s">
        <v>73</v>
      </c>
    </row>
    <row r="43" spans="1:14" ht="13.5" thickBot="1">
      <c r="A43" s="20" t="s">
        <v>266</v>
      </c>
      <c r="B43" s="11" t="s">
        <v>267</v>
      </c>
      <c r="C43" s="3">
        <v>8</v>
      </c>
      <c r="D43" s="3">
        <v>2</v>
      </c>
      <c r="E43" s="3">
        <v>1</v>
      </c>
      <c r="F43" s="3">
        <v>0</v>
      </c>
      <c r="G43" s="3">
        <v>1</v>
      </c>
      <c r="H43" s="3">
        <f>2.5*D43+1.5*E43+1.5*F43+1.5*G43</f>
        <v>8</v>
      </c>
      <c r="I43" s="3">
        <v>6</v>
      </c>
      <c r="J43" s="3">
        <v>14</v>
      </c>
      <c r="K43" s="3" t="s">
        <v>62</v>
      </c>
      <c r="L43" s="3"/>
      <c r="M43" s="3"/>
      <c r="N43" s="11" t="s">
        <v>73</v>
      </c>
    </row>
    <row r="44" spans="1:15" ht="13.5" thickBot="1">
      <c r="A44" s="20" t="s">
        <v>587</v>
      </c>
      <c r="B44" s="11" t="s">
        <v>579</v>
      </c>
      <c r="C44" s="3">
        <v>8</v>
      </c>
      <c r="D44" s="3">
        <v>2</v>
      </c>
      <c r="E44" s="3">
        <v>1</v>
      </c>
      <c r="F44" s="3">
        <v>0</v>
      </c>
      <c r="G44" s="3">
        <v>1</v>
      </c>
      <c r="H44" s="3">
        <f>2.5*D44+1.5*E44+1.5*F44+1.5*G44</f>
        <v>8</v>
      </c>
      <c r="I44" s="3">
        <v>6</v>
      </c>
      <c r="J44" s="3">
        <v>14</v>
      </c>
      <c r="K44" s="3" t="s">
        <v>62</v>
      </c>
      <c r="L44" s="3"/>
      <c r="M44" s="3"/>
      <c r="N44" s="11" t="s">
        <v>73</v>
      </c>
      <c r="O44" s="53"/>
    </row>
    <row r="45" spans="1:14" ht="13.5" thickBot="1">
      <c r="A45" s="20" t="s">
        <v>304</v>
      </c>
      <c r="B45" s="11" t="s">
        <v>90</v>
      </c>
      <c r="C45" s="3">
        <v>6</v>
      </c>
      <c r="D45" s="3">
        <v>2</v>
      </c>
      <c r="E45" s="3">
        <v>1</v>
      </c>
      <c r="F45" s="3">
        <v>0</v>
      </c>
      <c r="G45" s="3">
        <v>1</v>
      </c>
      <c r="H45" s="3">
        <f>2.5*D45+1.5*E45+1.5*F45+1.5*G45</f>
        <v>8</v>
      </c>
      <c r="I45" s="3">
        <v>3</v>
      </c>
      <c r="J45" s="3">
        <v>11</v>
      </c>
      <c r="K45" s="3"/>
      <c r="L45" s="3" t="s">
        <v>56</v>
      </c>
      <c r="M45" s="3"/>
      <c r="N45" s="11" t="s">
        <v>73</v>
      </c>
    </row>
    <row r="46" spans="1:14" ht="13.5" thickBot="1">
      <c r="A46" s="23" t="s">
        <v>74</v>
      </c>
      <c r="B46" s="9"/>
      <c r="C46" s="9">
        <f>SUM(C42:C45)</f>
        <v>30</v>
      </c>
      <c r="D46" s="9">
        <f aca="true" t="shared" si="1" ref="D46:J46">SUM(D42:D45)</f>
        <v>8</v>
      </c>
      <c r="E46" s="9">
        <f t="shared" si="1"/>
        <v>4</v>
      </c>
      <c r="F46" s="9">
        <f t="shared" si="1"/>
        <v>0</v>
      </c>
      <c r="G46" s="9">
        <f t="shared" si="1"/>
        <v>4</v>
      </c>
      <c r="H46" s="9">
        <f t="shared" si="1"/>
        <v>32</v>
      </c>
      <c r="I46" s="9">
        <f t="shared" si="1"/>
        <v>21</v>
      </c>
      <c r="J46" s="9">
        <f t="shared" si="1"/>
        <v>53</v>
      </c>
      <c r="K46" s="9"/>
      <c r="L46" s="9"/>
      <c r="M46" s="9"/>
      <c r="N46" s="9"/>
    </row>
    <row r="47" ht="12.75">
      <c r="A47" s="17"/>
    </row>
    <row r="48" ht="16.5" thickBot="1">
      <c r="F48" s="14" t="s">
        <v>84</v>
      </c>
    </row>
    <row r="49" spans="1:14" ht="13.5" thickBot="1">
      <c r="A49" s="22" t="s">
        <v>48</v>
      </c>
      <c r="B49" s="8" t="s">
        <v>49</v>
      </c>
      <c r="C49" s="8" t="s">
        <v>50</v>
      </c>
      <c r="D49" s="73" t="s">
        <v>51</v>
      </c>
      <c r="E49" s="74"/>
      <c r="F49" s="74"/>
      <c r="G49" s="75"/>
      <c r="H49" s="73" t="s">
        <v>52</v>
      </c>
      <c r="I49" s="74"/>
      <c r="J49" s="75"/>
      <c r="K49" s="73" t="s">
        <v>53</v>
      </c>
      <c r="L49" s="74"/>
      <c r="M49" s="75"/>
      <c r="N49" s="8" t="s">
        <v>54</v>
      </c>
    </row>
    <row r="50" spans="1:14" ht="13.5" thickBot="1">
      <c r="A50" s="23"/>
      <c r="B50" s="9"/>
      <c r="C50" s="9" t="s">
        <v>55</v>
      </c>
      <c r="D50" s="10" t="s">
        <v>56</v>
      </c>
      <c r="E50" s="10" t="s">
        <v>57</v>
      </c>
      <c r="F50" s="10" t="s">
        <v>58</v>
      </c>
      <c r="G50" s="10" t="s">
        <v>59</v>
      </c>
      <c r="H50" s="10" t="s">
        <v>60</v>
      </c>
      <c r="I50" s="10" t="s">
        <v>27</v>
      </c>
      <c r="J50" s="10" t="s">
        <v>61</v>
      </c>
      <c r="K50" s="10" t="s">
        <v>62</v>
      </c>
      <c r="L50" s="10" t="s">
        <v>56</v>
      </c>
      <c r="M50" s="10" t="s">
        <v>63</v>
      </c>
      <c r="N50" s="9" t="s">
        <v>64</v>
      </c>
    </row>
    <row r="51" spans="1:14" ht="13.5" thickBot="1">
      <c r="A51" s="20" t="s">
        <v>276</v>
      </c>
      <c r="B51" s="11" t="s">
        <v>277</v>
      </c>
      <c r="C51" s="3">
        <v>8</v>
      </c>
      <c r="D51" s="3">
        <v>2</v>
      </c>
      <c r="E51" s="3">
        <v>1</v>
      </c>
      <c r="F51" s="3">
        <v>0</v>
      </c>
      <c r="G51" s="3">
        <v>1</v>
      </c>
      <c r="H51" s="3">
        <f>2.5*D51+1.5*E51+1.5*F51+1.5*G51</f>
        <v>8</v>
      </c>
      <c r="I51" s="3">
        <v>6</v>
      </c>
      <c r="J51" s="3">
        <v>14</v>
      </c>
      <c r="K51" s="3" t="s">
        <v>62</v>
      </c>
      <c r="L51" s="3"/>
      <c r="M51" s="3"/>
      <c r="N51" s="11" t="s">
        <v>73</v>
      </c>
    </row>
    <row r="52" spans="1:14" ht="26.25" thickBot="1">
      <c r="A52" s="20" t="s">
        <v>288</v>
      </c>
      <c r="B52" s="11" t="s">
        <v>289</v>
      </c>
      <c r="C52" s="3">
        <v>8</v>
      </c>
      <c r="D52" s="3">
        <v>2</v>
      </c>
      <c r="E52" s="3">
        <v>1</v>
      </c>
      <c r="F52" s="3">
        <v>0</v>
      </c>
      <c r="G52" s="3">
        <v>1</v>
      </c>
      <c r="H52" s="3">
        <f>2.5*D52+1.5*E52+1.5*F52+1.5*G52</f>
        <v>8</v>
      </c>
      <c r="I52" s="3">
        <v>6</v>
      </c>
      <c r="J52" s="3">
        <v>14</v>
      </c>
      <c r="K52" s="3" t="s">
        <v>62</v>
      </c>
      <c r="L52" s="3"/>
      <c r="M52" s="3"/>
      <c r="N52" s="11" t="s">
        <v>73</v>
      </c>
    </row>
    <row r="53" spans="1:14" ht="13.5" thickBot="1">
      <c r="A53" s="20" t="s">
        <v>305</v>
      </c>
      <c r="B53" s="11" t="s">
        <v>232</v>
      </c>
      <c r="C53" s="3">
        <v>7</v>
      </c>
      <c r="D53" s="3">
        <v>2</v>
      </c>
      <c r="E53" s="3">
        <v>1</v>
      </c>
      <c r="F53" s="3">
        <v>0</v>
      </c>
      <c r="G53" s="3">
        <v>1</v>
      </c>
      <c r="H53" s="3">
        <f>2.5*D53+1.5*E53+1.5*F53+1.5*G53</f>
        <v>8</v>
      </c>
      <c r="I53" s="3">
        <v>4</v>
      </c>
      <c r="J53" s="3">
        <v>12</v>
      </c>
      <c r="K53" s="3" t="s">
        <v>62</v>
      </c>
      <c r="L53" s="3"/>
      <c r="M53" s="3"/>
      <c r="N53" s="11" t="s">
        <v>73</v>
      </c>
    </row>
    <row r="54" spans="1:14" ht="26.25" thickBot="1">
      <c r="A54" s="20" t="s">
        <v>528</v>
      </c>
      <c r="B54" s="11" t="s">
        <v>525</v>
      </c>
      <c r="C54" s="3">
        <v>7</v>
      </c>
      <c r="D54" s="3">
        <v>2</v>
      </c>
      <c r="E54" s="3">
        <v>1</v>
      </c>
      <c r="F54" s="3">
        <v>0</v>
      </c>
      <c r="G54" s="3">
        <v>1</v>
      </c>
      <c r="H54" s="3">
        <f>2.5*D54+1.5*E54+1.5*F54+1.5*G54</f>
        <v>8</v>
      </c>
      <c r="I54" s="3">
        <v>4</v>
      </c>
      <c r="J54" s="3">
        <v>12</v>
      </c>
      <c r="K54" s="3" t="s">
        <v>62</v>
      </c>
      <c r="L54" s="3"/>
      <c r="M54" s="3"/>
      <c r="N54" s="11" t="s">
        <v>91</v>
      </c>
    </row>
    <row r="55" spans="1:14" ht="13.5" thickBot="1">
      <c r="A55" s="23" t="s">
        <v>74</v>
      </c>
      <c r="B55" s="9"/>
      <c r="C55" s="9">
        <f>SUM(C51:C54)</f>
        <v>30</v>
      </c>
      <c r="D55" s="9">
        <f aca="true" t="shared" si="2" ref="D55:J55">SUM(D51:D54)</f>
        <v>8</v>
      </c>
      <c r="E55" s="9">
        <f t="shared" si="2"/>
        <v>4</v>
      </c>
      <c r="F55" s="9">
        <f t="shared" si="2"/>
        <v>0</v>
      </c>
      <c r="G55" s="9">
        <f t="shared" si="2"/>
        <v>4</v>
      </c>
      <c r="H55" s="9">
        <f t="shared" si="2"/>
        <v>32</v>
      </c>
      <c r="I55" s="9">
        <f t="shared" si="2"/>
        <v>20</v>
      </c>
      <c r="J55" s="9">
        <f t="shared" si="2"/>
        <v>52</v>
      </c>
      <c r="K55" s="9"/>
      <c r="L55" s="9"/>
      <c r="M55" s="9"/>
      <c r="N55" s="9"/>
    </row>
    <row r="56" ht="12.75">
      <c r="A56" s="17"/>
    </row>
    <row r="57" ht="16.5" thickBot="1">
      <c r="F57" s="14" t="s">
        <v>94</v>
      </c>
    </row>
    <row r="58" spans="1:14" ht="13.5" thickBot="1">
      <c r="A58" s="22" t="s">
        <v>48</v>
      </c>
      <c r="B58" s="8" t="s">
        <v>49</v>
      </c>
      <c r="C58" s="8" t="s">
        <v>50</v>
      </c>
      <c r="D58" s="73" t="s">
        <v>51</v>
      </c>
      <c r="E58" s="74"/>
      <c r="F58" s="74"/>
      <c r="G58" s="75"/>
      <c r="H58" s="73" t="s">
        <v>52</v>
      </c>
      <c r="I58" s="74"/>
      <c r="J58" s="75"/>
      <c r="K58" s="73" t="s">
        <v>53</v>
      </c>
      <c r="L58" s="74"/>
      <c r="M58" s="75"/>
      <c r="N58" s="8" t="s">
        <v>54</v>
      </c>
    </row>
    <row r="59" spans="1:14" ht="13.5" thickBot="1">
      <c r="A59" s="23"/>
      <c r="B59" s="9"/>
      <c r="C59" s="9" t="s">
        <v>55</v>
      </c>
      <c r="D59" s="10" t="s">
        <v>56</v>
      </c>
      <c r="E59" s="10" t="s">
        <v>57</v>
      </c>
      <c r="F59" s="10" t="s">
        <v>58</v>
      </c>
      <c r="G59" s="10" t="s">
        <v>59</v>
      </c>
      <c r="H59" s="10" t="s">
        <v>60</v>
      </c>
      <c r="I59" s="10" t="s">
        <v>27</v>
      </c>
      <c r="J59" s="10" t="s">
        <v>61</v>
      </c>
      <c r="K59" s="10" t="s">
        <v>62</v>
      </c>
      <c r="L59" s="10" t="s">
        <v>56</v>
      </c>
      <c r="M59" s="10" t="s">
        <v>63</v>
      </c>
      <c r="N59" s="9" t="s">
        <v>64</v>
      </c>
    </row>
    <row r="60" spans="1:14" ht="13.5" thickBot="1">
      <c r="A60" s="20" t="s">
        <v>278</v>
      </c>
      <c r="B60" s="11" t="s">
        <v>279</v>
      </c>
      <c r="C60" s="3">
        <v>7</v>
      </c>
      <c r="D60" s="3">
        <v>2</v>
      </c>
      <c r="E60" s="3">
        <v>1</v>
      </c>
      <c r="F60" s="3">
        <v>0</v>
      </c>
      <c r="G60" s="3">
        <v>1</v>
      </c>
      <c r="H60" s="3">
        <f>2.5*D60+1.5*E60+1.5*F60+1.5*G60</f>
        <v>8</v>
      </c>
      <c r="I60" s="3">
        <v>4</v>
      </c>
      <c r="J60" s="3">
        <v>12</v>
      </c>
      <c r="K60" s="3" t="s">
        <v>62</v>
      </c>
      <c r="L60" s="3"/>
      <c r="M60" s="3"/>
      <c r="N60" s="11" t="s">
        <v>73</v>
      </c>
    </row>
    <row r="61" spans="1:14" ht="26.25" thickBot="1">
      <c r="A61" s="20" t="s">
        <v>306</v>
      </c>
      <c r="B61" s="11" t="s">
        <v>307</v>
      </c>
      <c r="C61" s="3">
        <v>7</v>
      </c>
      <c r="D61" s="3">
        <v>2</v>
      </c>
      <c r="E61" s="3">
        <v>1</v>
      </c>
      <c r="F61" s="3">
        <v>0</v>
      </c>
      <c r="G61" s="3">
        <v>1</v>
      </c>
      <c r="H61" s="3">
        <f>2.5*D61+1.5*E61+1.5*F61+1.5*G61</f>
        <v>8</v>
      </c>
      <c r="I61" s="3">
        <v>4</v>
      </c>
      <c r="J61" s="3">
        <v>12</v>
      </c>
      <c r="K61" s="3" t="s">
        <v>62</v>
      </c>
      <c r="L61" s="3"/>
      <c r="M61" s="3"/>
      <c r="N61" s="11" t="s">
        <v>91</v>
      </c>
    </row>
    <row r="62" spans="1:14" ht="13.5" thickBot="1">
      <c r="A62" s="20" t="s">
        <v>308</v>
      </c>
      <c r="B62" s="11" t="s">
        <v>309</v>
      </c>
      <c r="C62" s="3">
        <v>6</v>
      </c>
      <c r="D62" s="3">
        <v>2</v>
      </c>
      <c r="E62" s="3">
        <v>1</v>
      </c>
      <c r="F62" s="3">
        <v>0</v>
      </c>
      <c r="G62" s="3">
        <v>1</v>
      </c>
      <c r="H62" s="3">
        <f>2.5*D62+1.5*E62+1.5*F62+1.5*G62</f>
        <v>8</v>
      </c>
      <c r="I62" s="3">
        <v>3</v>
      </c>
      <c r="J62" s="3">
        <v>11</v>
      </c>
      <c r="K62" s="3" t="s">
        <v>62</v>
      </c>
      <c r="L62" s="3"/>
      <c r="M62" s="3"/>
      <c r="N62" s="11" t="s">
        <v>91</v>
      </c>
    </row>
    <row r="63" spans="1:14" ht="13.5" thickBot="1">
      <c r="A63" s="20" t="s">
        <v>284</v>
      </c>
      <c r="B63" s="11" t="s">
        <v>100</v>
      </c>
      <c r="C63" s="3">
        <v>4</v>
      </c>
      <c r="D63" s="3">
        <v>0</v>
      </c>
      <c r="E63" s="3">
        <v>0</v>
      </c>
      <c r="F63" s="3">
        <v>0</v>
      </c>
      <c r="G63" s="3">
        <v>4</v>
      </c>
      <c r="H63" s="3">
        <f>2.5*D63+1.5*E63+1.5*F63+1.5*G63</f>
        <v>6</v>
      </c>
      <c r="I63" s="3">
        <v>1</v>
      </c>
      <c r="J63" s="3">
        <v>7</v>
      </c>
      <c r="K63" s="3"/>
      <c r="L63" s="3" t="s">
        <v>56</v>
      </c>
      <c r="M63" s="3"/>
      <c r="N63" s="11" t="s">
        <v>91</v>
      </c>
    </row>
    <row r="64" spans="1:14" ht="13.5" thickBot="1">
      <c r="A64" s="20" t="s">
        <v>310</v>
      </c>
      <c r="B64" s="11" t="s">
        <v>93</v>
      </c>
      <c r="C64" s="3">
        <v>6</v>
      </c>
      <c r="D64" s="3">
        <v>2</v>
      </c>
      <c r="E64" s="3">
        <v>1</v>
      </c>
      <c r="F64" s="3">
        <v>0</v>
      </c>
      <c r="G64" s="3">
        <v>0</v>
      </c>
      <c r="H64" s="3">
        <f>2.5*D64+1.5*E64+1.5*F64+1.5*G64</f>
        <v>6.5</v>
      </c>
      <c r="I64" s="3">
        <v>4.5</v>
      </c>
      <c r="J64" s="3">
        <v>11</v>
      </c>
      <c r="K64" s="3"/>
      <c r="L64" s="3" t="s">
        <v>56</v>
      </c>
      <c r="M64" s="3"/>
      <c r="N64" s="11" t="s">
        <v>91</v>
      </c>
    </row>
    <row r="65" spans="1:14" ht="13.5" thickBot="1">
      <c r="A65" s="23" t="s">
        <v>74</v>
      </c>
      <c r="B65" s="9"/>
      <c r="C65" s="9">
        <f>SUM(C60:C64)</f>
        <v>30</v>
      </c>
      <c r="D65" s="9">
        <f aca="true" t="shared" si="3" ref="D65:J65">SUM(D60:D64)</f>
        <v>8</v>
      </c>
      <c r="E65" s="9">
        <f t="shared" si="3"/>
        <v>4</v>
      </c>
      <c r="F65" s="9">
        <f t="shared" si="3"/>
        <v>0</v>
      </c>
      <c r="G65" s="9">
        <f t="shared" si="3"/>
        <v>7</v>
      </c>
      <c r="H65" s="9">
        <f t="shared" si="3"/>
        <v>36.5</v>
      </c>
      <c r="I65" s="9">
        <f t="shared" si="3"/>
        <v>16.5</v>
      </c>
      <c r="J65" s="9">
        <f t="shared" si="3"/>
        <v>53</v>
      </c>
      <c r="K65" s="9"/>
      <c r="L65" s="9"/>
      <c r="M65" s="9"/>
      <c r="N65" s="9"/>
    </row>
    <row r="66" spans="1:14" ht="12.75">
      <c r="A66" s="50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12.75">
      <c r="A67" s="50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1:14" ht="12.75">
      <c r="A68" s="50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1:14" ht="12.75">
      <c r="A69" s="50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2.75">
      <c r="A70" s="50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2.75">
      <c r="A71" s="5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5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ht="15.75">
      <c r="A73" s="15"/>
    </row>
    <row r="74" ht="16.5" thickBot="1">
      <c r="E74" s="14" t="s">
        <v>104</v>
      </c>
    </row>
    <row r="75" spans="1:14" ht="13.5" thickBot="1">
      <c r="A75" s="22" t="s">
        <v>48</v>
      </c>
      <c r="B75" s="8" t="s">
        <v>49</v>
      </c>
      <c r="C75" s="8" t="s">
        <v>50</v>
      </c>
      <c r="D75" s="73" t="s">
        <v>51</v>
      </c>
      <c r="E75" s="74"/>
      <c r="F75" s="74"/>
      <c r="G75" s="75"/>
      <c r="H75" s="73" t="s">
        <v>52</v>
      </c>
      <c r="I75" s="74"/>
      <c r="J75" s="75"/>
      <c r="K75" s="73" t="s">
        <v>53</v>
      </c>
      <c r="L75" s="74"/>
      <c r="M75" s="75"/>
      <c r="N75" s="8" t="s">
        <v>54</v>
      </c>
    </row>
    <row r="76" spans="1:14" ht="13.5" thickBot="1">
      <c r="A76" s="23"/>
      <c r="B76" s="9"/>
      <c r="C76" s="9" t="s">
        <v>55</v>
      </c>
      <c r="D76" s="10" t="s">
        <v>56</v>
      </c>
      <c r="E76" s="10" t="s">
        <v>57</v>
      </c>
      <c r="F76" s="10" t="s">
        <v>58</v>
      </c>
      <c r="G76" s="10" t="s">
        <v>59</v>
      </c>
      <c r="H76" s="10" t="s">
        <v>60</v>
      </c>
      <c r="I76" s="10" t="s">
        <v>27</v>
      </c>
      <c r="J76" s="10" t="s">
        <v>61</v>
      </c>
      <c r="K76" s="10" t="s">
        <v>62</v>
      </c>
      <c r="L76" s="10" t="s">
        <v>56</v>
      </c>
      <c r="M76" s="10" t="s">
        <v>63</v>
      </c>
      <c r="N76" s="9" t="s">
        <v>64</v>
      </c>
    </row>
    <row r="77" spans="1:14" ht="13.5" thickBot="1">
      <c r="A77" s="85" t="s">
        <v>168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7"/>
    </row>
    <row r="78" spans="1:14" ht="26.25" thickBot="1">
      <c r="A78" s="21" t="s">
        <v>529</v>
      </c>
      <c r="B78" s="52" t="s">
        <v>526</v>
      </c>
      <c r="C78" s="4">
        <v>6</v>
      </c>
      <c r="D78" s="4">
        <v>2</v>
      </c>
      <c r="E78" s="4">
        <v>1</v>
      </c>
      <c r="F78" s="4">
        <v>0</v>
      </c>
      <c r="G78" s="4">
        <v>1</v>
      </c>
      <c r="H78" s="55">
        <f>2.5*D78+1.5*E78+1.5*F78+1.5*G78</f>
        <v>8</v>
      </c>
      <c r="I78" s="4">
        <v>3</v>
      </c>
      <c r="J78" s="4">
        <v>11</v>
      </c>
      <c r="K78" s="4"/>
      <c r="L78" s="4" t="s">
        <v>56</v>
      </c>
      <c r="M78" s="4"/>
      <c r="N78" s="52" t="s">
        <v>73</v>
      </c>
    </row>
    <row r="79" spans="1:14" ht="26.25" thickBot="1">
      <c r="A79" s="20" t="s">
        <v>311</v>
      </c>
      <c r="B79" s="11" t="s">
        <v>312</v>
      </c>
      <c r="C79" s="3">
        <v>6</v>
      </c>
      <c r="D79" s="3">
        <v>2</v>
      </c>
      <c r="E79" s="3">
        <v>1</v>
      </c>
      <c r="F79" s="3">
        <v>0</v>
      </c>
      <c r="G79" s="3">
        <v>1</v>
      </c>
      <c r="H79" s="3">
        <f>2.5*D79+1.5*E79+1.5*F79+1.5*G79</f>
        <v>8</v>
      </c>
      <c r="I79" s="3">
        <v>3</v>
      </c>
      <c r="J79" s="3">
        <v>11</v>
      </c>
      <c r="K79" s="3"/>
      <c r="L79" s="3" t="s">
        <v>56</v>
      </c>
      <c r="M79" s="3"/>
      <c r="N79" s="11" t="s">
        <v>73</v>
      </c>
    </row>
    <row r="80" spans="1:14" ht="13.5" thickBot="1">
      <c r="A80" s="85" t="s">
        <v>313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7"/>
    </row>
    <row r="81" spans="1:14" ht="26.25" thickBot="1">
      <c r="A81" s="21" t="s">
        <v>314</v>
      </c>
      <c r="B81" s="52" t="s">
        <v>315</v>
      </c>
      <c r="C81" s="4">
        <v>6</v>
      </c>
      <c r="D81" s="4">
        <v>2</v>
      </c>
      <c r="E81" s="4">
        <v>1</v>
      </c>
      <c r="F81" s="4">
        <v>0</v>
      </c>
      <c r="G81" s="4">
        <v>1</v>
      </c>
      <c r="H81" s="55">
        <f>2.5*D81+1.5*E81+1.5*F81+1.5*G81</f>
        <v>8</v>
      </c>
      <c r="I81" s="4">
        <v>3</v>
      </c>
      <c r="J81" s="4">
        <v>11</v>
      </c>
      <c r="K81" s="4"/>
      <c r="L81" s="4" t="s">
        <v>56</v>
      </c>
      <c r="M81" s="4"/>
      <c r="N81" s="52" t="s">
        <v>91</v>
      </c>
    </row>
    <row r="82" spans="1:14" ht="26.25" thickBot="1">
      <c r="A82" s="20" t="s">
        <v>491</v>
      </c>
      <c r="B82" s="11" t="s">
        <v>527</v>
      </c>
      <c r="C82" s="3">
        <v>6</v>
      </c>
      <c r="D82" s="3">
        <v>2</v>
      </c>
      <c r="E82" s="3">
        <v>1</v>
      </c>
      <c r="F82" s="3">
        <v>0</v>
      </c>
      <c r="G82" s="3">
        <v>1</v>
      </c>
      <c r="H82" s="55">
        <f>2.5*D82+1.5*E82+1.5*F82+1.5*G82</f>
        <v>8</v>
      </c>
      <c r="I82" s="3">
        <v>3</v>
      </c>
      <c r="J82" s="3">
        <v>11</v>
      </c>
      <c r="K82" s="3"/>
      <c r="L82" s="3" t="s">
        <v>56</v>
      </c>
      <c r="M82" s="3"/>
      <c r="N82" s="11" t="s">
        <v>91</v>
      </c>
    </row>
    <row r="83" spans="1:14" ht="13.5" thickBot="1">
      <c r="A83" s="23" t="s">
        <v>74</v>
      </c>
      <c r="B83" s="9"/>
      <c r="C83" s="9">
        <f>C78+C81</f>
        <v>12</v>
      </c>
      <c r="D83" s="9">
        <f aca="true" t="shared" si="4" ref="D83:J83">D78+D81</f>
        <v>4</v>
      </c>
      <c r="E83" s="9">
        <f t="shared" si="4"/>
        <v>2</v>
      </c>
      <c r="F83" s="9">
        <f t="shared" si="4"/>
        <v>0</v>
      </c>
      <c r="G83" s="9">
        <f t="shared" si="4"/>
        <v>2</v>
      </c>
      <c r="H83" s="9">
        <f t="shared" si="4"/>
        <v>16</v>
      </c>
      <c r="I83" s="9">
        <f t="shared" si="4"/>
        <v>6</v>
      </c>
      <c r="J83" s="9">
        <f t="shared" si="4"/>
        <v>22</v>
      </c>
      <c r="K83" s="9"/>
      <c r="L83" s="9"/>
      <c r="M83" s="9"/>
      <c r="N83" s="9"/>
    </row>
    <row r="84" ht="15.75">
      <c r="A84" s="15"/>
    </row>
    <row r="85" ht="16.5" thickBot="1">
      <c r="C85" s="14" t="s">
        <v>130</v>
      </c>
    </row>
    <row r="86" spans="1:14" ht="13.5" thickBot="1">
      <c r="A86" s="22" t="s">
        <v>48</v>
      </c>
      <c r="B86" s="8" t="s">
        <v>49</v>
      </c>
      <c r="C86" s="8" t="s">
        <v>50</v>
      </c>
      <c r="D86" s="73" t="s">
        <v>51</v>
      </c>
      <c r="E86" s="74"/>
      <c r="F86" s="74"/>
      <c r="G86" s="75"/>
      <c r="H86" s="73" t="s">
        <v>52</v>
      </c>
      <c r="I86" s="74"/>
      <c r="J86" s="75"/>
      <c r="K86" s="73" t="s">
        <v>53</v>
      </c>
      <c r="L86" s="74"/>
      <c r="M86" s="75"/>
      <c r="N86" s="8" t="s">
        <v>54</v>
      </c>
    </row>
    <row r="87" spans="1:14" ht="13.5" thickBot="1">
      <c r="A87" s="23"/>
      <c r="B87" s="9"/>
      <c r="C87" s="9" t="s">
        <v>55</v>
      </c>
      <c r="D87" s="10" t="s">
        <v>56</v>
      </c>
      <c r="E87" s="10" t="s">
        <v>57</v>
      </c>
      <c r="F87" s="10" t="s">
        <v>58</v>
      </c>
      <c r="G87" s="10" t="s">
        <v>59</v>
      </c>
      <c r="H87" s="10" t="s">
        <v>60</v>
      </c>
      <c r="I87" s="10" t="s">
        <v>27</v>
      </c>
      <c r="J87" s="10" t="s">
        <v>61</v>
      </c>
      <c r="K87" s="10" t="s">
        <v>62</v>
      </c>
      <c r="L87" s="10" t="s">
        <v>56</v>
      </c>
      <c r="M87" s="10" t="s">
        <v>63</v>
      </c>
      <c r="N87" s="9" t="s">
        <v>64</v>
      </c>
    </row>
    <row r="88" spans="1:14" ht="12.75">
      <c r="A88" s="2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ht="16.5" thickBot="1">
      <c r="F89" s="14" t="s">
        <v>131</v>
      </c>
    </row>
    <row r="90" spans="1:14" ht="13.5" thickBot="1">
      <c r="A90" s="22" t="s">
        <v>48</v>
      </c>
      <c r="B90" s="8" t="s">
        <v>49</v>
      </c>
      <c r="C90" s="8" t="s">
        <v>50</v>
      </c>
      <c r="D90" s="73" t="s">
        <v>51</v>
      </c>
      <c r="E90" s="74"/>
      <c r="F90" s="74"/>
      <c r="G90" s="75"/>
      <c r="H90" s="73" t="s">
        <v>52</v>
      </c>
      <c r="I90" s="74"/>
      <c r="J90" s="75"/>
      <c r="K90" s="73" t="s">
        <v>53</v>
      </c>
      <c r="L90" s="74"/>
      <c r="M90" s="75"/>
      <c r="N90" s="8" t="s">
        <v>54</v>
      </c>
    </row>
    <row r="91" spans="1:14" ht="13.5" thickBot="1">
      <c r="A91" s="23"/>
      <c r="B91" s="9"/>
      <c r="C91" s="9" t="s">
        <v>55</v>
      </c>
      <c r="D91" s="10" t="s">
        <v>56</v>
      </c>
      <c r="E91" s="10" t="s">
        <v>57</v>
      </c>
      <c r="F91" s="10" t="s">
        <v>58</v>
      </c>
      <c r="G91" s="10" t="s">
        <v>59</v>
      </c>
      <c r="H91" s="10" t="s">
        <v>60</v>
      </c>
      <c r="I91" s="10" t="s">
        <v>27</v>
      </c>
      <c r="J91" s="10" t="s">
        <v>61</v>
      </c>
      <c r="K91" s="10" t="s">
        <v>62</v>
      </c>
      <c r="L91" s="10" t="s">
        <v>56</v>
      </c>
      <c r="M91" s="10" t="s">
        <v>63</v>
      </c>
      <c r="N91" s="9" t="s">
        <v>64</v>
      </c>
    </row>
    <row r="92" ht="15.75">
      <c r="E92" s="14" t="s">
        <v>132</v>
      </c>
    </row>
    <row r="93" ht="16.5" thickBot="1">
      <c r="E93" s="14" t="s">
        <v>133</v>
      </c>
    </row>
    <row r="94" spans="1:14" ht="13.5" thickBot="1">
      <c r="A94" s="22" t="s">
        <v>48</v>
      </c>
      <c r="B94" s="8" t="s">
        <v>49</v>
      </c>
      <c r="C94" s="8" t="s">
        <v>50</v>
      </c>
      <c r="D94" s="73" t="s">
        <v>51</v>
      </c>
      <c r="E94" s="74"/>
      <c r="F94" s="74"/>
      <c r="G94" s="75"/>
      <c r="H94" s="73" t="s">
        <v>52</v>
      </c>
      <c r="I94" s="74"/>
      <c r="J94" s="75"/>
      <c r="K94" s="73" t="s">
        <v>53</v>
      </c>
      <c r="L94" s="74"/>
      <c r="M94" s="75"/>
      <c r="N94" s="8" t="s">
        <v>54</v>
      </c>
    </row>
    <row r="95" spans="1:14" ht="13.5" thickBot="1">
      <c r="A95" s="23"/>
      <c r="B95" s="9"/>
      <c r="C95" s="9" t="s">
        <v>55</v>
      </c>
      <c r="D95" s="10" t="s">
        <v>56</v>
      </c>
      <c r="E95" s="10" t="s">
        <v>57</v>
      </c>
      <c r="F95" s="10" t="s">
        <v>58</v>
      </c>
      <c r="G95" s="10" t="s">
        <v>59</v>
      </c>
      <c r="H95" s="10" t="s">
        <v>60</v>
      </c>
      <c r="I95" s="10" t="s">
        <v>27</v>
      </c>
      <c r="J95" s="10" t="s">
        <v>61</v>
      </c>
      <c r="K95" s="10" t="s">
        <v>62</v>
      </c>
      <c r="L95" s="10" t="s">
        <v>56</v>
      </c>
      <c r="M95" s="10" t="s">
        <v>63</v>
      </c>
      <c r="N95" s="9" t="s">
        <v>64</v>
      </c>
    </row>
    <row r="96" spans="1:14" ht="13.5" thickBot="1">
      <c r="A96" s="20" t="s">
        <v>257</v>
      </c>
      <c r="B96" s="11" t="s">
        <v>258</v>
      </c>
      <c r="C96" s="3">
        <v>7</v>
      </c>
      <c r="D96" s="3">
        <v>2</v>
      </c>
      <c r="E96" s="3">
        <v>1</v>
      </c>
      <c r="F96" s="3">
        <v>0</v>
      </c>
      <c r="G96" s="3">
        <v>1</v>
      </c>
      <c r="H96" s="55">
        <f>2.5*D96+1.5*E96+1.5*F96+1.5*G96</f>
        <v>8</v>
      </c>
      <c r="I96" s="3">
        <v>4</v>
      </c>
      <c r="J96" s="3">
        <v>12</v>
      </c>
      <c r="K96" s="3" t="s">
        <v>62</v>
      </c>
      <c r="L96" s="3"/>
      <c r="M96" s="3"/>
      <c r="N96" s="11" t="s">
        <v>134</v>
      </c>
    </row>
    <row r="97" spans="1:14" ht="26.25" thickBot="1">
      <c r="A97" s="20" t="s">
        <v>302</v>
      </c>
      <c r="B97" s="11" t="s">
        <v>303</v>
      </c>
      <c r="C97" s="3">
        <v>8</v>
      </c>
      <c r="D97" s="3">
        <v>2</v>
      </c>
      <c r="E97" s="3">
        <v>1</v>
      </c>
      <c r="F97" s="3">
        <v>0</v>
      </c>
      <c r="G97" s="3">
        <v>1</v>
      </c>
      <c r="H97" s="55">
        <f aca="true" t="shared" si="5" ref="H97:H104">2.5*D97+1.5*E97+1.5*F97+1.5*G97</f>
        <v>8</v>
      </c>
      <c r="I97" s="3">
        <v>6</v>
      </c>
      <c r="J97" s="3">
        <v>14</v>
      </c>
      <c r="K97" s="3" t="s">
        <v>62</v>
      </c>
      <c r="L97" s="3"/>
      <c r="M97" s="3"/>
      <c r="N97" s="11" t="s">
        <v>134</v>
      </c>
    </row>
    <row r="98" spans="1:14" ht="13.5" thickBot="1">
      <c r="A98" s="20" t="s">
        <v>266</v>
      </c>
      <c r="B98" s="11" t="s">
        <v>267</v>
      </c>
      <c r="C98" s="3">
        <v>8</v>
      </c>
      <c r="D98" s="3">
        <v>2</v>
      </c>
      <c r="E98" s="3">
        <v>1</v>
      </c>
      <c r="F98" s="3">
        <v>0</v>
      </c>
      <c r="G98" s="3">
        <v>1</v>
      </c>
      <c r="H98" s="55">
        <f t="shared" si="5"/>
        <v>8</v>
      </c>
      <c r="I98" s="3">
        <v>6</v>
      </c>
      <c r="J98" s="3">
        <v>14</v>
      </c>
      <c r="K98" s="3" t="s">
        <v>62</v>
      </c>
      <c r="L98" s="3"/>
      <c r="M98" s="3"/>
      <c r="N98" s="11" t="s">
        <v>134</v>
      </c>
    </row>
    <row r="99" spans="1:14" ht="13.5" thickBot="1">
      <c r="A99" s="20" t="s">
        <v>587</v>
      </c>
      <c r="B99" s="11" t="s">
        <v>579</v>
      </c>
      <c r="C99" s="3">
        <v>8</v>
      </c>
      <c r="D99" s="3">
        <v>2</v>
      </c>
      <c r="E99" s="3">
        <v>1</v>
      </c>
      <c r="F99" s="3">
        <v>0</v>
      </c>
      <c r="G99" s="3">
        <v>1</v>
      </c>
      <c r="H99" s="55">
        <f t="shared" si="5"/>
        <v>8</v>
      </c>
      <c r="I99" s="3">
        <v>6</v>
      </c>
      <c r="J99" s="3">
        <v>14</v>
      </c>
      <c r="K99" s="3" t="s">
        <v>62</v>
      </c>
      <c r="L99" s="3"/>
      <c r="M99" s="3"/>
      <c r="N99" s="11" t="s">
        <v>134</v>
      </c>
    </row>
    <row r="100" spans="1:14" ht="13.5" thickBot="1">
      <c r="A100" s="20" t="s">
        <v>304</v>
      </c>
      <c r="B100" s="11" t="s">
        <v>90</v>
      </c>
      <c r="C100" s="3">
        <v>6</v>
      </c>
      <c r="D100" s="3">
        <v>2</v>
      </c>
      <c r="E100" s="3">
        <v>1</v>
      </c>
      <c r="F100" s="3">
        <v>0</v>
      </c>
      <c r="G100" s="3">
        <v>1</v>
      </c>
      <c r="H100" s="55">
        <f t="shared" si="5"/>
        <v>8</v>
      </c>
      <c r="I100" s="3">
        <v>3</v>
      </c>
      <c r="J100" s="3">
        <v>11</v>
      </c>
      <c r="K100" s="3"/>
      <c r="L100" s="3" t="s">
        <v>56</v>
      </c>
      <c r="M100" s="3"/>
      <c r="N100" s="11" t="s">
        <v>137</v>
      </c>
    </row>
    <row r="101" spans="1:14" ht="13.5" thickBot="1">
      <c r="A101" s="20" t="s">
        <v>276</v>
      </c>
      <c r="B101" s="11" t="s">
        <v>277</v>
      </c>
      <c r="C101" s="3">
        <v>8</v>
      </c>
      <c r="D101" s="3">
        <v>2</v>
      </c>
      <c r="E101" s="3">
        <v>1</v>
      </c>
      <c r="F101" s="3">
        <v>0</v>
      </c>
      <c r="G101" s="3">
        <v>1</v>
      </c>
      <c r="H101" s="55">
        <f t="shared" si="5"/>
        <v>8</v>
      </c>
      <c r="I101" s="3">
        <v>6</v>
      </c>
      <c r="J101" s="3">
        <v>14</v>
      </c>
      <c r="K101" s="3" t="s">
        <v>62</v>
      </c>
      <c r="L101" s="3"/>
      <c r="M101" s="3"/>
      <c r="N101" s="11" t="s">
        <v>134</v>
      </c>
    </row>
    <row r="102" spans="1:14" ht="13.5" thickBot="1">
      <c r="A102" s="20" t="s">
        <v>259</v>
      </c>
      <c r="B102" s="11" t="s">
        <v>524</v>
      </c>
      <c r="C102" s="3">
        <v>8</v>
      </c>
      <c r="D102" s="3">
        <v>2</v>
      </c>
      <c r="E102" s="3">
        <v>1</v>
      </c>
      <c r="F102" s="3">
        <v>0</v>
      </c>
      <c r="G102" s="3">
        <v>1</v>
      </c>
      <c r="H102" s="55">
        <f t="shared" si="5"/>
        <v>8</v>
      </c>
      <c r="I102" s="3">
        <v>6</v>
      </c>
      <c r="J102" s="3">
        <v>14</v>
      </c>
      <c r="K102" s="3" t="s">
        <v>62</v>
      </c>
      <c r="L102" s="3"/>
      <c r="M102" s="3"/>
      <c r="N102" s="11" t="s">
        <v>134</v>
      </c>
    </row>
    <row r="103" spans="1:14" ht="13.5" thickBot="1">
      <c r="A103" s="20" t="s">
        <v>305</v>
      </c>
      <c r="B103" s="11" t="s">
        <v>232</v>
      </c>
      <c r="C103" s="3">
        <v>7</v>
      </c>
      <c r="D103" s="3">
        <v>2</v>
      </c>
      <c r="E103" s="3">
        <v>1</v>
      </c>
      <c r="F103" s="3">
        <v>0</v>
      </c>
      <c r="G103" s="3">
        <v>1</v>
      </c>
      <c r="H103" s="55">
        <f t="shared" si="5"/>
        <v>8</v>
      </c>
      <c r="I103" s="3">
        <v>3</v>
      </c>
      <c r="J103" s="3">
        <v>12</v>
      </c>
      <c r="K103" s="3" t="s">
        <v>62</v>
      </c>
      <c r="L103" s="3"/>
      <c r="M103" s="3"/>
      <c r="N103" s="11" t="s">
        <v>134</v>
      </c>
    </row>
    <row r="104" spans="1:14" ht="13.5" thickBot="1">
      <c r="A104" s="20" t="s">
        <v>278</v>
      </c>
      <c r="B104" s="11" t="s">
        <v>279</v>
      </c>
      <c r="C104" s="3">
        <v>7</v>
      </c>
      <c r="D104" s="3">
        <v>2</v>
      </c>
      <c r="E104" s="3">
        <v>1</v>
      </c>
      <c r="F104" s="3">
        <v>0</v>
      </c>
      <c r="G104" s="3">
        <v>1</v>
      </c>
      <c r="H104" s="55">
        <f t="shared" si="5"/>
        <v>8</v>
      </c>
      <c r="I104" s="3">
        <v>3</v>
      </c>
      <c r="J104" s="3">
        <v>12</v>
      </c>
      <c r="K104" s="3" t="s">
        <v>62</v>
      </c>
      <c r="L104" s="3"/>
      <c r="M104" s="3"/>
      <c r="N104" s="11" t="s">
        <v>134</v>
      </c>
    </row>
    <row r="105" spans="1:14" ht="13.5" thickBot="1">
      <c r="A105" s="84" t="s">
        <v>563</v>
      </c>
      <c r="B105" s="75"/>
      <c r="C105" s="9">
        <f>SUM(C96:C104)</f>
        <v>67</v>
      </c>
      <c r="D105" s="9">
        <f aca="true" t="shared" si="6" ref="D105:J105">SUM(D96:D104)</f>
        <v>18</v>
      </c>
      <c r="E105" s="9">
        <f t="shared" si="6"/>
        <v>9</v>
      </c>
      <c r="F105" s="9">
        <f t="shared" si="6"/>
        <v>0</v>
      </c>
      <c r="G105" s="9">
        <f t="shared" si="6"/>
        <v>9</v>
      </c>
      <c r="H105" s="9">
        <f t="shared" si="6"/>
        <v>72</v>
      </c>
      <c r="I105" s="9">
        <f t="shared" si="6"/>
        <v>43</v>
      </c>
      <c r="J105" s="9">
        <f t="shared" si="6"/>
        <v>117</v>
      </c>
      <c r="K105" s="9">
        <v>8</v>
      </c>
      <c r="L105" s="9">
        <v>1</v>
      </c>
      <c r="M105" s="9">
        <v>0</v>
      </c>
      <c r="N105" s="9"/>
    </row>
    <row r="106" spans="1:14" ht="13.5" customHeight="1" thickBot="1">
      <c r="A106" s="73" t="s">
        <v>513</v>
      </c>
      <c r="B106" s="75"/>
      <c r="C106" s="41">
        <f>SUM(D106:G106)</f>
        <v>504</v>
      </c>
      <c r="D106" s="9">
        <f>D105*14</f>
        <v>252</v>
      </c>
      <c r="E106" s="9">
        <f aca="true" t="shared" si="7" ref="E106:J106">E105*14</f>
        <v>126</v>
      </c>
      <c r="F106" s="9">
        <f t="shared" si="7"/>
        <v>0</v>
      </c>
      <c r="G106" s="9">
        <f t="shared" si="7"/>
        <v>126</v>
      </c>
      <c r="H106" s="9">
        <f t="shared" si="7"/>
        <v>1008</v>
      </c>
      <c r="I106" s="9">
        <f t="shared" si="7"/>
        <v>602</v>
      </c>
      <c r="J106" s="9">
        <f t="shared" si="7"/>
        <v>1638</v>
      </c>
      <c r="K106" s="9"/>
      <c r="L106" s="9"/>
      <c r="M106" s="9"/>
      <c r="N106" s="9"/>
    </row>
    <row r="107" spans="1:14" ht="13.5" customHeight="1" thickBot="1">
      <c r="A107" s="73" t="s">
        <v>564</v>
      </c>
      <c r="B107" s="75"/>
      <c r="C107" s="54">
        <f>C106/(C106+C119+C131)</f>
        <v>0.5373134328358209</v>
      </c>
      <c r="D107" s="54">
        <f>D106/(D106+D119+D131)</f>
        <v>0.5625</v>
      </c>
      <c r="E107" s="54">
        <f aca="true" t="shared" si="8" ref="E107:J107">E106/(E106+E119+E131)</f>
        <v>0.5625</v>
      </c>
      <c r="F107" s="54">
        <f>F106</f>
        <v>0</v>
      </c>
      <c r="G107" s="54">
        <f t="shared" si="8"/>
        <v>0.47368421052631576</v>
      </c>
      <c r="H107" s="54">
        <f t="shared" si="8"/>
        <v>0.5433962264150943</v>
      </c>
      <c r="I107" s="54">
        <f t="shared" si="8"/>
        <v>0.5695364238410596</v>
      </c>
      <c r="J107" s="54">
        <f t="shared" si="8"/>
        <v>0.5571428571428572</v>
      </c>
      <c r="K107" s="9" t="s">
        <v>135</v>
      </c>
      <c r="L107" s="9" t="s">
        <v>135</v>
      </c>
      <c r="M107" s="9" t="s">
        <v>135</v>
      </c>
      <c r="N107" s="9"/>
    </row>
    <row r="108" ht="12.75">
      <c r="A108" s="17"/>
    </row>
    <row r="109" ht="15.75">
      <c r="D109" s="14" t="s">
        <v>136</v>
      </c>
    </row>
    <row r="110" spans="1:3" ht="13.5" thickBot="1">
      <c r="A110" s="17"/>
      <c r="C110" s="44"/>
    </row>
    <row r="111" spans="1:14" ht="13.5" thickBot="1">
      <c r="A111" s="22" t="s">
        <v>48</v>
      </c>
      <c r="B111" s="8" t="s">
        <v>49</v>
      </c>
      <c r="C111" s="29" t="s">
        <v>50</v>
      </c>
      <c r="D111" s="73" t="s">
        <v>51</v>
      </c>
      <c r="E111" s="74"/>
      <c r="F111" s="74"/>
      <c r="G111" s="75"/>
      <c r="H111" s="73" t="s">
        <v>52</v>
      </c>
      <c r="I111" s="74"/>
      <c r="J111" s="75"/>
      <c r="K111" s="73" t="s">
        <v>53</v>
      </c>
      <c r="L111" s="74"/>
      <c r="M111" s="75"/>
      <c r="N111" s="8" t="s">
        <v>54</v>
      </c>
    </row>
    <row r="112" spans="1:14" ht="13.5" thickBot="1">
      <c r="A112" s="23"/>
      <c r="B112" s="9"/>
      <c r="C112" s="9" t="s">
        <v>55</v>
      </c>
      <c r="D112" s="10" t="s">
        <v>56</v>
      </c>
      <c r="E112" s="10" t="s">
        <v>57</v>
      </c>
      <c r="F112" s="10" t="s">
        <v>58</v>
      </c>
      <c r="G112" s="10" t="s">
        <v>59</v>
      </c>
      <c r="H112" s="10" t="s">
        <v>60</v>
      </c>
      <c r="I112" s="10" t="s">
        <v>27</v>
      </c>
      <c r="J112" s="10" t="s">
        <v>61</v>
      </c>
      <c r="K112" s="10" t="s">
        <v>62</v>
      </c>
      <c r="L112" s="10" t="s">
        <v>56</v>
      </c>
      <c r="M112" s="10" t="s">
        <v>63</v>
      </c>
      <c r="N112" s="9" t="s">
        <v>64</v>
      </c>
    </row>
    <row r="113" spans="1:14" ht="26.25" thickBot="1">
      <c r="A113" s="20" t="s">
        <v>528</v>
      </c>
      <c r="B113" s="11" t="s">
        <v>525</v>
      </c>
      <c r="C113" s="3">
        <v>7</v>
      </c>
      <c r="D113" s="3">
        <v>2</v>
      </c>
      <c r="E113" s="3">
        <v>1</v>
      </c>
      <c r="F113" s="3">
        <v>0</v>
      </c>
      <c r="G113" s="3">
        <v>1</v>
      </c>
      <c r="H113" s="55">
        <f>2.5*D113+1.5*E113+1.5*F113+1.5*G113</f>
        <v>8</v>
      </c>
      <c r="I113" s="3">
        <v>4</v>
      </c>
      <c r="J113" s="3">
        <v>12</v>
      </c>
      <c r="K113" s="3" t="s">
        <v>62</v>
      </c>
      <c r="L113" s="3"/>
      <c r="M113" s="3"/>
      <c r="N113" s="11" t="s">
        <v>134</v>
      </c>
    </row>
    <row r="114" spans="1:14" ht="26.25" thickBot="1">
      <c r="A114" s="20" t="s">
        <v>306</v>
      </c>
      <c r="B114" s="11" t="s">
        <v>307</v>
      </c>
      <c r="C114" s="3">
        <v>7</v>
      </c>
      <c r="D114" s="3">
        <v>2</v>
      </c>
      <c r="E114" s="3">
        <v>1</v>
      </c>
      <c r="F114" s="3">
        <v>0</v>
      </c>
      <c r="G114" s="3">
        <v>1</v>
      </c>
      <c r="H114" s="55">
        <f>2.5*D114+1.5*E114+1.5*F114+1.5*G114</f>
        <v>8</v>
      </c>
      <c r="I114" s="3">
        <v>4</v>
      </c>
      <c r="J114" s="3">
        <v>12</v>
      </c>
      <c r="K114" s="3" t="s">
        <v>62</v>
      </c>
      <c r="L114" s="3"/>
      <c r="M114" s="3"/>
      <c r="N114" s="11" t="s">
        <v>134</v>
      </c>
    </row>
    <row r="115" spans="1:14" ht="13.5" thickBot="1">
      <c r="A115" s="20" t="s">
        <v>308</v>
      </c>
      <c r="B115" s="11" t="s">
        <v>309</v>
      </c>
      <c r="C115" s="3">
        <v>6</v>
      </c>
      <c r="D115" s="3">
        <v>2</v>
      </c>
      <c r="E115" s="3">
        <v>1</v>
      </c>
      <c r="F115" s="3">
        <v>0</v>
      </c>
      <c r="G115" s="3">
        <v>1</v>
      </c>
      <c r="H115" s="55">
        <f>2.5*D115+1.5*E115+1.5*F115+1.5*G115</f>
        <v>8</v>
      </c>
      <c r="I115" s="3">
        <v>3</v>
      </c>
      <c r="J115" s="3">
        <v>11</v>
      </c>
      <c r="K115" s="3" t="s">
        <v>62</v>
      </c>
      <c r="L115" s="3"/>
      <c r="M115" s="3"/>
      <c r="N115" s="11" t="s">
        <v>134</v>
      </c>
    </row>
    <row r="116" spans="1:14" ht="13.5" thickBot="1">
      <c r="A116" s="20" t="s">
        <v>284</v>
      </c>
      <c r="B116" s="11" t="s">
        <v>100</v>
      </c>
      <c r="C116" s="3">
        <v>4</v>
      </c>
      <c r="D116" s="3">
        <v>0</v>
      </c>
      <c r="E116" s="3">
        <v>0</v>
      </c>
      <c r="F116" s="3">
        <v>0</v>
      </c>
      <c r="G116" s="3">
        <v>4</v>
      </c>
      <c r="H116" s="55">
        <f>2.5*D116+1.5*E116+1.5*F116+1.5*G116</f>
        <v>6</v>
      </c>
      <c r="I116" s="3">
        <v>1</v>
      </c>
      <c r="J116" s="3">
        <v>7</v>
      </c>
      <c r="K116" s="3"/>
      <c r="L116" s="3" t="s">
        <v>56</v>
      </c>
      <c r="M116" s="3"/>
      <c r="N116" s="11" t="s">
        <v>134</v>
      </c>
    </row>
    <row r="117" spans="1:14" ht="13.5" thickBot="1">
      <c r="A117" s="20" t="s">
        <v>310</v>
      </c>
      <c r="B117" s="11" t="s">
        <v>93</v>
      </c>
      <c r="C117" s="3">
        <v>6</v>
      </c>
      <c r="D117" s="3">
        <v>2</v>
      </c>
      <c r="E117" s="3">
        <v>1</v>
      </c>
      <c r="F117" s="3">
        <v>0</v>
      </c>
      <c r="G117" s="3">
        <v>0</v>
      </c>
      <c r="H117" s="55">
        <f>2.5*D117+1.5*E117+1.5*F117+1.5*G117</f>
        <v>6.5</v>
      </c>
      <c r="I117" s="3">
        <v>4.5</v>
      </c>
      <c r="J117" s="3">
        <v>11</v>
      </c>
      <c r="K117" s="3"/>
      <c r="L117" s="3" t="s">
        <v>56</v>
      </c>
      <c r="M117" s="3"/>
      <c r="N117" s="11" t="s">
        <v>137</v>
      </c>
    </row>
    <row r="118" spans="1:14" ht="13.5" thickBot="1">
      <c r="A118" s="84" t="s">
        <v>563</v>
      </c>
      <c r="B118" s="75"/>
      <c r="C118" s="9">
        <f>SUM(C113:C117)</f>
        <v>30</v>
      </c>
      <c r="D118" s="9">
        <f aca="true" t="shared" si="9" ref="D118:J118">SUM(D113:D117)</f>
        <v>8</v>
      </c>
      <c r="E118" s="9">
        <f t="shared" si="9"/>
        <v>4</v>
      </c>
      <c r="F118" s="9">
        <f t="shared" si="9"/>
        <v>0</v>
      </c>
      <c r="G118" s="9">
        <f t="shared" si="9"/>
        <v>7</v>
      </c>
      <c r="H118" s="9">
        <f t="shared" si="9"/>
        <v>36.5</v>
      </c>
      <c r="I118" s="9">
        <f t="shared" si="9"/>
        <v>16.5</v>
      </c>
      <c r="J118" s="9">
        <f t="shared" si="9"/>
        <v>53</v>
      </c>
      <c r="K118" s="9">
        <v>3</v>
      </c>
      <c r="L118" s="9">
        <v>2</v>
      </c>
      <c r="M118" s="9">
        <v>0</v>
      </c>
      <c r="N118" s="9"/>
    </row>
    <row r="119" spans="1:14" ht="13.5" customHeight="1" thickBot="1">
      <c r="A119" s="73" t="s">
        <v>513</v>
      </c>
      <c r="B119" s="75"/>
      <c r="C119" s="41">
        <f>SUM(D119:G119)</f>
        <v>266</v>
      </c>
      <c r="D119" s="9">
        <f aca="true" t="shared" si="10" ref="D119:J119">D118*14</f>
        <v>112</v>
      </c>
      <c r="E119" s="9">
        <f t="shared" si="10"/>
        <v>56</v>
      </c>
      <c r="F119" s="9">
        <f t="shared" si="10"/>
        <v>0</v>
      </c>
      <c r="G119" s="9">
        <f t="shared" si="10"/>
        <v>98</v>
      </c>
      <c r="H119" s="9">
        <f t="shared" si="10"/>
        <v>511</v>
      </c>
      <c r="I119" s="9">
        <f t="shared" si="10"/>
        <v>231</v>
      </c>
      <c r="J119" s="9">
        <f t="shared" si="10"/>
        <v>742</v>
      </c>
      <c r="K119" s="9"/>
      <c r="L119" s="9"/>
      <c r="M119" s="9"/>
      <c r="N119" s="9"/>
    </row>
    <row r="120" spans="1:14" ht="13.5" customHeight="1" thickBot="1">
      <c r="A120" s="73" t="s">
        <v>564</v>
      </c>
      <c r="B120" s="75"/>
      <c r="C120" s="54">
        <f>C119/(C106+C119+C131)</f>
        <v>0.2835820895522388</v>
      </c>
      <c r="D120" s="54">
        <f aca="true" t="shared" si="11" ref="D120:J120">D119/(D106+D119+D131)</f>
        <v>0.25</v>
      </c>
      <c r="E120" s="54">
        <f t="shared" si="11"/>
        <v>0.25</v>
      </c>
      <c r="F120" s="54">
        <f>F119</f>
        <v>0</v>
      </c>
      <c r="G120" s="54">
        <f>G119/(G106+G119+G131)</f>
        <v>0.3684210526315789</v>
      </c>
      <c r="H120" s="54">
        <f t="shared" si="11"/>
        <v>0.27547169811320754</v>
      </c>
      <c r="I120" s="54">
        <f t="shared" si="11"/>
        <v>0.2185430463576159</v>
      </c>
      <c r="J120" s="54">
        <f t="shared" si="11"/>
        <v>0.2523809523809524</v>
      </c>
      <c r="K120" s="9" t="s">
        <v>135</v>
      </c>
      <c r="L120" s="9" t="s">
        <v>135</v>
      </c>
      <c r="M120" s="9" t="s">
        <v>135</v>
      </c>
      <c r="N120" s="9"/>
    </row>
    <row r="121" ht="12.75">
      <c r="A121" s="17"/>
    </row>
    <row r="122" ht="15.75">
      <c r="F122" s="14" t="s">
        <v>138</v>
      </c>
    </row>
    <row r="123" spans="1:3" ht="13.5" thickBot="1">
      <c r="A123" s="17"/>
      <c r="C123" s="44"/>
    </row>
    <row r="124" spans="1:14" ht="13.5" thickBot="1">
      <c r="A124" s="22" t="s">
        <v>48</v>
      </c>
      <c r="B124" s="8" t="s">
        <v>49</v>
      </c>
      <c r="C124" s="7" t="s">
        <v>50</v>
      </c>
      <c r="D124" s="73" t="s">
        <v>51</v>
      </c>
      <c r="E124" s="74"/>
      <c r="F124" s="74"/>
      <c r="G124" s="75"/>
      <c r="H124" s="73" t="s">
        <v>52</v>
      </c>
      <c r="I124" s="74"/>
      <c r="J124" s="75"/>
      <c r="K124" s="73" t="s">
        <v>53</v>
      </c>
      <c r="L124" s="74"/>
      <c r="M124" s="75"/>
      <c r="N124" s="8" t="s">
        <v>54</v>
      </c>
    </row>
    <row r="125" spans="1:14" ht="13.5" thickBot="1">
      <c r="A125" s="23"/>
      <c r="B125" s="9"/>
      <c r="C125" s="9" t="s">
        <v>55</v>
      </c>
      <c r="D125" s="10" t="s">
        <v>56</v>
      </c>
      <c r="E125" s="10" t="s">
        <v>57</v>
      </c>
      <c r="F125" s="10" t="s">
        <v>58</v>
      </c>
      <c r="G125" s="10" t="s">
        <v>59</v>
      </c>
      <c r="H125" s="10" t="s">
        <v>60</v>
      </c>
      <c r="I125" s="10" t="s">
        <v>27</v>
      </c>
      <c r="J125" s="10" t="s">
        <v>61</v>
      </c>
      <c r="K125" s="10" t="s">
        <v>62</v>
      </c>
      <c r="L125" s="10" t="s">
        <v>56</v>
      </c>
      <c r="M125" s="10" t="s">
        <v>63</v>
      </c>
      <c r="N125" s="9" t="s">
        <v>64</v>
      </c>
    </row>
    <row r="126" spans="1:14" ht="13.5" thickBot="1">
      <c r="A126" s="23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26.25" thickBot="1">
      <c r="A127" s="20" t="s">
        <v>298</v>
      </c>
      <c r="B127" s="11" t="s">
        <v>299</v>
      </c>
      <c r="C127" s="3">
        <v>8</v>
      </c>
      <c r="D127" s="3">
        <v>2</v>
      </c>
      <c r="E127" s="3">
        <v>1</v>
      </c>
      <c r="F127" s="3">
        <v>0</v>
      </c>
      <c r="G127" s="3">
        <v>1</v>
      </c>
      <c r="H127" s="55">
        <f>2.5*D127+1.5*E127+1.5*F127+1.5*G127</f>
        <v>8</v>
      </c>
      <c r="I127" s="3">
        <v>6</v>
      </c>
      <c r="J127" s="3">
        <v>14</v>
      </c>
      <c r="K127" s="3" t="s">
        <v>62</v>
      </c>
      <c r="L127" s="3"/>
      <c r="M127" s="3"/>
      <c r="N127" s="11" t="s">
        <v>134</v>
      </c>
    </row>
    <row r="128" spans="1:14" ht="26.25" thickBot="1">
      <c r="A128" s="20" t="s">
        <v>288</v>
      </c>
      <c r="B128" s="11" t="s">
        <v>289</v>
      </c>
      <c r="C128" s="3">
        <v>8</v>
      </c>
      <c r="D128" s="3">
        <v>2</v>
      </c>
      <c r="E128" s="3">
        <v>1</v>
      </c>
      <c r="F128" s="3">
        <v>0</v>
      </c>
      <c r="G128" s="3">
        <v>1</v>
      </c>
      <c r="H128" s="55">
        <f>2.5*D128+1.5*E128+1.5*F128+1.5*G128</f>
        <v>8</v>
      </c>
      <c r="I128" s="3">
        <v>6</v>
      </c>
      <c r="J128" s="3">
        <v>14</v>
      </c>
      <c r="K128" s="3" t="s">
        <v>62</v>
      </c>
      <c r="L128" s="3"/>
      <c r="M128" s="3"/>
      <c r="N128" s="11" t="s">
        <v>134</v>
      </c>
    </row>
    <row r="129" spans="1:14" ht="26.25" thickBot="1">
      <c r="A129" s="20" t="s">
        <v>300</v>
      </c>
      <c r="B129" s="11" t="s">
        <v>301</v>
      </c>
      <c r="C129" s="3">
        <v>7</v>
      </c>
      <c r="D129" s="3">
        <v>2</v>
      </c>
      <c r="E129" s="3">
        <v>1</v>
      </c>
      <c r="F129" s="3">
        <v>0</v>
      </c>
      <c r="G129" s="3">
        <v>1</v>
      </c>
      <c r="H129" s="55">
        <f>2.5*D129+1.5*E129+1.5*F129+1.5*G129</f>
        <v>8</v>
      </c>
      <c r="I129" s="3">
        <v>4</v>
      </c>
      <c r="J129" s="3">
        <v>12</v>
      </c>
      <c r="K129" s="3" t="s">
        <v>62</v>
      </c>
      <c r="L129" s="3"/>
      <c r="M129" s="3"/>
      <c r="N129" s="11" t="s">
        <v>134</v>
      </c>
    </row>
    <row r="130" spans="1:14" ht="13.5" thickBot="1">
      <c r="A130" s="84" t="s">
        <v>563</v>
      </c>
      <c r="B130" s="75"/>
      <c r="C130" s="9">
        <f>SUM(C127:C129)</f>
        <v>23</v>
      </c>
      <c r="D130" s="9">
        <f aca="true" t="shared" si="12" ref="D130:J130">SUM(D127:D129)</f>
        <v>6</v>
      </c>
      <c r="E130" s="9">
        <f t="shared" si="12"/>
        <v>3</v>
      </c>
      <c r="F130" s="9">
        <f t="shared" si="12"/>
        <v>0</v>
      </c>
      <c r="G130" s="9">
        <f t="shared" si="12"/>
        <v>3</v>
      </c>
      <c r="H130" s="9">
        <f t="shared" si="12"/>
        <v>24</v>
      </c>
      <c r="I130" s="9">
        <f t="shared" si="12"/>
        <v>16</v>
      </c>
      <c r="J130" s="9">
        <f t="shared" si="12"/>
        <v>40</v>
      </c>
      <c r="K130" s="9">
        <v>3</v>
      </c>
      <c r="L130" s="9">
        <v>0</v>
      </c>
      <c r="M130" s="9">
        <v>0</v>
      </c>
      <c r="N130" s="9"/>
    </row>
    <row r="131" spans="1:14" ht="13.5" customHeight="1" thickBot="1">
      <c r="A131" s="73" t="s">
        <v>513</v>
      </c>
      <c r="B131" s="75"/>
      <c r="C131" s="41">
        <f>SUM(D131:G131)</f>
        <v>168</v>
      </c>
      <c r="D131" s="9">
        <f aca="true" t="shared" si="13" ref="D131:J131">D130*14</f>
        <v>84</v>
      </c>
      <c r="E131" s="9">
        <f t="shared" si="13"/>
        <v>42</v>
      </c>
      <c r="F131" s="9">
        <f t="shared" si="13"/>
        <v>0</v>
      </c>
      <c r="G131" s="9">
        <f t="shared" si="13"/>
        <v>42</v>
      </c>
      <c r="H131" s="9">
        <f t="shared" si="13"/>
        <v>336</v>
      </c>
      <c r="I131" s="9">
        <f t="shared" si="13"/>
        <v>224</v>
      </c>
      <c r="J131" s="9">
        <f t="shared" si="13"/>
        <v>560</v>
      </c>
      <c r="K131" s="9"/>
      <c r="L131" s="9"/>
      <c r="M131" s="9"/>
      <c r="N131" s="9"/>
    </row>
    <row r="132" spans="1:14" ht="13.5" customHeight="1" thickBot="1">
      <c r="A132" s="73" t="s">
        <v>564</v>
      </c>
      <c r="B132" s="75"/>
      <c r="C132" s="54">
        <f>C131/(C106+C119+C131)</f>
        <v>0.1791044776119403</v>
      </c>
      <c r="D132" s="54">
        <f aca="true" t="shared" si="14" ref="D132:J132">D131/(D106+D119+D131)</f>
        <v>0.1875</v>
      </c>
      <c r="E132" s="54">
        <f t="shared" si="14"/>
        <v>0.1875</v>
      </c>
      <c r="F132" s="54">
        <f>F131</f>
        <v>0</v>
      </c>
      <c r="G132" s="54">
        <f>G131/(G106+G119+G131)</f>
        <v>0.15789473684210525</v>
      </c>
      <c r="H132" s="54">
        <f t="shared" si="14"/>
        <v>0.1811320754716981</v>
      </c>
      <c r="I132" s="54">
        <f t="shared" si="14"/>
        <v>0.2119205298013245</v>
      </c>
      <c r="J132" s="54">
        <f t="shared" si="14"/>
        <v>0.19047619047619047</v>
      </c>
      <c r="K132" s="9" t="s">
        <v>135</v>
      </c>
      <c r="L132" s="9" t="s">
        <v>135</v>
      </c>
      <c r="M132" s="9" t="s">
        <v>135</v>
      </c>
      <c r="N132" s="9"/>
    </row>
    <row r="133" spans="1:14" ht="13.5" customHeight="1">
      <c r="A133" s="34"/>
      <c r="B133" s="34"/>
      <c r="C133" s="40"/>
      <c r="D133" s="40"/>
      <c r="E133" s="40"/>
      <c r="F133" s="40"/>
      <c r="G133" s="40"/>
      <c r="H133" s="40"/>
      <c r="I133" s="40"/>
      <c r="J133" s="40"/>
      <c r="K133" s="34"/>
      <c r="L133" s="34"/>
      <c r="M133" s="34"/>
      <c r="N133" s="34"/>
    </row>
    <row r="134" spans="1:14" ht="13.5" customHeight="1">
      <c r="A134" s="34"/>
      <c r="B134" s="34"/>
      <c r="C134" s="40"/>
      <c r="D134" s="40"/>
      <c r="E134" s="40"/>
      <c r="F134" s="40"/>
      <c r="G134" s="40"/>
      <c r="H134" s="40"/>
      <c r="I134" s="40"/>
      <c r="J134" s="40"/>
      <c r="K134" s="34"/>
      <c r="L134" s="34"/>
      <c r="M134" s="34"/>
      <c r="N134" s="34"/>
    </row>
    <row r="135" spans="1:14" ht="13.5" customHeight="1">
      <c r="A135" s="34"/>
      <c r="B135" s="34"/>
      <c r="C135" s="40"/>
      <c r="D135" s="40"/>
      <c r="E135" s="40"/>
      <c r="F135" s="40"/>
      <c r="G135" s="40"/>
      <c r="H135" s="40"/>
      <c r="I135" s="40"/>
      <c r="J135" s="40"/>
      <c r="K135" s="34"/>
      <c r="L135" s="34"/>
      <c r="M135" s="34"/>
      <c r="N135" s="34"/>
    </row>
    <row r="136" spans="1:14" ht="13.5" customHeight="1">
      <c r="A136" s="34"/>
      <c r="B136" s="34"/>
      <c r="C136" s="40"/>
      <c r="D136" s="40"/>
      <c r="E136" s="40"/>
      <c r="F136" s="40"/>
      <c r="G136" s="40"/>
      <c r="H136" s="40"/>
      <c r="I136" s="40"/>
      <c r="J136" s="40"/>
      <c r="K136" s="34"/>
      <c r="L136" s="34"/>
      <c r="M136" s="34"/>
      <c r="N136" s="34"/>
    </row>
    <row r="137" spans="1:14" ht="13.5" customHeight="1">
      <c r="A137" s="34"/>
      <c r="B137" s="34"/>
      <c r="C137" s="40"/>
      <c r="D137" s="40"/>
      <c r="E137" s="40"/>
      <c r="F137" s="40"/>
      <c r="G137" s="40"/>
      <c r="H137" s="40"/>
      <c r="I137" s="40"/>
      <c r="J137" s="40"/>
      <c r="K137" s="34"/>
      <c r="L137" s="34"/>
      <c r="M137" s="34"/>
      <c r="N137" s="34"/>
    </row>
    <row r="138" spans="1:14" ht="13.5" customHeight="1">
      <c r="A138" s="34"/>
      <c r="B138" s="34"/>
      <c r="C138" s="40"/>
      <c r="D138" s="40"/>
      <c r="E138" s="40"/>
      <c r="F138" s="40"/>
      <c r="G138" s="40"/>
      <c r="H138" s="40"/>
      <c r="I138" s="40"/>
      <c r="J138" s="40"/>
      <c r="K138" s="34"/>
      <c r="L138" s="34"/>
      <c r="M138" s="34"/>
      <c r="N138" s="34"/>
    </row>
    <row r="139" spans="1:14" ht="13.5" customHeight="1">
      <c r="A139" s="34"/>
      <c r="B139" s="34"/>
      <c r="C139" s="40"/>
      <c r="D139" s="40"/>
      <c r="E139" s="40"/>
      <c r="F139" s="40"/>
      <c r="G139" s="40"/>
      <c r="H139" s="40"/>
      <c r="I139" s="40"/>
      <c r="J139" s="40"/>
      <c r="K139" s="34"/>
      <c r="L139" s="34"/>
      <c r="M139" s="34"/>
      <c r="N139" s="34"/>
    </row>
    <row r="140" spans="1:14" ht="13.5" customHeight="1">
      <c r="A140" s="34"/>
      <c r="B140" s="34"/>
      <c r="C140" s="40"/>
      <c r="D140" s="40"/>
      <c r="E140" s="40"/>
      <c r="F140" s="40"/>
      <c r="G140" s="40"/>
      <c r="H140" s="40"/>
      <c r="I140" s="40"/>
      <c r="J140" s="40"/>
      <c r="K140" s="34"/>
      <c r="L140" s="34"/>
      <c r="M140" s="34"/>
      <c r="N140" s="34"/>
    </row>
    <row r="141" spans="1:14" ht="13.5" customHeight="1">
      <c r="A141" s="34"/>
      <c r="B141" s="34"/>
      <c r="C141" s="40"/>
      <c r="D141" s="40"/>
      <c r="E141" s="40"/>
      <c r="F141" s="40"/>
      <c r="G141" s="40"/>
      <c r="H141" s="40"/>
      <c r="I141" s="40"/>
      <c r="J141" s="40"/>
      <c r="K141" s="34"/>
      <c r="L141" s="34"/>
      <c r="M141" s="34"/>
      <c r="N141" s="34"/>
    </row>
    <row r="142" spans="1:14" ht="13.5" customHeight="1">
      <c r="A142" s="34"/>
      <c r="B142" s="34"/>
      <c r="C142" s="40"/>
      <c r="D142" s="40"/>
      <c r="E142" s="40"/>
      <c r="F142" s="40"/>
      <c r="G142" s="40"/>
      <c r="H142" s="40"/>
      <c r="I142" s="40"/>
      <c r="J142" s="40"/>
      <c r="K142" s="34"/>
      <c r="L142" s="34"/>
      <c r="M142" s="34"/>
      <c r="N142" s="34"/>
    </row>
    <row r="143" spans="1:14" ht="13.5" customHeight="1">
      <c r="A143" s="34"/>
      <c r="B143" s="34"/>
      <c r="C143" s="40"/>
      <c r="D143" s="40"/>
      <c r="E143" s="40"/>
      <c r="F143" s="40"/>
      <c r="G143" s="40"/>
      <c r="H143" s="40"/>
      <c r="I143" s="40"/>
      <c r="J143" s="40"/>
      <c r="K143" s="34"/>
      <c r="L143" s="34"/>
      <c r="M143" s="34"/>
      <c r="N143" s="34"/>
    </row>
    <row r="144" ht="12.75">
      <c r="A144" s="17"/>
    </row>
    <row r="145" ht="15.75">
      <c r="F145" s="14" t="s">
        <v>139</v>
      </c>
    </row>
    <row r="146" spans="1:3" ht="16.5" thickBot="1">
      <c r="A146" s="14"/>
      <c r="C146" s="46"/>
    </row>
    <row r="147" spans="1:9" ht="13.5" customHeight="1" thickBot="1">
      <c r="A147" s="22" t="s">
        <v>514</v>
      </c>
      <c r="B147" s="8" t="s">
        <v>515</v>
      </c>
      <c r="C147" s="29" t="s">
        <v>516</v>
      </c>
      <c r="D147" s="73" t="s">
        <v>52</v>
      </c>
      <c r="E147" s="74"/>
      <c r="F147" s="75"/>
      <c r="G147" s="7" t="s">
        <v>517</v>
      </c>
      <c r="H147" s="73" t="s">
        <v>518</v>
      </c>
      <c r="I147" s="75"/>
    </row>
    <row r="148" spans="1:9" ht="13.5" thickBot="1">
      <c r="A148" s="28"/>
      <c r="B148" s="29"/>
      <c r="C148" s="29" t="s">
        <v>519</v>
      </c>
      <c r="D148" s="8" t="s">
        <v>60</v>
      </c>
      <c r="E148" s="8" t="s">
        <v>27</v>
      </c>
      <c r="F148" s="8" t="s">
        <v>61</v>
      </c>
      <c r="G148" s="30"/>
      <c r="H148" s="8" t="s">
        <v>520</v>
      </c>
      <c r="I148" s="8" t="s">
        <v>521</v>
      </c>
    </row>
    <row r="149" spans="1:13" ht="12.75">
      <c r="A149" s="31">
        <v>1</v>
      </c>
      <c r="B149" s="32" t="s">
        <v>522</v>
      </c>
      <c r="C149" s="32">
        <f>14*(SUMIF($N:$N,"Obligatorie",D:D)+SUMIF($N:$N,"Obligatorie",E:E)+SUMIF($N:$N,"Obligatorie",F:F)+SUMIF($N:$N,"Obligatorie",G:G))</f>
        <v>840</v>
      </c>
      <c r="D149" s="32">
        <f>14*SUMIF($N:$N,"Obligatorie",H:H)</f>
        <v>1652</v>
      </c>
      <c r="E149" s="32">
        <f>14*SUMIF($N:$N,"Obligatorie",I:I)</f>
        <v>952</v>
      </c>
      <c r="F149" s="32">
        <f>14*SUMIF($N:$N,"Obligatorie",J:J)</f>
        <v>2632</v>
      </c>
      <c r="G149" s="33">
        <f>C149/C151</f>
        <v>0.8955223880597015</v>
      </c>
      <c r="H149" s="32">
        <f>H151-H150</f>
        <v>54</v>
      </c>
      <c r="I149" s="32">
        <f>I151-I150</f>
        <v>54</v>
      </c>
      <c r="J149" s="34"/>
      <c r="K149" s="34"/>
      <c r="L149" s="34"/>
      <c r="M149" s="34"/>
    </row>
    <row r="150" spans="1:13" ht="12.75">
      <c r="A150" s="35">
        <v>2</v>
      </c>
      <c r="B150" s="36" t="s">
        <v>523</v>
      </c>
      <c r="C150" s="36">
        <f>14*(SUMIF(N:N,"Optionala",D:D)+SUMIF(N:N,"Optionala",E:E)+SUMIF(N:N,"Optionala",F:F)+SUMIF(N:N,"Optionala",G:G))</f>
        <v>98</v>
      </c>
      <c r="D150" s="36">
        <f>14*SUMIF($N:$N,"Optionala",H:H)</f>
        <v>203</v>
      </c>
      <c r="E150" s="36">
        <f>14*SUMIF($N:$N,"Optionala",I:I)</f>
        <v>105</v>
      </c>
      <c r="F150" s="36">
        <f>14*SUMIF($N:$N,"Optionala",J:J)</f>
        <v>308</v>
      </c>
      <c r="G150" s="37">
        <f>C150/C151</f>
        <v>0.1044776119402985</v>
      </c>
      <c r="H150" s="36">
        <v>6</v>
      </c>
      <c r="I150" s="36">
        <v>6</v>
      </c>
      <c r="J150" s="34"/>
      <c r="K150" s="34"/>
      <c r="L150" s="34"/>
      <c r="M150" s="34"/>
    </row>
    <row r="151" spans="1:13" ht="13.5" thickBot="1">
      <c r="A151" s="82" t="s">
        <v>74</v>
      </c>
      <c r="B151" s="83"/>
      <c r="C151" s="38">
        <f>SUM(C149:C150)</f>
        <v>938</v>
      </c>
      <c r="D151" s="38">
        <f>SUM(D149:D150)</f>
        <v>1855</v>
      </c>
      <c r="E151" s="38">
        <f>SUM(E149:E150)</f>
        <v>1057</v>
      </c>
      <c r="F151" s="38">
        <f>SUM(F149:F150)</f>
        <v>2940</v>
      </c>
      <c r="G151" s="39">
        <f>SUM(G149:G150)</f>
        <v>1</v>
      </c>
      <c r="H151" s="38">
        <v>60</v>
      </c>
      <c r="I151" s="38">
        <v>60</v>
      </c>
      <c r="J151" s="34"/>
      <c r="K151" s="34"/>
      <c r="L151" s="34"/>
      <c r="M151" s="34"/>
    </row>
    <row r="152" spans="1:14" ht="12.75">
      <c r="A152" s="34"/>
      <c r="B152" s="34"/>
      <c r="C152" s="34"/>
      <c r="D152" s="34"/>
      <c r="E152" s="34"/>
      <c r="F152" s="34"/>
      <c r="G152" s="40"/>
      <c r="H152" s="34"/>
      <c r="I152" s="34"/>
      <c r="J152" s="34"/>
      <c r="K152" s="34"/>
      <c r="L152" s="34"/>
      <c r="M152" s="34"/>
      <c r="N152" s="34"/>
    </row>
    <row r="153" spans="6:7" ht="15.75">
      <c r="F153" s="14" t="s">
        <v>139</v>
      </c>
      <c r="G153" s="14"/>
    </row>
    <row r="154" ht="16.5" thickBot="1">
      <c r="A154" s="14"/>
    </row>
    <row r="155" spans="1:9" ht="13.5" thickBot="1">
      <c r="A155" s="22" t="s">
        <v>514</v>
      </c>
      <c r="B155" s="8" t="s">
        <v>515</v>
      </c>
      <c r="C155" s="8" t="s">
        <v>516</v>
      </c>
      <c r="D155" s="73" t="s">
        <v>52</v>
      </c>
      <c r="E155" s="74"/>
      <c r="F155" s="75"/>
      <c r="G155" s="7" t="s">
        <v>517</v>
      </c>
      <c r="H155" s="73" t="s">
        <v>518</v>
      </c>
      <c r="I155" s="75"/>
    </row>
    <row r="156" spans="1:9" ht="13.5" thickBot="1">
      <c r="A156" s="28"/>
      <c r="B156" s="29"/>
      <c r="C156" s="29" t="s">
        <v>519</v>
      </c>
      <c r="D156" s="8" t="s">
        <v>60</v>
      </c>
      <c r="E156" s="8" t="s">
        <v>27</v>
      </c>
      <c r="F156" s="8" t="s">
        <v>61</v>
      </c>
      <c r="G156" s="30"/>
      <c r="H156" s="8" t="s">
        <v>520</v>
      </c>
      <c r="I156" s="8" t="s">
        <v>521</v>
      </c>
    </row>
    <row r="157" spans="1:9" ht="12.75">
      <c r="A157" s="31">
        <v>1</v>
      </c>
      <c r="B157" s="32" t="s">
        <v>592</v>
      </c>
      <c r="C157" s="32">
        <f>14*(SUMIF($N$1:$N$66,"Fundamentala",D:D)+SUMIF($N$1:$N$66,"Fundamentala",E:E)+SUMIF($N$1:$N$66,"Fundamentala",F:F)+SUMIF($N$1:$N$66,"Fundamentala",G:G))</f>
        <v>504</v>
      </c>
      <c r="D157" s="63">
        <f>14*SUMIF($N$1:$N$66,"Fundamentala",H:H)</f>
        <v>1008</v>
      </c>
      <c r="E157" s="63">
        <f>14*SUMIF($N$1:$N$66,"Fundamentala",I:I)</f>
        <v>630</v>
      </c>
      <c r="F157" s="63">
        <f>14*SUMIF($N$1:$N$66,"Fundamentala",J:J)</f>
        <v>1638</v>
      </c>
      <c r="G157" s="33">
        <f>C157/C160</f>
        <v>0.5373134328358209</v>
      </c>
      <c r="H157" s="32">
        <f>SUMIF($N$1:$N$45,"Fundamentala",$C$1:$C$45)</f>
        <v>37</v>
      </c>
      <c r="I157" s="32">
        <f>SUMIF($N$51:$N$64,"Fundamentala",$C$51:$C$64)</f>
        <v>30</v>
      </c>
    </row>
    <row r="158" spans="1:9" ht="12.75">
      <c r="A158" s="60">
        <v>2</v>
      </c>
      <c r="B158" s="61" t="s">
        <v>593</v>
      </c>
      <c r="C158" s="61">
        <f>14*(SUMIF($N$1:$N$66,"Specialitate",D:D)+SUMIF($N$1:$N$66,"Specialitate",E:E)+SUMIF($N$1:$N$66,"Specialitate",F:F)+SUMIF($N$1:$N$66,"Specialitate",G:G))</f>
        <v>266</v>
      </c>
      <c r="D158" s="36">
        <f>14*SUMIF($N$1:$N$66,"Specialitate",H:H)</f>
        <v>511</v>
      </c>
      <c r="E158" s="36">
        <f>14*SUMIF($N$1:$N$66,"Specialitate",I:I)</f>
        <v>231</v>
      </c>
      <c r="F158" s="36">
        <f>14*SUMIF($N$1:$N$66,"Specialitate",J:J)</f>
        <v>742</v>
      </c>
      <c r="G158" s="62">
        <f>C158/C160</f>
        <v>0.2835820895522388</v>
      </c>
      <c r="H158" s="36">
        <f>SUMIF($N$1:$N$45,"Specialitate",$C$1:$C$45)</f>
        <v>0</v>
      </c>
      <c r="I158" s="36">
        <f>SUMIF($N$51:$N$64,"Specialitate",$C$51:$C$64)</f>
        <v>30</v>
      </c>
    </row>
    <row r="159" spans="1:9" ht="12.75">
      <c r="A159" s="35">
        <v>3</v>
      </c>
      <c r="B159" s="36" t="s">
        <v>594</v>
      </c>
      <c r="C159" s="36">
        <f>14*(SUMIF(N:N,"Complementara",D:D)+SUMIF(N:N,"Complementara",E:E)+SUMIF(N:N,"Complementara",F:F)+SUMIF(N:N,"Complementara",G:G))</f>
        <v>168</v>
      </c>
      <c r="D159" s="36">
        <f>14*SUMIF($N$1:$N$87,"Complementara",H:H)</f>
        <v>336</v>
      </c>
      <c r="E159" s="36">
        <f>14*SUMIF($N$1:$N$87,"Complementara",I:I)</f>
        <v>224</v>
      </c>
      <c r="F159" s="36">
        <f>14*SUMIF($N$1:$N$87,"Complementara",J:J)</f>
        <v>560</v>
      </c>
      <c r="G159" s="37">
        <f>C159/C160</f>
        <v>0.1791044776119403</v>
      </c>
      <c r="H159" s="36">
        <f>SUMIF($N$1:$N$56,"Complementara",$C$1:$C$56)</f>
        <v>23</v>
      </c>
      <c r="I159" s="36">
        <f>SUMIF($N$53:$N$66,"Complementara",$C$53:$C$66)</f>
        <v>0</v>
      </c>
    </row>
    <row r="160" spans="1:9" ht="13.5" thickBot="1">
      <c r="A160" s="82" t="s">
        <v>74</v>
      </c>
      <c r="B160" s="83"/>
      <c r="C160" s="38">
        <f aca="true" t="shared" si="15" ref="C160:I160">SUM(C157:C159)</f>
        <v>938</v>
      </c>
      <c r="D160" s="38">
        <f t="shared" si="15"/>
        <v>1855</v>
      </c>
      <c r="E160" s="38">
        <f t="shared" si="15"/>
        <v>1085</v>
      </c>
      <c r="F160" s="38">
        <f t="shared" si="15"/>
        <v>2940</v>
      </c>
      <c r="G160" s="39">
        <f t="shared" si="15"/>
        <v>0.9999999999999999</v>
      </c>
      <c r="H160" s="38">
        <f t="shared" si="15"/>
        <v>60</v>
      </c>
      <c r="I160" s="38">
        <f t="shared" si="15"/>
        <v>60</v>
      </c>
    </row>
    <row r="161" spans="1:3" ht="12.75">
      <c r="A161" s="19"/>
      <c r="C161" s="1"/>
    </row>
    <row r="162" ht="12.75">
      <c r="A162" s="18"/>
    </row>
    <row r="163" spans="1:2" ht="12.75">
      <c r="A163" s="19"/>
      <c r="B163" s="1"/>
    </row>
    <row r="164" spans="1:2" ht="12.75">
      <c r="A164" s="19"/>
      <c r="B164" s="1"/>
    </row>
    <row r="165" ht="12.75">
      <c r="A165" s="17"/>
    </row>
    <row r="166" ht="12.75">
      <c r="A166" s="19"/>
    </row>
  </sheetData>
  <sheetProtection/>
  <mergeCells count="53">
    <mergeCell ref="D147:F147"/>
    <mergeCell ref="H147:I147"/>
    <mergeCell ref="A151:B151"/>
    <mergeCell ref="I23:K24"/>
    <mergeCell ref="A106:B106"/>
    <mergeCell ref="A119:B119"/>
    <mergeCell ref="A131:B131"/>
    <mergeCell ref="A23:A24"/>
    <mergeCell ref="B23:C23"/>
    <mergeCell ref="B24:C24"/>
    <mergeCell ref="K31:M31"/>
    <mergeCell ref="D40:G40"/>
    <mergeCell ref="H40:J40"/>
    <mergeCell ref="K40:M40"/>
    <mergeCell ref="D23:F23"/>
    <mergeCell ref="D24:F24"/>
    <mergeCell ref="D31:G31"/>
    <mergeCell ref="H31:J31"/>
    <mergeCell ref="D49:G49"/>
    <mergeCell ref="H49:J49"/>
    <mergeCell ref="K49:M49"/>
    <mergeCell ref="D58:G58"/>
    <mergeCell ref="H58:J58"/>
    <mergeCell ref="K58:M58"/>
    <mergeCell ref="K94:M94"/>
    <mergeCell ref="A80:N80"/>
    <mergeCell ref="D86:G86"/>
    <mergeCell ref="H86:J86"/>
    <mergeCell ref="K86:M86"/>
    <mergeCell ref="D75:G75"/>
    <mergeCell ref="H75:J75"/>
    <mergeCell ref="K75:M75"/>
    <mergeCell ref="A77:N77"/>
    <mergeCell ref="K124:M124"/>
    <mergeCell ref="A105:B105"/>
    <mergeCell ref="A107:B107"/>
    <mergeCell ref="D111:G111"/>
    <mergeCell ref="H111:J111"/>
    <mergeCell ref="D90:G90"/>
    <mergeCell ref="H90:J90"/>
    <mergeCell ref="K90:M90"/>
    <mergeCell ref="D94:G94"/>
    <mergeCell ref="H94:J94"/>
    <mergeCell ref="D155:F155"/>
    <mergeCell ref="H155:I155"/>
    <mergeCell ref="A160:B160"/>
    <mergeCell ref="A130:B130"/>
    <mergeCell ref="A132:B132"/>
    <mergeCell ref="K111:M111"/>
    <mergeCell ref="A118:B118"/>
    <mergeCell ref="A120:B120"/>
    <mergeCell ref="D124:G124"/>
    <mergeCell ref="H124:J124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8.00390625" style="0" bestFit="1" customWidth="1"/>
    <col min="3" max="3" width="9.421875" style="0" bestFit="1" customWidth="1"/>
    <col min="14" max="14" width="14.140625" style="0" customWidth="1"/>
  </cols>
  <sheetData>
    <row r="1" spans="1:8" ht="16.5" thickBot="1">
      <c r="A1" s="14" t="s">
        <v>572</v>
      </c>
      <c r="H1" s="18" t="s">
        <v>35</v>
      </c>
    </row>
    <row r="2" spans="1:10" ht="16.5" thickBot="1">
      <c r="A2" s="15"/>
      <c r="H2" s="21" t="s">
        <v>15</v>
      </c>
      <c r="I2" s="4" t="s">
        <v>25</v>
      </c>
      <c r="J2" s="4" t="s">
        <v>26</v>
      </c>
    </row>
    <row r="3" spans="1:10" ht="16.5" thickBot="1">
      <c r="A3" s="16" t="s">
        <v>0</v>
      </c>
      <c r="H3" s="20" t="s">
        <v>33</v>
      </c>
      <c r="I3" s="3">
        <v>16</v>
      </c>
      <c r="J3" s="3">
        <v>16</v>
      </c>
    </row>
    <row r="4" spans="1:10" ht="16.5" thickBot="1">
      <c r="A4" s="16" t="s">
        <v>1</v>
      </c>
      <c r="H4" s="20" t="s">
        <v>34</v>
      </c>
      <c r="I4" s="3">
        <v>15</v>
      </c>
      <c r="J4" s="3">
        <v>20</v>
      </c>
    </row>
    <row r="5" spans="1:8" ht="15.75">
      <c r="A5" s="15" t="s">
        <v>316</v>
      </c>
      <c r="H5" s="17"/>
    </row>
    <row r="6" spans="1:8" ht="15.75">
      <c r="A6" s="15" t="s">
        <v>317</v>
      </c>
      <c r="H6" s="18" t="s">
        <v>36</v>
      </c>
    </row>
    <row r="7" spans="1:8" ht="15.75">
      <c r="A7" s="15" t="s">
        <v>4</v>
      </c>
      <c r="H7" s="17" t="s">
        <v>37</v>
      </c>
    </row>
    <row r="8" spans="1:8" ht="15.75">
      <c r="A8" s="15" t="s">
        <v>5</v>
      </c>
      <c r="H8" s="17"/>
    </row>
    <row r="9" spans="1:8" ht="15.75">
      <c r="A9" s="15" t="s">
        <v>6</v>
      </c>
      <c r="H9" s="18" t="s">
        <v>38</v>
      </c>
    </row>
    <row r="10" spans="1:8" ht="12.75">
      <c r="A10" s="17"/>
      <c r="H10" s="5" t="s">
        <v>320</v>
      </c>
    </row>
    <row r="11" spans="1:8" ht="12.75">
      <c r="A11" s="18" t="s">
        <v>7</v>
      </c>
      <c r="H11" s="6" t="s">
        <v>321</v>
      </c>
    </row>
    <row r="12" spans="1:8" ht="12.75">
      <c r="A12" s="18" t="s">
        <v>8</v>
      </c>
      <c r="H12" s="5" t="s">
        <v>296</v>
      </c>
    </row>
    <row r="13" spans="1:8" ht="12.75">
      <c r="A13" s="17" t="s">
        <v>318</v>
      </c>
      <c r="H13" s="6" t="s">
        <v>322</v>
      </c>
    </row>
    <row r="14" spans="1:8" ht="12.75">
      <c r="A14" s="17" t="s">
        <v>319</v>
      </c>
      <c r="H14" s="17"/>
    </row>
    <row r="15" spans="1:8" ht="12.75">
      <c r="A15" s="18" t="s">
        <v>11</v>
      </c>
      <c r="H15" s="17"/>
    </row>
    <row r="16" spans="1:8" ht="12.75">
      <c r="A16" s="17" t="s">
        <v>12</v>
      </c>
      <c r="H16" s="17"/>
    </row>
    <row r="17" spans="1:8" ht="12.75">
      <c r="A17" s="6"/>
      <c r="H17" s="18" t="s">
        <v>44</v>
      </c>
    </row>
    <row r="18" spans="1:8" ht="12.75">
      <c r="A18" s="6"/>
      <c r="H18" s="17" t="s">
        <v>546</v>
      </c>
    </row>
    <row r="19" spans="1:8" ht="12.75">
      <c r="A19" s="6"/>
      <c r="H19" t="s">
        <v>547</v>
      </c>
    </row>
    <row r="20" spans="1:8" ht="12.75">
      <c r="A20" s="6"/>
      <c r="H20" s="17" t="s">
        <v>548</v>
      </c>
    </row>
    <row r="21" spans="1:8" ht="12.75">
      <c r="A21" s="6"/>
      <c r="H21" t="s">
        <v>549</v>
      </c>
    </row>
    <row r="22" spans="1:8" ht="12.75">
      <c r="A22" s="6"/>
      <c r="H22" s="19"/>
    </row>
    <row r="23" spans="1:8" ht="12.75">
      <c r="A23" s="6"/>
      <c r="H23" s="19"/>
    </row>
    <row r="24" ht="12.75">
      <c r="A24" s="17"/>
    </row>
    <row r="25" ht="12.75">
      <c r="A25" s="17" t="s">
        <v>13</v>
      </c>
    </row>
    <row r="26" ht="12.75">
      <c r="A26" s="17"/>
    </row>
    <row r="27" ht="12.75">
      <c r="A27" s="17"/>
    </row>
    <row r="28" ht="12.75">
      <c r="A28" s="19"/>
    </row>
    <row r="29" ht="13.5" thickBot="1">
      <c r="A29" s="18" t="s">
        <v>14</v>
      </c>
    </row>
    <row r="30" spans="1:11" ht="12.75">
      <c r="A30" s="65" t="s">
        <v>15</v>
      </c>
      <c r="B30" s="67" t="s">
        <v>16</v>
      </c>
      <c r="C30" s="68"/>
      <c r="D30" s="67" t="s">
        <v>18</v>
      </c>
      <c r="E30" s="71"/>
      <c r="F30" s="68"/>
      <c r="G30" s="2" t="s">
        <v>20</v>
      </c>
      <c r="H30" s="2" t="s">
        <v>22</v>
      </c>
      <c r="I30" s="67" t="s">
        <v>24</v>
      </c>
      <c r="J30" s="71"/>
      <c r="K30" s="68"/>
    </row>
    <row r="31" spans="1:11" ht="13.5" thickBot="1">
      <c r="A31" s="66"/>
      <c r="B31" s="69" t="s">
        <v>17</v>
      </c>
      <c r="C31" s="70"/>
      <c r="D31" s="69" t="s">
        <v>19</v>
      </c>
      <c r="E31" s="72"/>
      <c r="F31" s="70"/>
      <c r="G31" s="3" t="s">
        <v>21</v>
      </c>
      <c r="H31" s="3" t="s">
        <v>23</v>
      </c>
      <c r="I31" s="69"/>
      <c r="J31" s="72"/>
      <c r="K31" s="70"/>
    </row>
    <row r="32" spans="1:11" ht="13.5" thickBot="1">
      <c r="A32" s="20" t="s">
        <v>15</v>
      </c>
      <c r="B32" s="3" t="s">
        <v>25</v>
      </c>
      <c r="C32" s="3" t="s">
        <v>26</v>
      </c>
      <c r="D32" s="3" t="s">
        <v>27</v>
      </c>
      <c r="E32" s="3" t="s">
        <v>28</v>
      </c>
      <c r="F32" s="3" t="s">
        <v>29</v>
      </c>
      <c r="G32" s="3"/>
      <c r="H32" s="3"/>
      <c r="I32" s="3" t="s">
        <v>30</v>
      </c>
      <c r="J32" s="3" t="s">
        <v>31</v>
      </c>
      <c r="K32" s="3" t="s">
        <v>32</v>
      </c>
    </row>
    <row r="33" spans="1:11" ht="13.5" thickBot="1">
      <c r="A33" s="20" t="s">
        <v>33</v>
      </c>
      <c r="B33" s="3">
        <v>14</v>
      </c>
      <c r="C33" s="3">
        <v>14</v>
      </c>
      <c r="D33" s="3">
        <v>3</v>
      </c>
      <c r="E33" s="3">
        <v>3</v>
      </c>
      <c r="F33" s="3">
        <v>2</v>
      </c>
      <c r="G33" s="3"/>
      <c r="H33" s="3">
        <v>0</v>
      </c>
      <c r="I33" s="3">
        <v>2</v>
      </c>
      <c r="J33" s="3">
        <v>1</v>
      </c>
      <c r="K33" s="3">
        <v>1</v>
      </c>
    </row>
    <row r="34" spans="1:11" ht="13.5" thickBot="1">
      <c r="A34" s="20" t="s">
        <v>34</v>
      </c>
      <c r="B34" s="3">
        <v>14</v>
      </c>
      <c r="C34" s="3">
        <v>14</v>
      </c>
      <c r="D34" s="3">
        <v>3</v>
      </c>
      <c r="E34" s="3">
        <v>3</v>
      </c>
      <c r="F34" s="3">
        <v>2</v>
      </c>
      <c r="G34" s="3"/>
      <c r="H34" s="3">
        <v>0</v>
      </c>
      <c r="I34" s="3">
        <v>2</v>
      </c>
      <c r="J34" s="3">
        <v>1</v>
      </c>
      <c r="K34" s="3">
        <v>1</v>
      </c>
    </row>
    <row r="35" ht="12.75">
      <c r="A35" s="17"/>
    </row>
    <row r="36" ht="12.75">
      <c r="A36" s="17"/>
    </row>
    <row r="37" ht="12.75">
      <c r="A37" s="18"/>
    </row>
    <row r="38" ht="12.75">
      <c r="A38" s="17"/>
    </row>
    <row r="39" ht="12.75">
      <c r="A39" s="17"/>
    </row>
    <row r="40" ht="12.75">
      <c r="A40" s="18"/>
    </row>
    <row r="41" ht="12.75">
      <c r="A41" s="19"/>
    </row>
    <row r="42" ht="15.75">
      <c r="G42" s="14" t="s">
        <v>46</v>
      </c>
    </row>
    <row r="43" ht="16.5" thickBot="1">
      <c r="H43" s="14" t="s">
        <v>47</v>
      </c>
    </row>
    <row r="44" spans="1:14" ht="13.5" thickBot="1">
      <c r="A44" s="22" t="s">
        <v>48</v>
      </c>
      <c r="B44" s="8" t="s">
        <v>49</v>
      </c>
      <c r="C44" s="8" t="s">
        <v>50</v>
      </c>
      <c r="D44" s="73" t="s">
        <v>51</v>
      </c>
      <c r="E44" s="74"/>
      <c r="F44" s="74"/>
      <c r="G44" s="75"/>
      <c r="H44" s="73" t="s">
        <v>52</v>
      </c>
      <c r="I44" s="74"/>
      <c r="J44" s="75"/>
      <c r="K44" s="73" t="s">
        <v>53</v>
      </c>
      <c r="L44" s="74"/>
      <c r="M44" s="75"/>
      <c r="N44" s="8" t="s">
        <v>54</v>
      </c>
    </row>
    <row r="45" spans="1:14" ht="13.5" thickBot="1">
      <c r="A45" s="23"/>
      <c r="B45" s="9"/>
      <c r="C45" s="9" t="s">
        <v>55</v>
      </c>
      <c r="D45" s="10" t="s">
        <v>56</v>
      </c>
      <c r="E45" s="10" t="s">
        <v>57</v>
      </c>
      <c r="F45" s="10" t="s">
        <v>58</v>
      </c>
      <c r="G45" s="10" t="s">
        <v>59</v>
      </c>
      <c r="H45" s="10" t="s">
        <v>60</v>
      </c>
      <c r="I45" s="10" t="s">
        <v>27</v>
      </c>
      <c r="J45" s="10" t="s">
        <v>61</v>
      </c>
      <c r="K45" s="10" t="s">
        <v>62</v>
      </c>
      <c r="L45" s="10" t="s">
        <v>56</v>
      </c>
      <c r="M45" s="10" t="s">
        <v>63</v>
      </c>
      <c r="N45" s="9" t="s">
        <v>64</v>
      </c>
    </row>
    <row r="46" spans="1:14" ht="13.5" thickBot="1">
      <c r="A46" s="20" t="s">
        <v>324</v>
      </c>
      <c r="B46" s="11" t="s">
        <v>325</v>
      </c>
      <c r="C46" s="3">
        <v>8</v>
      </c>
      <c r="D46" s="3">
        <v>2</v>
      </c>
      <c r="E46" s="3">
        <v>1</v>
      </c>
      <c r="F46" s="3">
        <v>0</v>
      </c>
      <c r="G46" s="3">
        <v>1</v>
      </c>
      <c r="H46" s="3">
        <v>6.5</v>
      </c>
      <c r="I46" s="3">
        <v>7.5</v>
      </c>
      <c r="J46" s="3">
        <v>14</v>
      </c>
      <c r="K46" s="3" t="s">
        <v>62</v>
      </c>
      <c r="L46" s="3"/>
      <c r="M46" s="3"/>
      <c r="N46" s="11" t="s">
        <v>67</v>
      </c>
    </row>
    <row r="47" spans="1:14" ht="13.5" thickBot="1">
      <c r="A47" s="20" t="s">
        <v>326</v>
      </c>
      <c r="B47" s="11" t="s">
        <v>327</v>
      </c>
      <c r="C47" s="3">
        <v>8</v>
      </c>
      <c r="D47" s="3">
        <v>2</v>
      </c>
      <c r="E47" s="3">
        <v>1</v>
      </c>
      <c r="F47" s="3">
        <v>0</v>
      </c>
      <c r="G47" s="3">
        <v>1</v>
      </c>
      <c r="H47" s="3">
        <v>6.5</v>
      </c>
      <c r="I47" s="3">
        <v>7.5</v>
      </c>
      <c r="J47" s="3">
        <v>14</v>
      </c>
      <c r="K47" s="3" t="s">
        <v>62</v>
      </c>
      <c r="L47" s="3"/>
      <c r="M47" s="3"/>
      <c r="N47" s="11" t="s">
        <v>67</v>
      </c>
    </row>
    <row r="48" spans="1:14" ht="26.25" thickBot="1">
      <c r="A48" s="20" t="s">
        <v>328</v>
      </c>
      <c r="B48" s="11" t="s">
        <v>329</v>
      </c>
      <c r="C48" s="3">
        <v>7</v>
      </c>
      <c r="D48" s="3">
        <v>2</v>
      </c>
      <c r="E48" s="3">
        <v>1</v>
      </c>
      <c r="F48" s="3">
        <v>0</v>
      </c>
      <c r="G48" s="3">
        <v>1</v>
      </c>
      <c r="H48" s="3">
        <v>6.5</v>
      </c>
      <c r="I48" s="3">
        <v>5.5</v>
      </c>
      <c r="J48" s="3">
        <v>12</v>
      </c>
      <c r="K48" s="3" t="s">
        <v>62</v>
      </c>
      <c r="L48" s="3"/>
      <c r="M48" s="3"/>
      <c r="N48" s="11" t="s">
        <v>73</v>
      </c>
    </row>
    <row r="49" spans="1:14" ht="26.25" thickBot="1">
      <c r="A49" s="20" t="s">
        <v>330</v>
      </c>
      <c r="B49" s="11" t="s">
        <v>331</v>
      </c>
      <c r="C49" s="3">
        <v>7</v>
      </c>
      <c r="D49" s="3">
        <v>2</v>
      </c>
      <c r="E49" s="3">
        <v>1</v>
      </c>
      <c r="F49" s="3">
        <v>0</v>
      </c>
      <c r="G49" s="3">
        <v>1</v>
      </c>
      <c r="H49" s="3">
        <v>6.5</v>
      </c>
      <c r="I49" s="3">
        <v>5.5</v>
      </c>
      <c r="J49" s="3">
        <v>12</v>
      </c>
      <c r="K49" s="3" t="s">
        <v>62</v>
      </c>
      <c r="L49" s="3"/>
      <c r="M49" s="3"/>
      <c r="N49" s="11" t="s">
        <v>67</v>
      </c>
    </row>
    <row r="50" spans="1:14" ht="13.5" thickBot="1">
      <c r="A50" s="23" t="s">
        <v>74</v>
      </c>
      <c r="B50" s="9"/>
      <c r="C50" s="9">
        <v>30</v>
      </c>
      <c r="D50" s="9">
        <v>8</v>
      </c>
      <c r="E50" s="9">
        <v>4</v>
      </c>
      <c r="F50" s="9">
        <v>0</v>
      </c>
      <c r="G50" s="9">
        <v>4</v>
      </c>
      <c r="H50" s="9">
        <v>26</v>
      </c>
      <c r="I50" s="9">
        <v>26</v>
      </c>
      <c r="J50" s="9">
        <v>52</v>
      </c>
      <c r="K50" s="9"/>
      <c r="L50" s="9"/>
      <c r="M50" s="9"/>
      <c r="N50" s="9"/>
    </row>
    <row r="51" ht="12.75">
      <c r="A51" s="17"/>
    </row>
    <row r="52" ht="16.5" thickBot="1">
      <c r="H52" s="14" t="s">
        <v>75</v>
      </c>
    </row>
    <row r="53" spans="1:14" ht="13.5" thickBot="1">
      <c r="A53" s="22" t="s">
        <v>48</v>
      </c>
      <c r="B53" s="8" t="s">
        <v>49</v>
      </c>
      <c r="C53" s="8" t="s">
        <v>50</v>
      </c>
      <c r="D53" s="73" t="s">
        <v>51</v>
      </c>
      <c r="E53" s="74"/>
      <c r="F53" s="74"/>
      <c r="G53" s="75"/>
      <c r="H53" s="73" t="s">
        <v>52</v>
      </c>
      <c r="I53" s="74"/>
      <c r="J53" s="75"/>
      <c r="K53" s="73" t="s">
        <v>53</v>
      </c>
      <c r="L53" s="74"/>
      <c r="M53" s="75"/>
      <c r="N53" s="8" t="s">
        <v>54</v>
      </c>
    </row>
    <row r="54" spans="1:14" ht="13.5" thickBot="1">
      <c r="A54" s="23"/>
      <c r="B54" s="9"/>
      <c r="C54" s="9" t="s">
        <v>55</v>
      </c>
      <c r="D54" s="10" t="s">
        <v>56</v>
      </c>
      <c r="E54" s="10" t="s">
        <v>57</v>
      </c>
      <c r="F54" s="10" t="s">
        <v>58</v>
      </c>
      <c r="G54" s="10" t="s">
        <v>59</v>
      </c>
      <c r="H54" s="10" t="s">
        <v>60</v>
      </c>
      <c r="I54" s="10" t="s">
        <v>27</v>
      </c>
      <c r="J54" s="10" t="s">
        <v>61</v>
      </c>
      <c r="K54" s="10" t="s">
        <v>62</v>
      </c>
      <c r="L54" s="10" t="s">
        <v>56</v>
      </c>
      <c r="M54" s="10" t="s">
        <v>63</v>
      </c>
      <c r="N54" s="9" t="s">
        <v>64</v>
      </c>
    </row>
    <row r="55" spans="1:14" ht="13.5" thickBot="1">
      <c r="A55" s="20" t="s">
        <v>332</v>
      </c>
      <c r="B55" s="11" t="s">
        <v>333</v>
      </c>
      <c r="C55" s="3">
        <v>8</v>
      </c>
      <c r="D55" s="3">
        <v>2</v>
      </c>
      <c r="E55" s="3">
        <v>1</v>
      </c>
      <c r="F55" s="3">
        <v>0</v>
      </c>
      <c r="G55" s="3">
        <v>1</v>
      </c>
      <c r="H55" s="3">
        <v>6.5</v>
      </c>
      <c r="I55" s="3">
        <v>7.5</v>
      </c>
      <c r="J55" s="3">
        <v>14</v>
      </c>
      <c r="K55" s="3" t="s">
        <v>62</v>
      </c>
      <c r="L55" s="3"/>
      <c r="M55" s="3"/>
      <c r="N55" s="11" t="s">
        <v>73</v>
      </c>
    </row>
    <row r="56" spans="1:14" ht="13.5" thickBot="1">
      <c r="A56" s="20" t="s">
        <v>334</v>
      </c>
      <c r="B56" s="11" t="s">
        <v>335</v>
      </c>
      <c r="C56" s="3">
        <v>8</v>
      </c>
      <c r="D56" s="3">
        <v>2</v>
      </c>
      <c r="E56" s="3">
        <v>1</v>
      </c>
      <c r="F56" s="3">
        <v>0</v>
      </c>
      <c r="G56" s="3">
        <v>1</v>
      </c>
      <c r="H56" s="3">
        <v>6.5</v>
      </c>
      <c r="I56" s="3">
        <v>7.5</v>
      </c>
      <c r="J56" s="3">
        <v>14</v>
      </c>
      <c r="K56" s="3" t="s">
        <v>62</v>
      </c>
      <c r="L56" s="3"/>
      <c r="M56" s="3"/>
      <c r="N56" s="11" t="s">
        <v>73</v>
      </c>
    </row>
    <row r="57" spans="1:14" ht="26.25" thickBot="1">
      <c r="A57" s="20" t="s">
        <v>336</v>
      </c>
      <c r="B57" s="11" t="s">
        <v>337</v>
      </c>
      <c r="C57" s="3">
        <v>7</v>
      </c>
      <c r="D57" s="3">
        <v>2</v>
      </c>
      <c r="E57" s="3">
        <v>1</v>
      </c>
      <c r="F57" s="3">
        <v>0</v>
      </c>
      <c r="G57" s="3">
        <v>1</v>
      </c>
      <c r="H57" s="3">
        <v>6.5</v>
      </c>
      <c r="I57" s="3">
        <v>5.5</v>
      </c>
      <c r="J57" s="3">
        <v>12</v>
      </c>
      <c r="K57" s="3" t="s">
        <v>62</v>
      </c>
      <c r="L57" s="3"/>
      <c r="M57" s="3"/>
      <c r="N57" s="11" t="s">
        <v>73</v>
      </c>
    </row>
    <row r="58" spans="1:14" ht="13.5" thickBot="1">
      <c r="A58" s="20" t="s">
        <v>338</v>
      </c>
      <c r="B58" s="11" t="s">
        <v>339</v>
      </c>
      <c r="C58" s="3">
        <v>7</v>
      </c>
      <c r="D58" s="3">
        <v>2</v>
      </c>
      <c r="E58" s="3">
        <v>1</v>
      </c>
      <c r="F58" s="3">
        <v>0</v>
      </c>
      <c r="G58" s="3">
        <v>1</v>
      </c>
      <c r="H58" s="3">
        <v>6.5</v>
      </c>
      <c r="I58" s="3">
        <v>5.5</v>
      </c>
      <c r="J58" s="3">
        <v>12</v>
      </c>
      <c r="K58" s="3" t="s">
        <v>62</v>
      </c>
      <c r="L58" s="3"/>
      <c r="M58" s="3"/>
      <c r="N58" s="11" t="s">
        <v>73</v>
      </c>
    </row>
    <row r="59" spans="1:14" ht="13.5" thickBot="1">
      <c r="A59" s="23" t="s">
        <v>74</v>
      </c>
      <c r="B59" s="9"/>
      <c r="C59" s="9">
        <v>30</v>
      </c>
      <c r="D59" s="9">
        <v>8</v>
      </c>
      <c r="E59" s="9">
        <v>4</v>
      </c>
      <c r="F59" s="9">
        <v>0</v>
      </c>
      <c r="G59" s="9">
        <v>4</v>
      </c>
      <c r="H59" s="9">
        <v>26</v>
      </c>
      <c r="I59" s="9">
        <v>26</v>
      </c>
      <c r="J59" s="9">
        <v>52</v>
      </c>
      <c r="K59" s="9"/>
      <c r="L59" s="9"/>
      <c r="M59" s="9"/>
      <c r="N59" s="9"/>
    </row>
    <row r="60" ht="12.75">
      <c r="A60" s="17"/>
    </row>
    <row r="61" ht="16.5" thickBot="1">
      <c r="H61" s="14" t="s">
        <v>84</v>
      </c>
    </row>
    <row r="62" spans="1:14" ht="13.5" thickBot="1">
      <c r="A62" s="22" t="s">
        <v>48</v>
      </c>
      <c r="B62" s="8" t="s">
        <v>49</v>
      </c>
      <c r="C62" s="8" t="s">
        <v>50</v>
      </c>
      <c r="D62" s="73" t="s">
        <v>51</v>
      </c>
      <c r="E62" s="74"/>
      <c r="F62" s="74"/>
      <c r="G62" s="75"/>
      <c r="H62" s="73" t="s">
        <v>52</v>
      </c>
      <c r="I62" s="74"/>
      <c r="J62" s="75"/>
      <c r="K62" s="73" t="s">
        <v>53</v>
      </c>
      <c r="L62" s="74"/>
      <c r="M62" s="75"/>
      <c r="N62" s="8" t="s">
        <v>54</v>
      </c>
    </row>
    <row r="63" spans="1:14" ht="13.5" thickBot="1">
      <c r="A63" s="23"/>
      <c r="B63" s="9"/>
      <c r="C63" s="9" t="s">
        <v>55</v>
      </c>
      <c r="D63" s="10" t="s">
        <v>56</v>
      </c>
      <c r="E63" s="10" t="s">
        <v>57</v>
      </c>
      <c r="F63" s="10" t="s">
        <v>58</v>
      </c>
      <c r="G63" s="10" t="s">
        <v>59</v>
      </c>
      <c r="H63" s="10" t="s">
        <v>60</v>
      </c>
      <c r="I63" s="10" t="s">
        <v>27</v>
      </c>
      <c r="J63" s="10" t="s">
        <v>61</v>
      </c>
      <c r="K63" s="10" t="s">
        <v>62</v>
      </c>
      <c r="L63" s="10" t="s">
        <v>56</v>
      </c>
      <c r="M63" s="10" t="s">
        <v>63</v>
      </c>
      <c r="N63" s="9" t="s">
        <v>64</v>
      </c>
    </row>
    <row r="64" spans="1:14" ht="13.5" thickBot="1">
      <c r="A64" s="20" t="s">
        <v>340</v>
      </c>
      <c r="B64" s="11" t="s">
        <v>341</v>
      </c>
      <c r="C64" s="3">
        <v>8</v>
      </c>
      <c r="D64" s="3">
        <v>2</v>
      </c>
      <c r="E64" s="3">
        <v>1</v>
      </c>
      <c r="F64" s="3">
        <v>0</v>
      </c>
      <c r="G64" s="3">
        <v>1</v>
      </c>
      <c r="H64" s="3">
        <v>6.5</v>
      </c>
      <c r="I64" s="3">
        <v>7.5</v>
      </c>
      <c r="J64" s="3">
        <v>14</v>
      </c>
      <c r="K64" s="3" t="s">
        <v>62</v>
      </c>
      <c r="L64" s="3"/>
      <c r="M64" s="3"/>
      <c r="N64" s="11" t="s">
        <v>73</v>
      </c>
    </row>
    <row r="65" spans="1:14" ht="26.25" thickBot="1">
      <c r="A65" s="20" t="s">
        <v>342</v>
      </c>
      <c r="B65" s="11" t="s">
        <v>343</v>
      </c>
      <c r="C65" s="3">
        <v>8</v>
      </c>
      <c r="D65" s="3">
        <v>2</v>
      </c>
      <c r="E65" s="3">
        <v>1</v>
      </c>
      <c r="F65" s="3">
        <v>0</v>
      </c>
      <c r="G65" s="3">
        <v>1</v>
      </c>
      <c r="H65" s="3">
        <v>6.5</v>
      </c>
      <c r="I65" s="3">
        <v>7.5</v>
      </c>
      <c r="J65" s="3">
        <v>14</v>
      </c>
      <c r="K65" s="3" t="s">
        <v>62</v>
      </c>
      <c r="L65" s="3"/>
      <c r="M65" s="3"/>
      <c r="N65" s="11" t="s">
        <v>73</v>
      </c>
    </row>
    <row r="66" spans="1:14" ht="26.25" thickBot="1">
      <c r="A66" s="20" t="s">
        <v>344</v>
      </c>
      <c r="B66" s="11" t="s">
        <v>345</v>
      </c>
      <c r="C66" s="3">
        <v>6</v>
      </c>
      <c r="D66" s="3">
        <v>2</v>
      </c>
      <c r="E66" s="3">
        <v>1</v>
      </c>
      <c r="F66" s="3">
        <v>0</v>
      </c>
      <c r="G66" s="3">
        <v>0</v>
      </c>
      <c r="H66" s="3">
        <v>6.5</v>
      </c>
      <c r="I66" s="3">
        <v>4.5</v>
      </c>
      <c r="J66" s="3">
        <v>11</v>
      </c>
      <c r="K66" s="3"/>
      <c r="L66" s="3" t="s">
        <v>56</v>
      </c>
      <c r="M66" s="3"/>
      <c r="N66" s="11" t="s">
        <v>73</v>
      </c>
    </row>
    <row r="67" spans="1:14" ht="13.5" thickBot="1">
      <c r="A67" s="20" t="s">
        <v>346</v>
      </c>
      <c r="B67" s="11" t="s">
        <v>90</v>
      </c>
      <c r="C67" s="3">
        <v>8</v>
      </c>
      <c r="D67" s="3">
        <v>2</v>
      </c>
      <c r="E67" s="3">
        <v>1</v>
      </c>
      <c r="F67" s="3">
        <v>0</v>
      </c>
      <c r="G67" s="3">
        <v>1</v>
      </c>
      <c r="H67" s="3">
        <v>6.5</v>
      </c>
      <c r="I67" s="3">
        <v>7.5</v>
      </c>
      <c r="J67" s="3">
        <v>14</v>
      </c>
      <c r="K67" s="3" t="s">
        <v>62</v>
      </c>
      <c r="L67" s="3"/>
      <c r="M67" s="3"/>
      <c r="N67" s="11" t="s">
        <v>91</v>
      </c>
    </row>
    <row r="68" spans="1:14" ht="13.5" thickBot="1">
      <c r="A68" s="23" t="s">
        <v>74</v>
      </c>
      <c r="B68" s="9"/>
      <c r="C68" s="9">
        <v>30</v>
      </c>
      <c r="D68" s="9">
        <v>8</v>
      </c>
      <c r="E68" s="9">
        <v>4</v>
      </c>
      <c r="F68" s="9">
        <v>0</v>
      </c>
      <c r="G68" s="9">
        <v>3</v>
      </c>
      <c r="H68" s="9">
        <v>26</v>
      </c>
      <c r="I68" s="9">
        <v>27</v>
      </c>
      <c r="J68" s="9">
        <v>53</v>
      </c>
      <c r="K68" s="9"/>
      <c r="L68" s="9"/>
      <c r="M68" s="9"/>
      <c r="N68" s="9"/>
    </row>
    <row r="69" spans="1:14" ht="12.75">
      <c r="A69" s="50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2.75">
      <c r="A70" s="50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2.75">
      <c r="A71" s="5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5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12.75">
      <c r="A73" s="50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2.75">
      <c r="A74" s="50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ht="12.75">
      <c r="A75" s="17"/>
    </row>
    <row r="76" ht="16.5" thickBot="1">
      <c r="H76" s="14" t="s">
        <v>94</v>
      </c>
    </row>
    <row r="77" spans="1:14" ht="13.5" thickBot="1">
      <c r="A77" s="22" t="s">
        <v>48</v>
      </c>
      <c r="B77" s="8" t="s">
        <v>49</v>
      </c>
      <c r="C77" s="8" t="s">
        <v>50</v>
      </c>
      <c r="D77" s="73" t="s">
        <v>51</v>
      </c>
      <c r="E77" s="74"/>
      <c r="F77" s="74"/>
      <c r="G77" s="75"/>
      <c r="H77" s="73" t="s">
        <v>52</v>
      </c>
      <c r="I77" s="74"/>
      <c r="J77" s="75"/>
      <c r="K77" s="73" t="s">
        <v>53</v>
      </c>
      <c r="L77" s="74"/>
      <c r="M77" s="75"/>
      <c r="N77" s="8" t="s">
        <v>54</v>
      </c>
    </row>
    <row r="78" spans="1:14" ht="13.5" thickBot="1">
      <c r="A78" s="23"/>
      <c r="B78" s="9"/>
      <c r="C78" s="9" t="s">
        <v>55</v>
      </c>
      <c r="D78" s="10" t="s">
        <v>56</v>
      </c>
      <c r="E78" s="10" t="s">
        <v>57</v>
      </c>
      <c r="F78" s="10" t="s">
        <v>58</v>
      </c>
      <c r="G78" s="10" t="s">
        <v>59</v>
      </c>
      <c r="H78" s="10" t="s">
        <v>60</v>
      </c>
      <c r="I78" s="10" t="s">
        <v>27</v>
      </c>
      <c r="J78" s="10" t="s">
        <v>61</v>
      </c>
      <c r="K78" s="10" t="s">
        <v>62</v>
      </c>
      <c r="L78" s="10" t="s">
        <v>56</v>
      </c>
      <c r="M78" s="10" t="s">
        <v>63</v>
      </c>
      <c r="N78" s="9" t="s">
        <v>64</v>
      </c>
    </row>
    <row r="79" spans="1:14" ht="13.5" thickBot="1">
      <c r="A79" s="20" t="s">
        <v>347</v>
      </c>
      <c r="B79" s="11" t="s">
        <v>348</v>
      </c>
      <c r="C79" s="3">
        <v>7</v>
      </c>
      <c r="D79" s="3">
        <v>2</v>
      </c>
      <c r="E79" s="3">
        <v>1</v>
      </c>
      <c r="F79" s="3">
        <v>0</v>
      </c>
      <c r="G79" s="3">
        <v>1</v>
      </c>
      <c r="H79" s="3">
        <v>6.5</v>
      </c>
      <c r="I79" s="3">
        <v>5.5</v>
      </c>
      <c r="J79" s="3">
        <v>12</v>
      </c>
      <c r="K79" s="3" t="s">
        <v>62</v>
      </c>
      <c r="L79" s="3"/>
      <c r="M79" s="3"/>
      <c r="N79" s="11" t="s">
        <v>91</v>
      </c>
    </row>
    <row r="80" spans="1:14" ht="26.25" thickBot="1">
      <c r="A80" s="20" t="s">
        <v>349</v>
      </c>
      <c r="B80" s="11" t="s">
        <v>350</v>
      </c>
      <c r="C80" s="3">
        <v>7</v>
      </c>
      <c r="D80" s="3">
        <v>2</v>
      </c>
      <c r="E80" s="3">
        <v>1</v>
      </c>
      <c r="F80" s="3">
        <v>0</v>
      </c>
      <c r="G80" s="3">
        <v>1</v>
      </c>
      <c r="H80" s="3">
        <v>6.5</v>
      </c>
      <c r="I80" s="3">
        <v>5.5</v>
      </c>
      <c r="J80" s="3">
        <v>12</v>
      </c>
      <c r="K80" s="3" t="s">
        <v>62</v>
      </c>
      <c r="L80" s="3"/>
      <c r="M80" s="3"/>
      <c r="N80" s="11" t="s">
        <v>73</v>
      </c>
    </row>
    <row r="81" spans="1:14" ht="39" thickBot="1">
      <c r="A81" s="20" t="s">
        <v>351</v>
      </c>
      <c r="B81" s="11" t="s">
        <v>352</v>
      </c>
      <c r="C81" s="3">
        <v>4</v>
      </c>
      <c r="D81" s="3">
        <v>0</v>
      </c>
      <c r="E81" s="3">
        <v>0</v>
      </c>
      <c r="F81" s="3">
        <v>1</v>
      </c>
      <c r="G81" s="3">
        <v>2</v>
      </c>
      <c r="H81" s="3">
        <v>1.5</v>
      </c>
      <c r="I81" s="3">
        <v>5.5</v>
      </c>
      <c r="J81" s="3">
        <v>7</v>
      </c>
      <c r="K81" s="3"/>
      <c r="L81" s="3" t="s">
        <v>56</v>
      </c>
      <c r="M81" s="3"/>
      <c r="N81" s="11" t="s">
        <v>91</v>
      </c>
    </row>
    <row r="82" spans="1:14" ht="13.5" thickBot="1">
      <c r="A82" s="20" t="s">
        <v>203</v>
      </c>
      <c r="B82" s="11" t="s">
        <v>100</v>
      </c>
      <c r="C82" s="3">
        <v>4</v>
      </c>
      <c r="D82" s="3">
        <v>0</v>
      </c>
      <c r="E82" s="3">
        <v>0</v>
      </c>
      <c r="F82" s="3">
        <v>0</v>
      </c>
      <c r="G82" s="3">
        <v>5</v>
      </c>
      <c r="H82" s="3">
        <v>0</v>
      </c>
      <c r="I82" s="3">
        <v>7</v>
      </c>
      <c r="J82" s="3">
        <v>7</v>
      </c>
      <c r="K82" s="3"/>
      <c r="L82" s="3" t="s">
        <v>56</v>
      </c>
      <c r="M82" s="3"/>
      <c r="N82" s="11" t="s">
        <v>91</v>
      </c>
    </row>
    <row r="83" spans="1:14" ht="13.5" thickBot="1">
      <c r="A83" s="20" t="s">
        <v>353</v>
      </c>
      <c r="B83" s="11" t="s">
        <v>93</v>
      </c>
      <c r="C83" s="3">
        <v>8</v>
      </c>
      <c r="D83" s="3">
        <v>2</v>
      </c>
      <c r="E83" s="3">
        <v>1</v>
      </c>
      <c r="F83" s="3">
        <v>0</v>
      </c>
      <c r="G83" s="3">
        <v>1</v>
      </c>
      <c r="H83" s="3">
        <v>6.5</v>
      </c>
      <c r="I83" s="3">
        <v>7.5</v>
      </c>
      <c r="J83" s="3">
        <v>14</v>
      </c>
      <c r="K83" s="3" t="s">
        <v>62</v>
      </c>
      <c r="L83" s="3"/>
      <c r="M83" s="3"/>
      <c r="N83" s="11" t="s">
        <v>91</v>
      </c>
    </row>
    <row r="84" spans="1:14" ht="13.5" thickBot="1">
      <c r="A84" s="23" t="s">
        <v>74</v>
      </c>
      <c r="B84" s="9"/>
      <c r="C84" s="9">
        <v>30</v>
      </c>
      <c r="D84" s="9">
        <v>6</v>
      </c>
      <c r="E84" s="9">
        <v>3</v>
      </c>
      <c r="F84" s="9">
        <v>1</v>
      </c>
      <c r="G84" s="9">
        <v>10</v>
      </c>
      <c r="H84" s="9">
        <v>21</v>
      </c>
      <c r="I84" s="9">
        <v>31</v>
      </c>
      <c r="J84" s="9">
        <v>52</v>
      </c>
      <c r="K84" s="9"/>
      <c r="L84" s="9"/>
      <c r="M84" s="9"/>
      <c r="N84" s="9"/>
    </row>
    <row r="85" ht="15.75">
      <c r="A85" s="15"/>
    </row>
    <row r="86" ht="15.75">
      <c r="H86" s="14" t="s">
        <v>104</v>
      </c>
    </row>
    <row r="87" ht="13.5" thickBot="1">
      <c r="A87" s="17"/>
    </row>
    <row r="88" spans="1:14" ht="13.5" thickBot="1">
      <c r="A88" s="22" t="s">
        <v>48</v>
      </c>
      <c r="B88" s="8" t="s">
        <v>49</v>
      </c>
      <c r="C88" s="8" t="s">
        <v>50</v>
      </c>
      <c r="D88" s="73" t="s">
        <v>51</v>
      </c>
      <c r="E88" s="74"/>
      <c r="F88" s="74"/>
      <c r="G88" s="75"/>
      <c r="H88" s="73" t="s">
        <v>52</v>
      </c>
      <c r="I88" s="74"/>
      <c r="J88" s="75"/>
      <c r="K88" s="73" t="s">
        <v>53</v>
      </c>
      <c r="L88" s="74"/>
      <c r="M88" s="75"/>
      <c r="N88" s="8" t="s">
        <v>54</v>
      </c>
    </row>
    <row r="89" spans="1:14" ht="13.5" thickBot="1">
      <c r="A89" s="23"/>
      <c r="B89" s="9"/>
      <c r="C89" s="9" t="s">
        <v>55</v>
      </c>
      <c r="D89" s="10" t="s">
        <v>56</v>
      </c>
      <c r="E89" s="10" t="s">
        <v>57</v>
      </c>
      <c r="F89" s="10" t="s">
        <v>58</v>
      </c>
      <c r="G89" s="10" t="s">
        <v>59</v>
      </c>
      <c r="H89" s="10" t="s">
        <v>60</v>
      </c>
      <c r="I89" s="10" t="s">
        <v>27</v>
      </c>
      <c r="J89" s="10" t="s">
        <v>61</v>
      </c>
      <c r="K89" s="10" t="s">
        <v>62</v>
      </c>
      <c r="L89" s="10" t="s">
        <v>56</v>
      </c>
      <c r="M89" s="10" t="s">
        <v>63</v>
      </c>
      <c r="N89" s="9" t="s">
        <v>64</v>
      </c>
    </row>
    <row r="90" spans="1:14" ht="12.75">
      <c r="A90" s="85" t="s">
        <v>354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7"/>
    </row>
    <row r="91" spans="1:14" ht="13.5" thickBot="1">
      <c r="A91" s="20" t="s">
        <v>355</v>
      </c>
      <c r="B91" s="11" t="s">
        <v>356</v>
      </c>
      <c r="C91" s="3">
        <v>8</v>
      </c>
      <c r="D91" s="3">
        <v>2</v>
      </c>
      <c r="E91" s="3">
        <v>1</v>
      </c>
      <c r="F91" s="3">
        <v>0</v>
      </c>
      <c r="G91" s="3">
        <v>1</v>
      </c>
      <c r="H91" s="3">
        <v>6.5</v>
      </c>
      <c r="I91" s="3">
        <v>7.5</v>
      </c>
      <c r="J91" s="3">
        <v>14</v>
      </c>
      <c r="K91" s="3" t="s">
        <v>62</v>
      </c>
      <c r="L91" s="3"/>
      <c r="M91" s="3"/>
      <c r="N91" s="11" t="s">
        <v>91</v>
      </c>
    </row>
    <row r="92" spans="1:14" ht="13.5" thickBot="1">
      <c r="A92" s="20" t="s">
        <v>357</v>
      </c>
      <c r="B92" s="11" t="s">
        <v>358</v>
      </c>
      <c r="C92" s="3">
        <v>8</v>
      </c>
      <c r="D92" s="3">
        <v>2</v>
      </c>
      <c r="E92" s="3">
        <v>1</v>
      </c>
      <c r="F92" s="3">
        <v>0</v>
      </c>
      <c r="G92" s="3">
        <v>1</v>
      </c>
      <c r="H92" s="3">
        <v>6.5</v>
      </c>
      <c r="I92" s="3">
        <v>7.5</v>
      </c>
      <c r="J92" s="3">
        <v>14</v>
      </c>
      <c r="K92" s="3" t="s">
        <v>62</v>
      </c>
      <c r="L92" s="3"/>
      <c r="M92" s="3"/>
      <c r="N92" s="11" t="s">
        <v>91</v>
      </c>
    </row>
    <row r="93" spans="1:14" ht="13.5" thickBot="1">
      <c r="A93" s="20" t="s">
        <v>359</v>
      </c>
      <c r="B93" s="11" t="s">
        <v>360</v>
      </c>
      <c r="C93" s="3">
        <v>8</v>
      </c>
      <c r="D93" s="3">
        <v>2</v>
      </c>
      <c r="E93" s="3">
        <v>1</v>
      </c>
      <c r="F93" s="3">
        <v>0</v>
      </c>
      <c r="G93" s="3">
        <v>1</v>
      </c>
      <c r="H93" s="3">
        <v>6.5</v>
      </c>
      <c r="I93" s="3">
        <v>7.5</v>
      </c>
      <c r="J93" s="3">
        <v>14</v>
      </c>
      <c r="K93" s="3" t="s">
        <v>62</v>
      </c>
      <c r="L93" s="3"/>
      <c r="M93" s="3"/>
      <c r="N93" s="11" t="s">
        <v>91</v>
      </c>
    </row>
    <row r="94" spans="1:14" ht="12.75">
      <c r="A94" s="85" t="s">
        <v>313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7"/>
    </row>
    <row r="95" spans="1:14" ht="13.5" thickBot="1">
      <c r="A95" s="20" t="s">
        <v>361</v>
      </c>
      <c r="B95" s="11" t="s">
        <v>362</v>
      </c>
      <c r="C95" s="3">
        <v>8</v>
      </c>
      <c r="D95" s="3">
        <v>2</v>
      </c>
      <c r="E95" s="3">
        <v>1</v>
      </c>
      <c r="F95" s="3">
        <v>0</v>
      </c>
      <c r="G95" s="3">
        <v>1</v>
      </c>
      <c r="H95" s="3">
        <v>6.5</v>
      </c>
      <c r="I95" s="3">
        <v>7.5</v>
      </c>
      <c r="J95" s="3">
        <v>14</v>
      </c>
      <c r="K95" s="3" t="s">
        <v>62</v>
      </c>
      <c r="L95" s="3"/>
      <c r="M95" s="3"/>
      <c r="N95" s="11" t="s">
        <v>91</v>
      </c>
    </row>
    <row r="96" spans="1:14" ht="13.5" thickBot="1">
      <c r="A96" s="20" t="s">
        <v>363</v>
      </c>
      <c r="B96" s="11" t="s">
        <v>364</v>
      </c>
      <c r="C96" s="3">
        <v>8</v>
      </c>
      <c r="D96" s="3">
        <v>2</v>
      </c>
      <c r="E96" s="3">
        <v>1</v>
      </c>
      <c r="F96" s="3">
        <v>0</v>
      </c>
      <c r="G96" s="3">
        <v>1</v>
      </c>
      <c r="H96" s="3">
        <v>6.5</v>
      </c>
      <c r="I96" s="3">
        <v>7.5</v>
      </c>
      <c r="J96" s="3">
        <v>14</v>
      </c>
      <c r="K96" s="3" t="s">
        <v>62</v>
      </c>
      <c r="L96" s="3"/>
      <c r="M96" s="3"/>
      <c r="N96" s="11" t="s">
        <v>91</v>
      </c>
    </row>
    <row r="97" spans="1:14" ht="13.5" thickBot="1">
      <c r="A97" s="20" t="s">
        <v>365</v>
      </c>
      <c r="B97" s="11" t="s">
        <v>366</v>
      </c>
      <c r="C97" s="3">
        <v>8</v>
      </c>
      <c r="D97" s="3">
        <v>2</v>
      </c>
      <c r="E97" s="3">
        <v>1</v>
      </c>
      <c r="F97" s="3">
        <v>0</v>
      </c>
      <c r="G97" s="3">
        <v>1</v>
      </c>
      <c r="H97" s="3">
        <v>6.5</v>
      </c>
      <c r="I97" s="3">
        <v>7.5</v>
      </c>
      <c r="J97" s="3">
        <v>14</v>
      </c>
      <c r="K97" s="3" t="s">
        <v>62</v>
      </c>
      <c r="L97" s="3"/>
      <c r="M97" s="3"/>
      <c r="N97" s="11" t="s">
        <v>91</v>
      </c>
    </row>
    <row r="98" spans="1:14" ht="13.5" thickBot="1">
      <c r="A98" s="23" t="s">
        <v>74</v>
      </c>
      <c r="B98" s="9"/>
      <c r="C98" s="9">
        <f>C91+C95</f>
        <v>16</v>
      </c>
      <c r="D98" s="9">
        <f aca="true" t="shared" si="0" ref="D98:J98">D91+D95</f>
        <v>4</v>
      </c>
      <c r="E98" s="9">
        <f t="shared" si="0"/>
        <v>2</v>
      </c>
      <c r="F98" s="9">
        <f t="shared" si="0"/>
        <v>0</v>
      </c>
      <c r="G98" s="9">
        <f t="shared" si="0"/>
        <v>2</v>
      </c>
      <c r="H98" s="9">
        <f t="shared" si="0"/>
        <v>13</v>
      </c>
      <c r="I98" s="9">
        <f t="shared" si="0"/>
        <v>15</v>
      </c>
      <c r="J98" s="9">
        <f t="shared" si="0"/>
        <v>28</v>
      </c>
      <c r="K98" s="9"/>
      <c r="L98" s="9"/>
      <c r="M98" s="9"/>
      <c r="N98" s="9"/>
    </row>
    <row r="99" ht="15.75">
      <c r="A99" s="15"/>
    </row>
    <row r="100" ht="15.75">
      <c r="C100" s="14" t="s">
        <v>130</v>
      </c>
    </row>
    <row r="101" ht="13.5" thickBot="1">
      <c r="A101" s="17"/>
    </row>
    <row r="102" spans="1:14" ht="13.5" thickBot="1">
      <c r="A102" s="22" t="s">
        <v>48</v>
      </c>
      <c r="B102" s="8" t="s">
        <v>49</v>
      </c>
      <c r="C102" s="8" t="s">
        <v>50</v>
      </c>
      <c r="D102" s="73" t="s">
        <v>51</v>
      </c>
      <c r="E102" s="74"/>
      <c r="F102" s="74"/>
      <c r="G102" s="75"/>
      <c r="H102" s="73" t="s">
        <v>52</v>
      </c>
      <c r="I102" s="74"/>
      <c r="J102" s="75"/>
      <c r="K102" s="73" t="s">
        <v>53</v>
      </c>
      <c r="L102" s="74"/>
      <c r="M102" s="75"/>
      <c r="N102" s="8" t="s">
        <v>54</v>
      </c>
    </row>
    <row r="103" spans="1:14" ht="13.5" thickBot="1">
      <c r="A103" s="23"/>
      <c r="B103" s="9"/>
      <c r="C103" s="9" t="s">
        <v>55</v>
      </c>
      <c r="D103" s="10" t="s">
        <v>56</v>
      </c>
      <c r="E103" s="10" t="s">
        <v>57</v>
      </c>
      <c r="F103" s="10" t="s">
        <v>58</v>
      </c>
      <c r="G103" s="10" t="s">
        <v>59</v>
      </c>
      <c r="H103" s="10" t="s">
        <v>60</v>
      </c>
      <c r="I103" s="10" t="s">
        <v>27</v>
      </c>
      <c r="J103" s="10" t="s">
        <v>61</v>
      </c>
      <c r="K103" s="10" t="s">
        <v>62</v>
      </c>
      <c r="L103" s="10" t="s">
        <v>56</v>
      </c>
      <c r="M103" s="10" t="s">
        <v>63</v>
      </c>
      <c r="N103" s="9" t="s">
        <v>64</v>
      </c>
    </row>
    <row r="104" spans="1:14" ht="12.75">
      <c r="A104" s="25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6" ht="15.75">
      <c r="A105" s="15"/>
      <c r="F105" s="14" t="s">
        <v>131</v>
      </c>
    </row>
    <row r="107" ht="13.5" thickBot="1">
      <c r="A107" s="17"/>
    </row>
    <row r="108" spans="1:14" ht="13.5" thickBot="1">
      <c r="A108" s="22" t="s">
        <v>48</v>
      </c>
      <c r="B108" s="8" t="s">
        <v>49</v>
      </c>
      <c r="C108" s="8" t="s">
        <v>50</v>
      </c>
      <c r="D108" s="73" t="s">
        <v>51</v>
      </c>
      <c r="E108" s="74"/>
      <c r="F108" s="74"/>
      <c r="G108" s="75"/>
      <c r="H108" s="73" t="s">
        <v>52</v>
      </c>
      <c r="I108" s="74"/>
      <c r="J108" s="75"/>
      <c r="K108" s="73" t="s">
        <v>53</v>
      </c>
      <c r="L108" s="74"/>
      <c r="M108" s="75"/>
      <c r="N108" s="8" t="s">
        <v>54</v>
      </c>
    </row>
    <row r="109" spans="1:14" ht="13.5" thickBot="1">
      <c r="A109" s="23"/>
      <c r="B109" s="9"/>
      <c r="C109" s="9" t="s">
        <v>55</v>
      </c>
      <c r="D109" s="10" t="s">
        <v>56</v>
      </c>
      <c r="E109" s="10" t="s">
        <v>57</v>
      </c>
      <c r="F109" s="10" t="s">
        <v>58</v>
      </c>
      <c r="G109" s="10" t="s">
        <v>59</v>
      </c>
      <c r="H109" s="10" t="s">
        <v>60</v>
      </c>
      <c r="I109" s="10" t="s">
        <v>27</v>
      </c>
      <c r="J109" s="10" t="s">
        <v>61</v>
      </c>
      <c r="K109" s="10" t="s">
        <v>62</v>
      </c>
      <c r="L109" s="10" t="s">
        <v>56</v>
      </c>
      <c r="M109" s="10" t="s">
        <v>63</v>
      </c>
      <c r="N109" s="9" t="s">
        <v>64</v>
      </c>
    </row>
    <row r="110" spans="1:14" ht="12.75">
      <c r="A110" s="25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ht="12.75">
      <c r="A111" s="17"/>
    </row>
    <row r="112" ht="15.75">
      <c r="E112" s="14" t="s">
        <v>132</v>
      </c>
    </row>
    <row r="113" ht="15.75">
      <c r="E113" s="14" t="s">
        <v>133</v>
      </c>
    </row>
    <row r="114" ht="13.5" thickBot="1">
      <c r="A114" s="17"/>
    </row>
    <row r="115" spans="1:14" ht="13.5" thickBot="1">
      <c r="A115" s="22" t="s">
        <v>48</v>
      </c>
      <c r="B115" s="8" t="s">
        <v>49</v>
      </c>
      <c r="C115" s="8" t="s">
        <v>50</v>
      </c>
      <c r="D115" s="73" t="s">
        <v>51</v>
      </c>
      <c r="E115" s="74"/>
      <c r="F115" s="74"/>
      <c r="G115" s="75"/>
      <c r="H115" s="73" t="s">
        <v>52</v>
      </c>
      <c r="I115" s="74"/>
      <c r="J115" s="75"/>
      <c r="K115" s="73" t="s">
        <v>53</v>
      </c>
      <c r="L115" s="74"/>
      <c r="M115" s="75"/>
      <c r="N115" s="8" t="s">
        <v>54</v>
      </c>
    </row>
    <row r="116" spans="1:14" ht="13.5" thickBot="1">
      <c r="A116" s="23"/>
      <c r="B116" s="9"/>
      <c r="C116" s="9" t="s">
        <v>55</v>
      </c>
      <c r="D116" s="10" t="s">
        <v>56</v>
      </c>
      <c r="E116" s="10" t="s">
        <v>57</v>
      </c>
      <c r="F116" s="10" t="s">
        <v>58</v>
      </c>
      <c r="G116" s="10" t="s">
        <v>59</v>
      </c>
      <c r="H116" s="10" t="s">
        <v>60</v>
      </c>
      <c r="I116" s="10" t="s">
        <v>27</v>
      </c>
      <c r="J116" s="10" t="s">
        <v>61</v>
      </c>
      <c r="K116" s="10" t="s">
        <v>62</v>
      </c>
      <c r="L116" s="10" t="s">
        <v>56</v>
      </c>
      <c r="M116" s="10" t="s">
        <v>63</v>
      </c>
      <c r="N116" s="9" t="s">
        <v>64</v>
      </c>
    </row>
    <row r="117" spans="1:14" ht="26.25" thickBot="1">
      <c r="A117" s="20" t="s">
        <v>328</v>
      </c>
      <c r="B117" s="11" t="s">
        <v>329</v>
      </c>
      <c r="C117" s="3">
        <v>7</v>
      </c>
      <c r="D117" s="3">
        <v>2</v>
      </c>
      <c r="E117" s="3">
        <v>1</v>
      </c>
      <c r="F117" s="3">
        <v>0</v>
      </c>
      <c r="G117" s="3">
        <v>1</v>
      </c>
      <c r="H117" s="3">
        <v>6.5</v>
      </c>
      <c r="I117" s="3">
        <v>5.5</v>
      </c>
      <c r="J117" s="3">
        <v>12</v>
      </c>
      <c r="K117" s="3" t="s">
        <v>62</v>
      </c>
      <c r="L117" s="3"/>
      <c r="M117" s="3"/>
      <c r="N117" s="11" t="s">
        <v>134</v>
      </c>
    </row>
    <row r="118" spans="1:14" ht="13.5" thickBot="1">
      <c r="A118" s="20" t="s">
        <v>332</v>
      </c>
      <c r="B118" s="11" t="s">
        <v>333</v>
      </c>
      <c r="C118" s="3">
        <v>8</v>
      </c>
      <c r="D118" s="3">
        <v>2</v>
      </c>
      <c r="E118" s="3">
        <v>1</v>
      </c>
      <c r="F118" s="3">
        <v>0</v>
      </c>
      <c r="G118" s="3">
        <v>1</v>
      </c>
      <c r="H118" s="3">
        <v>6.5</v>
      </c>
      <c r="I118" s="3">
        <v>7.5</v>
      </c>
      <c r="J118" s="3">
        <v>14</v>
      </c>
      <c r="K118" s="3" t="s">
        <v>62</v>
      </c>
      <c r="L118" s="3"/>
      <c r="M118" s="3"/>
      <c r="N118" s="11" t="s">
        <v>134</v>
      </c>
    </row>
    <row r="119" spans="1:14" ht="13.5" thickBot="1">
      <c r="A119" s="20" t="s">
        <v>334</v>
      </c>
      <c r="B119" s="11" t="s">
        <v>335</v>
      </c>
      <c r="C119" s="3">
        <v>8</v>
      </c>
      <c r="D119" s="3">
        <v>2</v>
      </c>
      <c r="E119" s="3">
        <v>1</v>
      </c>
      <c r="F119" s="3">
        <v>0</v>
      </c>
      <c r="G119" s="3">
        <v>1</v>
      </c>
      <c r="H119" s="3">
        <v>6.5</v>
      </c>
      <c r="I119" s="3">
        <v>7.5</v>
      </c>
      <c r="J119" s="3">
        <v>14</v>
      </c>
      <c r="K119" s="3" t="s">
        <v>62</v>
      </c>
      <c r="L119" s="3"/>
      <c r="M119" s="3"/>
      <c r="N119" s="11" t="s">
        <v>134</v>
      </c>
    </row>
    <row r="120" spans="1:14" ht="26.25" thickBot="1">
      <c r="A120" s="20" t="s">
        <v>336</v>
      </c>
      <c r="B120" s="11" t="s">
        <v>337</v>
      </c>
      <c r="C120" s="3">
        <v>7</v>
      </c>
      <c r="D120" s="3">
        <v>2</v>
      </c>
      <c r="E120" s="3">
        <v>1</v>
      </c>
      <c r="F120" s="3">
        <v>0</v>
      </c>
      <c r="G120" s="3">
        <v>1</v>
      </c>
      <c r="H120" s="3">
        <v>6.5</v>
      </c>
      <c r="I120" s="3">
        <v>5.5</v>
      </c>
      <c r="J120" s="3">
        <v>12</v>
      </c>
      <c r="K120" s="3" t="s">
        <v>62</v>
      </c>
      <c r="L120" s="3"/>
      <c r="M120" s="3"/>
      <c r="N120" s="11" t="s">
        <v>134</v>
      </c>
    </row>
    <row r="121" spans="1:14" ht="13.5" thickBot="1">
      <c r="A121" s="20" t="s">
        <v>338</v>
      </c>
      <c r="B121" s="11" t="s">
        <v>339</v>
      </c>
      <c r="C121" s="3">
        <v>7</v>
      </c>
      <c r="D121" s="3">
        <v>2</v>
      </c>
      <c r="E121" s="3">
        <v>1</v>
      </c>
      <c r="F121" s="3">
        <v>0</v>
      </c>
      <c r="G121" s="3">
        <v>1</v>
      </c>
      <c r="H121" s="3">
        <v>6.5</v>
      </c>
      <c r="I121" s="3">
        <v>5.5</v>
      </c>
      <c r="J121" s="3">
        <v>12</v>
      </c>
      <c r="K121" s="3" t="s">
        <v>62</v>
      </c>
      <c r="L121" s="3"/>
      <c r="M121" s="3"/>
      <c r="N121" s="11" t="s">
        <v>134</v>
      </c>
    </row>
    <row r="122" spans="1:14" ht="13.5" thickBot="1">
      <c r="A122" s="20" t="s">
        <v>340</v>
      </c>
      <c r="B122" s="11" t="s">
        <v>341</v>
      </c>
      <c r="C122" s="3">
        <v>8</v>
      </c>
      <c r="D122" s="3">
        <v>2</v>
      </c>
      <c r="E122" s="3">
        <v>1</v>
      </c>
      <c r="F122" s="3">
        <v>0</v>
      </c>
      <c r="G122" s="3">
        <v>1</v>
      </c>
      <c r="H122" s="3">
        <v>6.5</v>
      </c>
      <c r="I122" s="3">
        <v>7.5</v>
      </c>
      <c r="J122" s="3">
        <v>14</v>
      </c>
      <c r="K122" s="3" t="s">
        <v>62</v>
      </c>
      <c r="L122" s="3"/>
      <c r="M122" s="3"/>
      <c r="N122" s="11" t="s">
        <v>134</v>
      </c>
    </row>
    <row r="123" spans="1:14" ht="26.25" thickBot="1">
      <c r="A123" s="20" t="s">
        <v>342</v>
      </c>
      <c r="B123" s="11" t="s">
        <v>343</v>
      </c>
      <c r="C123" s="3">
        <v>8</v>
      </c>
      <c r="D123" s="3">
        <v>2</v>
      </c>
      <c r="E123" s="3">
        <v>1</v>
      </c>
      <c r="F123" s="3">
        <v>0</v>
      </c>
      <c r="G123" s="3">
        <v>1</v>
      </c>
      <c r="H123" s="3">
        <v>6.5</v>
      </c>
      <c r="I123" s="3">
        <v>7.5</v>
      </c>
      <c r="J123" s="3">
        <v>14</v>
      </c>
      <c r="K123" s="3" t="s">
        <v>62</v>
      </c>
      <c r="L123" s="3"/>
      <c r="M123" s="3"/>
      <c r="N123" s="11" t="s">
        <v>134</v>
      </c>
    </row>
    <row r="124" spans="1:14" ht="26.25" thickBot="1">
      <c r="A124" s="20" t="s">
        <v>344</v>
      </c>
      <c r="B124" s="11" t="s">
        <v>345</v>
      </c>
      <c r="C124" s="3">
        <v>6</v>
      </c>
      <c r="D124" s="3">
        <v>2</v>
      </c>
      <c r="E124" s="3">
        <v>1</v>
      </c>
      <c r="F124" s="3">
        <v>0</v>
      </c>
      <c r="G124" s="3">
        <v>0</v>
      </c>
      <c r="H124" s="3">
        <v>6.5</v>
      </c>
      <c r="I124" s="3">
        <v>4.5</v>
      </c>
      <c r="J124" s="3">
        <v>11</v>
      </c>
      <c r="K124" s="3"/>
      <c r="L124" s="3" t="s">
        <v>56</v>
      </c>
      <c r="M124" s="3"/>
      <c r="N124" s="11" t="s">
        <v>134</v>
      </c>
    </row>
    <row r="125" spans="1:14" ht="26.25" thickBot="1">
      <c r="A125" s="20" t="s">
        <v>349</v>
      </c>
      <c r="B125" s="11" t="s">
        <v>350</v>
      </c>
      <c r="C125" s="3">
        <v>7</v>
      </c>
      <c r="D125" s="3">
        <v>2</v>
      </c>
      <c r="E125" s="3">
        <v>1</v>
      </c>
      <c r="F125" s="3">
        <v>0</v>
      </c>
      <c r="G125" s="3">
        <v>1</v>
      </c>
      <c r="H125" s="3">
        <v>6.5</v>
      </c>
      <c r="I125" s="3">
        <v>5.5</v>
      </c>
      <c r="J125" s="3">
        <v>12</v>
      </c>
      <c r="K125" s="3" t="s">
        <v>62</v>
      </c>
      <c r="L125" s="3"/>
      <c r="M125" s="3"/>
      <c r="N125" s="11" t="s">
        <v>134</v>
      </c>
    </row>
    <row r="126" spans="1:14" ht="13.5" customHeight="1" thickBot="1">
      <c r="A126" s="84" t="s">
        <v>563</v>
      </c>
      <c r="B126" s="75"/>
      <c r="C126" s="9">
        <v>66</v>
      </c>
      <c r="D126" s="9">
        <v>18</v>
      </c>
      <c r="E126" s="9">
        <v>9</v>
      </c>
      <c r="F126" s="9">
        <v>0</v>
      </c>
      <c r="G126" s="9">
        <v>8</v>
      </c>
      <c r="H126" s="9">
        <v>58.5</v>
      </c>
      <c r="I126" s="9">
        <v>56.5</v>
      </c>
      <c r="J126" s="9">
        <v>115</v>
      </c>
      <c r="K126" s="9">
        <v>8</v>
      </c>
      <c r="L126" s="9">
        <v>1</v>
      </c>
      <c r="M126" s="9">
        <v>0</v>
      </c>
      <c r="N126" s="9"/>
    </row>
    <row r="127" spans="1:14" ht="13.5" customHeight="1" thickBot="1">
      <c r="A127" s="73" t="s">
        <v>513</v>
      </c>
      <c r="B127" s="75"/>
      <c r="C127" s="41">
        <f>SUM(D127:G127)</f>
        <v>490</v>
      </c>
      <c r="D127" s="9">
        <f>D126*14</f>
        <v>252</v>
      </c>
      <c r="E127" s="9">
        <f aca="true" t="shared" si="1" ref="E127:J127">E126*14</f>
        <v>126</v>
      </c>
      <c r="F127" s="9">
        <f t="shared" si="1"/>
        <v>0</v>
      </c>
      <c r="G127" s="9">
        <f t="shared" si="1"/>
        <v>112</v>
      </c>
      <c r="H127" s="9">
        <f t="shared" si="1"/>
        <v>819</v>
      </c>
      <c r="I127" s="9">
        <f t="shared" si="1"/>
        <v>791</v>
      </c>
      <c r="J127" s="9">
        <f t="shared" si="1"/>
        <v>1610</v>
      </c>
      <c r="K127" s="9"/>
      <c r="L127" s="9"/>
      <c r="M127" s="9"/>
      <c r="N127" s="9"/>
    </row>
    <row r="128" spans="1:14" ht="13.5" customHeight="1" thickBot="1">
      <c r="A128" s="73" t="s">
        <v>564</v>
      </c>
      <c r="B128" s="75"/>
      <c r="C128" s="42">
        <f>SUM(D128:F128)</f>
        <v>120</v>
      </c>
      <c r="D128" s="9">
        <v>60</v>
      </c>
      <c r="E128" s="9">
        <v>60</v>
      </c>
      <c r="F128" s="9">
        <v>0</v>
      </c>
      <c r="G128" s="9">
        <v>38.1</v>
      </c>
      <c r="H128" s="9">
        <v>59.09</v>
      </c>
      <c r="I128" s="9">
        <v>51.36</v>
      </c>
      <c r="J128" s="9">
        <v>55.02</v>
      </c>
      <c r="K128" s="9" t="s">
        <v>135</v>
      </c>
      <c r="L128" s="9" t="s">
        <v>135</v>
      </c>
      <c r="M128" s="9" t="s">
        <v>135</v>
      </c>
      <c r="N128" s="9"/>
    </row>
    <row r="129" ht="12.75">
      <c r="A129" s="17"/>
    </row>
    <row r="130" ht="15.75">
      <c r="C130" s="14" t="s">
        <v>136</v>
      </c>
    </row>
    <row r="131" ht="13.5" thickBot="1">
      <c r="A131" s="17"/>
    </row>
    <row r="132" spans="1:14" ht="13.5" thickBot="1">
      <c r="A132" s="22" t="s">
        <v>48</v>
      </c>
      <c r="B132" s="8" t="s">
        <v>49</v>
      </c>
      <c r="C132" s="8" t="s">
        <v>50</v>
      </c>
      <c r="D132" s="73" t="s">
        <v>51</v>
      </c>
      <c r="E132" s="74"/>
      <c r="F132" s="74"/>
      <c r="G132" s="75"/>
      <c r="H132" s="73" t="s">
        <v>52</v>
      </c>
      <c r="I132" s="74"/>
      <c r="J132" s="75"/>
      <c r="K132" s="73" t="s">
        <v>53</v>
      </c>
      <c r="L132" s="74"/>
      <c r="M132" s="75"/>
      <c r="N132" s="8" t="s">
        <v>54</v>
      </c>
    </row>
    <row r="133" spans="1:14" ht="13.5" thickBot="1">
      <c r="A133" s="23"/>
      <c r="B133" s="9"/>
      <c r="C133" s="9" t="s">
        <v>55</v>
      </c>
      <c r="D133" s="10" t="s">
        <v>56</v>
      </c>
      <c r="E133" s="10" t="s">
        <v>57</v>
      </c>
      <c r="F133" s="10" t="s">
        <v>58</v>
      </c>
      <c r="G133" s="10" t="s">
        <v>59</v>
      </c>
      <c r="H133" s="10" t="s">
        <v>60</v>
      </c>
      <c r="I133" s="10" t="s">
        <v>27</v>
      </c>
      <c r="J133" s="10" t="s">
        <v>61</v>
      </c>
      <c r="K133" s="10" t="s">
        <v>62</v>
      </c>
      <c r="L133" s="10" t="s">
        <v>56</v>
      </c>
      <c r="M133" s="10" t="s">
        <v>63</v>
      </c>
      <c r="N133" s="9" t="s">
        <v>64</v>
      </c>
    </row>
    <row r="134" spans="1:14" ht="13.5" thickBot="1">
      <c r="A134" s="20" t="s">
        <v>346</v>
      </c>
      <c r="B134" s="11" t="s">
        <v>90</v>
      </c>
      <c r="C134" s="3">
        <v>8</v>
      </c>
      <c r="D134" s="3">
        <v>2</v>
      </c>
      <c r="E134" s="3">
        <v>1</v>
      </c>
      <c r="F134" s="3">
        <v>0</v>
      </c>
      <c r="G134" s="3">
        <v>1</v>
      </c>
      <c r="H134" s="3">
        <v>6.5</v>
      </c>
      <c r="I134" s="3">
        <v>7.5</v>
      </c>
      <c r="J134" s="3">
        <v>14</v>
      </c>
      <c r="K134" s="3" t="s">
        <v>62</v>
      </c>
      <c r="L134" s="3"/>
      <c r="M134" s="3"/>
      <c r="N134" s="11" t="s">
        <v>137</v>
      </c>
    </row>
    <row r="135" spans="1:14" ht="13.5" thickBot="1">
      <c r="A135" s="20" t="s">
        <v>347</v>
      </c>
      <c r="B135" s="11" t="s">
        <v>348</v>
      </c>
      <c r="C135" s="3">
        <v>7</v>
      </c>
      <c r="D135" s="3">
        <v>2</v>
      </c>
      <c r="E135" s="3">
        <v>1</v>
      </c>
      <c r="F135" s="3">
        <v>0</v>
      </c>
      <c r="G135" s="3">
        <v>1</v>
      </c>
      <c r="H135" s="3">
        <v>6.5</v>
      </c>
      <c r="I135" s="3">
        <v>5.5</v>
      </c>
      <c r="J135" s="3">
        <v>12</v>
      </c>
      <c r="K135" s="3" t="s">
        <v>62</v>
      </c>
      <c r="L135" s="3"/>
      <c r="M135" s="3"/>
      <c r="N135" s="11" t="s">
        <v>134</v>
      </c>
    </row>
    <row r="136" spans="1:14" ht="39" thickBot="1">
      <c r="A136" s="20" t="s">
        <v>351</v>
      </c>
      <c r="B136" s="11" t="s">
        <v>352</v>
      </c>
      <c r="C136" s="3">
        <v>4</v>
      </c>
      <c r="D136" s="3">
        <v>0</v>
      </c>
      <c r="E136" s="3">
        <v>0</v>
      </c>
      <c r="F136" s="3">
        <v>1</v>
      </c>
      <c r="G136" s="3">
        <v>2</v>
      </c>
      <c r="H136" s="3">
        <v>1.5</v>
      </c>
      <c r="I136" s="3">
        <v>5.5</v>
      </c>
      <c r="J136" s="3">
        <v>7</v>
      </c>
      <c r="K136" s="3"/>
      <c r="L136" s="3" t="s">
        <v>56</v>
      </c>
      <c r="M136" s="3"/>
      <c r="N136" s="11" t="s">
        <v>134</v>
      </c>
    </row>
    <row r="137" spans="1:14" ht="13.5" thickBot="1">
      <c r="A137" s="20" t="s">
        <v>203</v>
      </c>
      <c r="B137" s="11" t="s">
        <v>100</v>
      </c>
      <c r="C137" s="3">
        <v>4</v>
      </c>
      <c r="D137" s="3">
        <v>0</v>
      </c>
      <c r="E137" s="3">
        <v>0</v>
      </c>
      <c r="F137" s="3">
        <v>0</v>
      </c>
      <c r="G137" s="3">
        <v>5</v>
      </c>
      <c r="H137" s="3">
        <v>0</v>
      </c>
      <c r="I137" s="3">
        <v>7</v>
      </c>
      <c r="J137" s="3">
        <v>7</v>
      </c>
      <c r="K137" s="3"/>
      <c r="L137" s="3" t="s">
        <v>56</v>
      </c>
      <c r="M137" s="3"/>
      <c r="N137" s="11" t="s">
        <v>134</v>
      </c>
    </row>
    <row r="138" spans="1:14" ht="13.5" thickBot="1">
      <c r="A138" s="20" t="s">
        <v>353</v>
      </c>
      <c r="B138" s="11" t="s">
        <v>93</v>
      </c>
      <c r="C138" s="3">
        <v>8</v>
      </c>
      <c r="D138" s="3">
        <v>2</v>
      </c>
      <c r="E138" s="3">
        <v>1</v>
      </c>
      <c r="F138" s="3">
        <v>0</v>
      </c>
      <c r="G138" s="3">
        <v>1</v>
      </c>
      <c r="H138" s="3">
        <v>6.5</v>
      </c>
      <c r="I138" s="3">
        <v>7.5</v>
      </c>
      <c r="J138" s="3">
        <v>14</v>
      </c>
      <c r="K138" s="3" t="s">
        <v>62</v>
      </c>
      <c r="L138" s="3"/>
      <c r="M138" s="3"/>
      <c r="N138" s="11" t="s">
        <v>137</v>
      </c>
    </row>
    <row r="139" spans="1:14" ht="13.5" thickBot="1">
      <c r="A139" s="84" t="s">
        <v>563</v>
      </c>
      <c r="B139" s="75"/>
      <c r="C139" s="9">
        <v>31</v>
      </c>
      <c r="D139" s="9">
        <v>6</v>
      </c>
      <c r="E139" s="9">
        <v>3</v>
      </c>
      <c r="F139" s="9">
        <v>1</v>
      </c>
      <c r="G139" s="9">
        <v>10</v>
      </c>
      <c r="H139" s="9">
        <v>21</v>
      </c>
      <c r="I139" s="9">
        <v>33</v>
      </c>
      <c r="J139" s="9">
        <v>54</v>
      </c>
      <c r="K139" s="9">
        <v>3</v>
      </c>
      <c r="L139" s="9">
        <v>2</v>
      </c>
      <c r="M139" s="9">
        <v>0</v>
      </c>
      <c r="N139" s="9"/>
    </row>
    <row r="140" spans="1:14" ht="13.5" customHeight="1" thickBot="1">
      <c r="A140" s="73" t="s">
        <v>513</v>
      </c>
      <c r="B140" s="75"/>
      <c r="C140" s="41">
        <f>SUM(D140:G140)</f>
        <v>280</v>
      </c>
      <c r="D140" s="9">
        <f aca="true" t="shared" si="2" ref="D140:J140">D139*14</f>
        <v>84</v>
      </c>
      <c r="E140" s="9">
        <f t="shared" si="2"/>
        <v>42</v>
      </c>
      <c r="F140" s="9">
        <f t="shared" si="2"/>
        <v>14</v>
      </c>
      <c r="G140" s="9">
        <f t="shared" si="2"/>
        <v>140</v>
      </c>
      <c r="H140" s="9">
        <f t="shared" si="2"/>
        <v>294</v>
      </c>
      <c r="I140" s="9">
        <f t="shared" si="2"/>
        <v>462</v>
      </c>
      <c r="J140" s="9">
        <f t="shared" si="2"/>
        <v>756</v>
      </c>
      <c r="K140" s="9"/>
      <c r="L140" s="9"/>
      <c r="M140" s="9"/>
      <c r="N140" s="9"/>
    </row>
    <row r="141" spans="1:14" ht="13.5" customHeight="1" thickBot="1">
      <c r="A141" s="73" t="s">
        <v>564</v>
      </c>
      <c r="B141" s="75"/>
      <c r="C141" s="42">
        <f>SUM(D141:F141)</f>
        <v>140</v>
      </c>
      <c r="D141" s="9">
        <v>20</v>
      </c>
      <c r="E141" s="9">
        <v>20</v>
      </c>
      <c r="F141" s="9">
        <v>100</v>
      </c>
      <c r="G141" s="9">
        <v>47.62</v>
      </c>
      <c r="H141" s="9">
        <v>21.21</v>
      </c>
      <c r="I141" s="9">
        <v>30</v>
      </c>
      <c r="J141" s="9">
        <v>25.84</v>
      </c>
      <c r="K141" s="9" t="s">
        <v>135</v>
      </c>
      <c r="L141" s="9" t="s">
        <v>135</v>
      </c>
      <c r="M141" s="9" t="s">
        <v>135</v>
      </c>
      <c r="N141" s="9"/>
    </row>
    <row r="142" spans="1:14" ht="12.75">
      <c r="A142" s="34"/>
      <c r="B142" s="34"/>
      <c r="C142" s="4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1:14" ht="12.75">
      <c r="A143" s="34"/>
      <c r="B143" s="34"/>
      <c r="C143" s="4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1:14" ht="12.75">
      <c r="A144" s="34"/>
      <c r="B144" s="34"/>
      <c r="C144" s="4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ht="12.75">
      <c r="A145" s="17"/>
    </row>
    <row r="146" ht="15.75">
      <c r="F146" s="14" t="s">
        <v>138</v>
      </c>
    </row>
    <row r="147" ht="15.75">
      <c r="A147" s="14"/>
    </row>
    <row r="148" ht="13.5" thickBot="1">
      <c r="A148" s="17"/>
    </row>
    <row r="149" spans="1:14" ht="13.5" thickBot="1">
      <c r="A149" s="22" t="s">
        <v>48</v>
      </c>
      <c r="B149" s="8" t="s">
        <v>49</v>
      </c>
      <c r="C149" s="8" t="s">
        <v>50</v>
      </c>
      <c r="D149" s="73" t="s">
        <v>51</v>
      </c>
      <c r="E149" s="74"/>
      <c r="F149" s="74"/>
      <c r="G149" s="75"/>
      <c r="H149" s="73" t="s">
        <v>52</v>
      </c>
      <c r="I149" s="74"/>
      <c r="J149" s="75"/>
      <c r="K149" s="73" t="s">
        <v>53</v>
      </c>
      <c r="L149" s="74"/>
      <c r="M149" s="75"/>
      <c r="N149" s="8" t="s">
        <v>54</v>
      </c>
    </row>
    <row r="150" spans="1:14" ht="13.5" thickBot="1">
      <c r="A150" s="23"/>
      <c r="B150" s="9"/>
      <c r="C150" s="9" t="s">
        <v>55</v>
      </c>
      <c r="D150" s="10" t="s">
        <v>56</v>
      </c>
      <c r="E150" s="10" t="s">
        <v>57</v>
      </c>
      <c r="F150" s="10" t="s">
        <v>58</v>
      </c>
      <c r="G150" s="10" t="s">
        <v>59</v>
      </c>
      <c r="H150" s="10" t="s">
        <v>60</v>
      </c>
      <c r="I150" s="10" t="s">
        <v>27</v>
      </c>
      <c r="J150" s="10" t="s">
        <v>61</v>
      </c>
      <c r="K150" s="10" t="s">
        <v>62</v>
      </c>
      <c r="L150" s="10" t="s">
        <v>56</v>
      </c>
      <c r="M150" s="10" t="s">
        <v>63</v>
      </c>
      <c r="N150" s="9" t="s">
        <v>64</v>
      </c>
    </row>
    <row r="151" spans="1:14" ht="13.5" thickBot="1">
      <c r="A151" s="20" t="s">
        <v>324</v>
      </c>
      <c r="B151" s="11" t="s">
        <v>325</v>
      </c>
      <c r="C151" s="3">
        <v>8</v>
      </c>
      <c r="D151" s="3">
        <v>2</v>
      </c>
      <c r="E151" s="3">
        <v>1</v>
      </c>
      <c r="F151" s="3">
        <v>0</v>
      </c>
      <c r="G151" s="3">
        <v>1</v>
      </c>
      <c r="H151" s="3">
        <v>6.5</v>
      </c>
      <c r="I151" s="3">
        <v>7.5</v>
      </c>
      <c r="J151" s="3">
        <v>14</v>
      </c>
      <c r="K151" s="3" t="s">
        <v>62</v>
      </c>
      <c r="L151" s="3"/>
      <c r="M151" s="3"/>
      <c r="N151" s="11" t="s">
        <v>134</v>
      </c>
    </row>
    <row r="152" spans="1:14" ht="13.5" thickBot="1">
      <c r="A152" s="20" t="s">
        <v>326</v>
      </c>
      <c r="B152" s="11" t="s">
        <v>327</v>
      </c>
      <c r="C152" s="3">
        <v>8</v>
      </c>
      <c r="D152" s="3">
        <v>2</v>
      </c>
      <c r="E152" s="3">
        <v>1</v>
      </c>
      <c r="F152" s="3">
        <v>0</v>
      </c>
      <c r="G152" s="3">
        <v>1</v>
      </c>
      <c r="H152" s="3">
        <v>6.5</v>
      </c>
      <c r="I152" s="3">
        <v>7.5</v>
      </c>
      <c r="J152" s="3">
        <v>14</v>
      </c>
      <c r="K152" s="3" t="s">
        <v>62</v>
      </c>
      <c r="L152" s="3"/>
      <c r="M152" s="3"/>
      <c r="N152" s="11" t="s">
        <v>134</v>
      </c>
    </row>
    <row r="153" spans="1:14" ht="26.25" thickBot="1">
      <c r="A153" s="20" t="s">
        <v>330</v>
      </c>
      <c r="B153" s="11" t="s">
        <v>331</v>
      </c>
      <c r="C153" s="3">
        <v>7</v>
      </c>
      <c r="D153" s="3">
        <v>2</v>
      </c>
      <c r="E153" s="3">
        <v>1</v>
      </c>
      <c r="F153" s="3">
        <v>0</v>
      </c>
      <c r="G153" s="3">
        <v>1</v>
      </c>
      <c r="H153" s="3">
        <v>6.5</v>
      </c>
      <c r="I153" s="3">
        <v>5.5</v>
      </c>
      <c r="J153" s="3">
        <v>12</v>
      </c>
      <c r="K153" s="3" t="s">
        <v>62</v>
      </c>
      <c r="L153" s="3"/>
      <c r="M153" s="3"/>
      <c r="N153" s="11" t="s">
        <v>134</v>
      </c>
    </row>
    <row r="154" spans="1:14" ht="13.5" thickBot="1">
      <c r="A154" s="84" t="s">
        <v>563</v>
      </c>
      <c r="B154" s="75"/>
      <c r="C154" s="9">
        <v>23</v>
      </c>
      <c r="D154" s="9">
        <v>6</v>
      </c>
      <c r="E154" s="9">
        <v>3</v>
      </c>
      <c r="F154" s="9">
        <v>0</v>
      </c>
      <c r="G154" s="9">
        <v>3</v>
      </c>
      <c r="H154" s="9">
        <v>19.5</v>
      </c>
      <c r="I154" s="9">
        <v>20.5</v>
      </c>
      <c r="J154" s="9">
        <v>40</v>
      </c>
      <c r="K154" s="9">
        <v>3</v>
      </c>
      <c r="L154" s="9">
        <v>0</v>
      </c>
      <c r="M154" s="9">
        <v>0</v>
      </c>
      <c r="N154" s="9"/>
    </row>
    <row r="155" spans="1:14" ht="13.5" customHeight="1" thickBot="1">
      <c r="A155" s="73" t="s">
        <v>513</v>
      </c>
      <c r="B155" s="75"/>
      <c r="C155" s="41">
        <f>SUM(D155:G155)</f>
        <v>168</v>
      </c>
      <c r="D155" s="9">
        <f aca="true" t="shared" si="3" ref="D155:J155">D154*14</f>
        <v>84</v>
      </c>
      <c r="E155" s="9">
        <f t="shared" si="3"/>
        <v>42</v>
      </c>
      <c r="F155" s="9">
        <f t="shared" si="3"/>
        <v>0</v>
      </c>
      <c r="G155" s="9">
        <f t="shared" si="3"/>
        <v>42</v>
      </c>
      <c r="H155" s="9">
        <f t="shared" si="3"/>
        <v>273</v>
      </c>
      <c r="I155" s="9">
        <f t="shared" si="3"/>
        <v>287</v>
      </c>
      <c r="J155" s="9">
        <f t="shared" si="3"/>
        <v>560</v>
      </c>
      <c r="K155" s="9"/>
      <c r="L155" s="9"/>
      <c r="M155" s="9"/>
      <c r="N155" s="9"/>
    </row>
    <row r="156" spans="1:14" ht="13.5" customHeight="1" thickBot="1">
      <c r="A156" s="73" t="s">
        <v>564</v>
      </c>
      <c r="B156" s="75"/>
      <c r="C156" s="42">
        <f>SUM(D156:F156)</f>
        <v>40</v>
      </c>
      <c r="D156" s="9">
        <v>20</v>
      </c>
      <c r="E156" s="9">
        <v>20</v>
      </c>
      <c r="F156" s="9">
        <v>0</v>
      </c>
      <c r="G156" s="9">
        <v>14.29</v>
      </c>
      <c r="H156" s="9">
        <v>19.7</v>
      </c>
      <c r="I156" s="9">
        <v>18.64</v>
      </c>
      <c r="J156" s="9">
        <v>19.14</v>
      </c>
      <c r="K156" s="9" t="s">
        <v>135</v>
      </c>
      <c r="L156" s="9" t="s">
        <v>135</v>
      </c>
      <c r="M156" s="9" t="s">
        <v>135</v>
      </c>
      <c r="N156" s="9"/>
    </row>
    <row r="157" spans="1:14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ht="15.75">
      <c r="F158" s="14" t="s">
        <v>139</v>
      </c>
    </row>
    <row r="159" ht="16.5" thickBot="1">
      <c r="A159" s="14"/>
    </row>
    <row r="160" spans="1:9" ht="13.5" customHeight="1" thickBot="1">
      <c r="A160" s="22" t="s">
        <v>514</v>
      </c>
      <c r="B160" s="8" t="s">
        <v>515</v>
      </c>
      <c r="C160" s="8" t="s">
        <v>516</v>
      </c>
      <c r="D160" s="73" t="s">
        <v>52</v>
      </c>
      <c r="E160" s="74"/>
      <c r="F160" s="75"/>
      <c r="G160" s="7" t="s">
        <v>517</v>
      </c>
      <c r="H160" s="73" t="s">
        <v>518</v>
      </c>
      <c r="I160" s="75"/>
    </row>
    <row r="161" spans="1:9" ht="13.5" thickBot="1">
      <c r="A161" s="28"/>
      <c r="B161" s="29"/>
      <c r="C161" s="29" t="s">
        <v>519</v>
      </c>
      <c r="D161" s="8" t="s">
        <v>60</v>
      </c>
      <c r="E161" s="8" t="s">
        <v>27</v>
      </c>
      <c r="F161" s="8" t="s">
        <v>61</v>
      </c>
      <c r="G161" s="30"/>
      <c r="H161" s="8" t="s">
        <v>520</v>
      </c>
      <c r="I161" s="8" t="s">
        <v>521</v>
      </c>
    </row>
    <row r="162" spans="1:13" ht="12.75">
      <c r="A162" s="31">
        <v>1</v>
      </c>
      <c r="B162" s="32" t="s">
        <v>522</v>
      </c>
      <c r="C162" s="32">
        <f>14*(SUMIF($N:$N,"Obligatorie",D:D)+SUMIF($N:$N,"Obligatorie",E:E)+SUMIF($N:$N,"Obligatorie",F:F))</f>
        <v>560</v>
      </c>
      <c r="D162" s="32">
        <f>14*SUMIF($N:$N,"Obligatorie",H:H)</f>
        <v>1204</v>
      </c>
      <c r="E162" s="32">
        <f>14*SUMIF($N:$N,"Obligatorie",I:I)</f>
        <v>1330</v>
      </c>
      <c r="F162" s="32">
        <f>14*SUMIF($N:$N,"Obligatorie",J:J)</f>
        <v>2534</v>
      </c>
      <c r="G162" s="33">
        <f>C162/C164</f>
        <v>0.8695652173913043</v>
      </c>
      <c r="H162" s="32">
        <f>H164-H163</f>
        <v>60</v>
      </c>
      <c r="I162" s="32">
        <f>I164-I163</f>
        <v>44</v>
      </c>
      <c r="J162" s="34"/>
      <c r="K162" s="34"/>
      <c r="L162" s="34"/>
      <c r="M162" s="34"/>
    </row>
    <row r="163" spans="1:13" ht="12.75">
      <c r="A163" s="35">
        <v>2</v>
      </c>
      <c r="B163" s="36" t="s">
        <v>523</v>
      </c>
      <c r="C163" s="36">
        <f>14*(SUMIF(N:N,"Optionala",D:D)+SUMIF(N:N,"Optionala",E:E)+SUMIF(N:N,"Optionala",F:F))</f>
        <v>84</v>
      </c>
      <c r="D163" s="36">
        <f>14*SUMIF($N:$N,"Optionala",H:H)</f>
        <v>182</v>
      </c>
      <c r="E163" s="36">
        <f>14*SUMIF($N:$N,"Optionala",I:I)</f>
        <v>210</v>
      </c>
      <c r="F163" s="36">
        <f>14*SUMIF($N:$N,"Optionala",J:J)</f>
        <v>392</v>
      </c>
      <c r="G163" s="37">
        <f>C163/C164</f>
        <v>0.13043478260869565</v>
      </c>
      <c r="H163" s="36">
        <v>0</v>
      </c>
      <c r="I163" s="36">
        <v>16</v>
      </c>
      <c r="J163" s="34"/>
      <c r="K163" s="34"/>
      <c r="L163" s="34"/>
      <c r="M163" s="34"/>
    </row>
    <row r="164" spans="1:13" ht="13.5" thickBot="1">
      <c r="A164" s="82" t="s">
        <v>74</v>
      </c>
      <c r="B164" s="83"/>
      <c r="C164" s="38">
        <f>SUM(C162:C163)</f>
        <v>644</v>
      </c>
      <c r="D164" s="38">
        <f>SUM(D162:D163)</f>
        <v>1386</v>
      </c>
      <c r="E164" s="38">
        <f>SUM(E162:E163)</f>
        <v>1540</v>
      </c>
      <c r="F164" s="38">
        <f>SUM(F162:F163)</f>
        <v>2926</v>
      </c>
      <c r="G164" s="39">
        <f>SUM(G162:G163)</f>
        <v>1</v>
      </c>
      <c r="H164" s="38">
        <v>60</v>
      </c>
      <c r="I164" s="38">
        <v>60</v>
      </c>
      <c r="J164" s="34"/>
      <c r="K164" s="34"/>
      <c r="L164" s="34"/>
      <c r="M164" s="34"/>
    </row>
    <row r="165" spans="1:14" ht="12.75">
      <c r="A165" s="34"/>
      <c r="B165" s="34"/>
      <c r="C165" s="34"/>
      <c r="D165" s="34"/>
      <c r="E165" s="34"/>
      <c r="F165" s="34"/>
      <c r="G165" s="40"/>
      <c r="H165" s="34"/>
      <c r="I165" s="34"/>
      <c r="J165" s="34"/>
      <c r="K165" s="34"/>
      <c r="L165" s="34"/>
      <c r="M165" s="34"/>
      <c r="N165" s="34"/>
    </row>
    <row r="166" ht="12.75">
      <c r="A166" s="18"/>
    </row>
    <row r="167" spans="1:2" ht="12.75">
      <c r="A167" s="19"/>
      <c r="B167" s="1"/>
    </row>
    <row r="168" spans="1:3" ht="12.75">
      <c r="A168" s="19"/>
      <c r="C168" s="1"/>
    </row>
    <row r="169" spans="1:3" ht="12.75">
      <c r="A169" s="19"/>
      <c r="C169" s="1"/>
    </row>
    <row r="170" spans="1:3" ht="12.75">
      <c r="A170" s="19"/>
      <c r="C170" s="1"/>
    </row>
    <row r="171" spans="1:2" ht="12.75">
      <c r="A171" s="19"/>
      <c r="B171" s="1"/>
    </row>
    <row r="172" spans="1:3" ht="12.75">
      <c r="A172" s="19"/>
      <c r="C172" s="1"/>
    </row>
    <row r="173" spans="1:3" ht="12.75">
      <c r="A173" s="19"/>
      <c r="C173" s="1"/>
    </row>
    <row r="174" spans="1:3" ht="12.75">
      <c r="A174" s="19"/>
      <c r="C174" s="1"/>
    </row>
    <row r="175" ht="12.75">
      <c r="A175" s="18"/>
    </row>
    <row r="176" spans="1:2" ht="12.75">
      <c r="A176" s="19"/>
      <c r="B176" s="1"/>
    </row>
    <row r="177" spans="1:2" ht="12.75">
      <c r="A177" s="19"/>
      <c r="B177" s="1"/>
    </row>
    <row r="178" ht="12.75">
      <c r="A178" s="17"/>
    </row>
    <row r="179" ht="12.75">
      <c r="A179" s="19"/>
    </row>
  </sheetData>
  <sheetProtection/>
  <mergeCells count="50">
    <mergeCell ref="D160:F160"/>
    <mergeCell ref="H160:I160"/>
    <mergeCell ref="A164:B164"/>
    <mergeCell ref="A30:A31"/>
    <mergeCell ref="B30:C30"/>
    <mergeCell ref="B31:C31"/>
    <mergeCell ref="A127:B127"/>
    <mergeCell ref="D30:F30"/>
    <mergeCell ref="D31:F31"/>
    <mergeCell ref="I30:K31"/>
    <mergeCell ref="D44:G44"/>
    <mergeCell ref="H44:J44"/>
    <mergeCell ref="K44:M44"/>
    <mergeCell ref="D53:G53"/>
    <mergeCell ref="H53:J53"/>
    <mergeCell ref="K53:M53"/>
    <mergeCell ref="D88:G88"/>
    <mergeCell ref="H88:J88"/>
    <mergeCell ref="K88:M88"/>
    <mergeCell ref="A90:N90"/>
    <mergeCell ref="D62:G62"/>
    <mergeCell ref="H62:J62"/>
    <mergeCell ref="K62:M62"/>
    <mergeCell ref="D77:G77"/>
    <mergeCell ref="H77:J77"/>
    <mergeCell ref="K77:M77"/>
    <mergeCell ref="K108:M108"/>
    <mergeCell ref="D115:G115"/>
    <mergeCell ref="H115:J115"/>
    <mergeCell ref="K115:M115"/>
    <mergeCell ref="A94:N94"/>
    <mergeCell ref="D102:G102"/>
    <mergeCell ref="H102:J102"/>
    <mergeCell ref="K102:M102"/>
    <mergeCell ref="A126:B126"/>
    <mergeCell ref="A128:B128"/>
    <mergeCell ref="D132:G132"/>
    <mergeCell ref="H132:J132"/>
    <mergeCell ref="D108:G108"/>
    <mergeCell ref="H108:J108"/>
    <mergeCell ref="A154:B154"/>
    <mergeCell ref="A156:B156"/>
    <mergeCell ref="K132:M132"/>
    <mergeCell ref="A139:B139"/>
    <mergeCell ref="A141:B141"/>
    <mergeCell ref="D149:G149"/>
    <mergeCell ref="H149:J149"/>
    <mergeCell ref="K149:M149"/>
    <mergeCell ref="A140:B140"/>
    <mergeCell ref="A155:B155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7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8.00390625" style="0" bestFit="1" customWidth="1"/>
    <col min="3" max="3" width="9.421875" style="0" bestFit="1" customWidth="1"/>
    <col min="14" max="14" width="13.57421875" style="0" customWidth="1"/>
  </cols>
  <sheetData>
    <row r="1" spans="1:7" ht="16.5" thickBot="1">
      <c r="A1" s="14" t="s">
        <v>572</v>
      </c>
      <c r="G1" s="18" t="s">
        <v>35</v>
      </c>
    </row>
    <row r="2" spans="1:9" ht="16.5" thickBot="1">
      <c r="A2" s="15"/>
      <c r="G2" s="21" t="s">
        <v>15</v>
      </c>
      <c r="H2" s="4" t="s">
        <v>25</v>
      </c>
      <c r="I2" s="4" t="s">
        <v>26</v>
      </c>
    </row>
    <row r="3" spans="1:9" ht="16.5" thickBot="1">
      <c r="A3" s="16" t="s">
        <v>0</v>
      </c>
      <c r="G3" s="20" t="s">
        <v>33</v>
      </c>
      <c r="H3" s="3">
        <v>16</v>
      </c>
      <c r="I3" s="3">
        <v>16</v>
      </c>
    </row>
    <row r="4" spans="1:9" ht="16.5" thickBot="1">
      <c r="A4" s="16" t="s">
        <v>1</v>
      </c>
      <c r="G4" s="20" t="s">
        <v>34</v>
      </c>
      <c r="H4" s="3">
        <v>15</v>
      </c>
      <c r="I4" s="3">
        <v>20</v>
      </c>
    </row>
    <row r="5" spans="1:7" ht="15.75">
      <c r="A5" s="15" t="s">
        <v>316</v>
      </c>
      <c r="G5" s="17"/>
    </row>
    <row r="6" spans="1:7" ht="15.75">
      <c r="A6" s="15" t="s">
        <v>367</v>
      </c>
      <c r="G6" s="18" t="s">
        <v>36</v>
      </c>
    </row>
    <row r="7" spans="1:7" ht="15.75">
      <c r="A7" s="15" t="s">
        <v>4</v>
      </c>
      <c r="G7" s="17" t="s">
        <v>37</v>
      </c>
    </row>
    <row r="8" spans="1:7" ht="15.75">
      <c r="A8" s="15" t="s">
        <v>5</v>
      </c>
      <c r="G8" s="17"/>
    </row>
    <row r="9" spans="1:7" ht="15.75">
      <c r="A9" s="15" t="s">
        <v>6</v>
      </c>
      <c r="G9" s="18" t="s">
        <v>38</v>
      </c>
    </row>
    <row r="10" spans="1:7" ht="12.75">
      <c r="A10" s="17"/>
      <c r="G10" s="5" t="s">
        <v>320</v>
      </c>
    </row>
    <row r="11" spans="1:7" ht="12.75">
      <c r="A11" s="18" t="s">
        <v>7</v>
      </c>
      <c r="G11" s="6" t="s">
        <v>368</v>
      </c>
    </row>
    <row r="12" spans="1:7" ht="12.75">
      <c r="A12" s="18" t="s">
        <v>8</v>
      </c>
      <c r="G12" s="5" t="s">
        <v>296</v>
      </c>
    </row>
    <row r="13" spans="1:7" ht="12.75">
      <c r="A13" s="17" t="s">
        <v>318</v>
      </c>
      <c r="G13" s="6" t="s">
        <v>369</v>
      </c>
    </row>
    <row r="14" spans="1:7" ht="12.75">
      <c r="A14" s="17" t="s">
        <v>319</v>
      </c>
      <c r="G14" s="17"/>
    </row>
    <row r="15" spans="1:7" ht="12.75">
      <c r="A15" s="18" t="s">
        <v>11</v>
      </c>
      <c r="G15" s="17"/>
    </row>
    <row r="16" spans="1:7" ht="12.75">
      <c r="A16" s="17" t="s">
        <v>12</v>
      </c>
      <c r="G16" s="17"/>
    </row>
    <row r="17" spans="1:7" ht="12.75">
      <c r="A17" s="18"/>
      <c r="G17" s="18" t="s">
        <v>44</v>
      </c>
    </row>
    <row r="18" spans="1:7" ht="12.75">
      <c r="A18" s="18"/>
      <c r="G18" s="17" t="s">
        <v>536</v>
      </c>
    </row>
    <row r="19" spans="1:12" ht="12.75">
      <c r="A19" s="18"/>
      <c r="G19" s="1" t="s">
        <v>550</v>
      </c>
      <c r="H19" s="1"/>
      <c r="I19" s="1"/>
      <c r="J19" s="1"/>
      <c r="K19" s="1"/>
      <c r="L19" s="1"/>
    </row>
    <row r="20" spans="1:7" ht="12.75">
      <c r="A20" s="18"/>
      <c r="G20" s="19"/>
    </row>
    <row r="21" ht="12.75">
      <c r="A21" s="18"/>
    </row>
    <row r="22" ht="12.75">
      <c r="G22" s="17" t="s">
        <v>323</v>
      </c>
    </row>
    <row r="23" ht="12.75">
      <c r="A23" s="17"/>
    </row>
    <row r="24" ht="12.75">
      <c r="A24" s="17" t="s">
        <v>13</v>
      </c>
    </row>
    <row r="25" ht="12.75">
      <c r="A25" s="17"/>
    </row>
    <row r="26" ht="12.75">
      <c r="A26" s="19"/>
    </row>
    <row r="27" ht="13.5" thickBot="1">
      <c r="A27" s="18" t="s">
        <v>14</v>
      </c>
    </row>
    <row r="28" spans="1:11" ht="12.75">
      <c r="A28" s="65" t="s">
        <v>15</v>
      </c>
      <c r="B28" s="67" t="s">
        <v>16</v>
      </c>
      <c r="C28" s="68"/>
      <c r="D28" s="67" t="s">
        <v>18</v>
      </c>
      <c r="E28" s="71"/>
      <c r="F28" s="68"/>
      <c r="G28" s="2" t="s">
        <v>20</v>
      </c>
      <c r="H28" s="2" t="s">
        <v>22</v>
      </c>
      <c r="I28" s="67" t="s">
        <v>24</v>
      </c>
      <c r="J28" s="71"/>
      <c r="K28" s="68"/>
    </row>
    <row r="29" spans="1:11" ht="13.5" thickBot="1">
      <c r="A29" s="66"/>
      <c r="B29" s="69" t="s">
        <v>17</v>
      </c>
      <c r="C29" s="70"/>
      <c r="D29" s="69" t="s">
        <v>19</v>
      </c>
      <c r="E29" s="72"/>
      <c r="F29" s="70"/>
      <c r="G29" s="3" t="s">
        <v>21</v>
      </c>
      <c r="H29" s="3" t="s">
        <v>23</v>
      </c>
      <c r="I29" s="69"/>
      <c r="J29" s="72"/>
      <c r="K29" s="70"/>
    </row>
    <row r="30" spans="1:11" ht="13.5" thickBot="1">
      <c r="A30" s="20" t="s">
        <v>15</v>
      </c>
      <c r="B30" s="3" t="s">
        <v>25</v>
      </c>
      <c r="C30" s="3" t="s">
        <v>26</v>
      </c>
      <c r="D30" s="3" t="s">
        <v>27</v>
      </c>
      <c r="E30" s="3" t="s">
        <v>28</v>
      </c>
      <c r="F30" s="3" t="s">
        <v>29</v>
      </c>
      <c r="G30" s="3"/>
      <c r="H30" s="3"/>
      <c r="I30" s="3" t="s">
        <v>30</v>
      </c>
      <c r="J30" s="3" t="s">
        <v>31</v>
      </c>
      <c r="K30" s="3" t="s">
        <v>32</v>
      </c>
    </row>
    <row r="31" spans="1:11" ht="13.5" thickBot="1">
      <c r="A31" s="20" t="s">
        <v>33</v>
      </c>
      <c r="B31" s="3">
        <v>14</v>
      </c>
      <c r="C31" s="3">
        <v>14</v>
      </c>
      <c r="D31" s="3">
        <v>3</v>
      </c>
      <c r="E31" s="3">
        <v>3</v>
      </c>
      <c r="F31" s="3">
        <v>2</v>
      </c>
      <c r="G31" s="3"/>
      <c r="H31" s="3">
        <v>0</v>
      </c>
      <c r="I31" s="3">
        <v>2</v>
      </c>
      <c r="J31" s="3">
        <v>1</v>
      </c>
      <c r="K31" s="3">
        <v>1</v>
      </c>
    </row>
    <row r="32" spans="1:11" ht="13.5" thickBot="1">
      <c r="A32" s="20" t="s">
        <v>34</v>
      </c>
      <c r="B32" s="3">
        <v>14</v>
      </c>
      <c r="C32" s="3">
        <v>14</v>
      </c>
      <c r="D32" s="3">
        <v>3</v>
      </c>
      <c r="E32" s="3">
        <v>3</v>
      </c>
      <c r="F32" s="3">
        <v>2</v>
      </c>
      <c r="G32" s="3"/>
      <c r="H32" s="3">
        <v>0</v>
      </c>
      <c r="I32" s="3">
        <v>2</v>
      </c>
      <c r="J32" s="3">
        <v>1</v>
      </c>
      <c r="K32" s="3">
        <v>1</v>
      </c>
    </row>
    <row r="33" ht="12.75">
      <c r="A33" s="17"/>
    </row>
    <row r="34" spans="1:4" ht="12.75">
      <c r="A34" s="49"/>
      <c r="B34" s="48"/>
      <c r="C34" s="48"/>
      <c r="D34" s="48"/>
    </row>
    <row r="35" spans="1:4" ht="12.75">
      <c r="A35" s="26"/>
      <c r="B35" s="27"/>
      <c r="C35" s="27"/>
      <c r="D35" s="48"/>
    </row>
    <row r="36" spans="1:4" ht="12.75">
      <c r="A36" s="26"/>
      <c r="B36" s="27"/>
      <c r="C36" s="27"/>
      <c r="D36" s="48"/>
    </row>
    <row r="37" spans="1:4" ht="12.75">
      <c r="A37" s="26"/>
      <c r="B37" s="27"/>
      <c r="C37" s="27"/>
      <c r="D37" s="48"/>
    </row>
    <row r="38" spans="1:4" ht="12.75">
      <c r="A38" s="47"/>
      <c r="B38" s="48"/>
      <c r="C38" s="48"/>
      <c r="D38" s="48"/>
    </row>
    <row r="39" spans="1:4" ht="12.75">
      <c r="A39" s="49"/>
      <c r="B39" s="48"/>
      <c r="C39" s="48"/>
      <c r="D39" s="48"/>
    </row>
    <row r="40" ht="12.75">
      <c r="A40" s="17"/>
    </row>
    <row r="41" ht="12.75">
      <c r="A41" s="19"/>
    </row>
    <row r="42" ht="15.75">
      <c r="F42" s="14" t="s">
        <v>46</v>
      </c>
    </row>
    <row r="43" ht="12.75">
      <c r="F43" s="17"/>
    </row>
    <row r="44" ht="16.5" thickBot="1">
      <c r="F44" s="14" t="s">
        <v>47</v>
      </c>
    </row>
    <row r="45" spans="1:14" ht="13.5" thickBot="1">
      <c r="A45" s="22" t="s">
        <v>48</v>
      </c>
      <c r="B45" s="8" t="s">
        <v>49</v>
      </c>
      <c r="C45" s="8" t="s">
        <v>50</v>
      </c>
      <c r="D45" s="73" t="s">
        <v>51</v>
      </c>
      <c r="E45" s="74"/>
      <c r="F45" s="74"/>
      <c r="G45" s="75"/>
      <c r="H45" s="73" t="s">
        <v>52</v>
      </c>
      <c r="I45" s="74"/>
      <c r="J45" s="75"/>
      <c r="K45" s="73" t="s">
        <v>53</v>
      </c>
      <c r="L45" s="74"/>
      <c r="M45" s="75"/>
      <c r="N45" s="8" t="s">
        <v>54</v>
      </c>
    </row>
    <row r="46" spans="1:14" ht="13.5" thickBot="1">
      <c r="A46" s="23"/>
      <c r="B46" s="9"/>
      <c r="C46" s="9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27</v>
      </c>
      <c r="J46" s="10" t="s">
        <v>61</v>
      </c>
      <c r="K46" s="10" t="s">
        <v>62</v>
      </c>
      <c r="L46" s="10" t="s">
        <v>56</v>
      </c>
      <c r="M46" s="10" t="s">
        <v>63</v>
      </c>
      <c r="N46" s="9" t="s">
        <v>64</v>
      </c>
    </row>
    <row r="47" spans="1:14" ht="13.5" thickBot="1">
      <c r="A47" s="20" t="s">
        <v>370</v>
      </c>
      <c r="B47" s="11" t="s">
        <v>371</v>
      </c>
      <c r="C47" s="3">
        <v>8</v>
      </c>
      <c r="D47" s="3">
        <v>2</v>
      </c>
      <c r="E47" s="3">
        <v>1</v>
      </c>
      <c r="F47" s="3">
        <v>0</v>
      </c>
      <c r="G47" s="3">
        <v>1</v>
      </c>
      <c r="H47" s="3">
        <v>6.5</v>
      </c>
      <c r="I47" s="3">
        <v>7.5</v>
      </c>
      <c r="J47" s="3">
        <v>14</v>
      </c>
      <c r="K47" s="3" t="s">
        <v>62</v>
      </c>
      <c r="L47" s="3"/>
      <c r="M47" s="3"/>
      <c r="N47" s="11" t="s">
        <v>67</v>
      </c>
    </row>
    <row r="48" spans="1:14" ht="13.5" thickBot="1">
      <c r="A48" s="20" t="s">
        <v>372</v>
      </c>
      <c r="B48" s="11" t="s">
        <v>373</v>
      </c>
      <c r="C48" s="3">
        <v>7</v>
      </c>
      <c r="D48" s="3">
        <v>2</v>
      </c>
      <c r="E48" s="3">
        <v>1</v>
      </c>
      <c r="F48" s="3">
        <v>0</v>
      </c>
      <c r="G48" s="3">
        <v>1</v>
      </c>
      <c r="H48" s="3">
        <v>6.5</v>
      </c>
      <c r="I48" s="3">
        <v>5.5</v>
      </c>
      <c r="J48" s="3">
        <v>12</v>
      </c>
      <c r="K48" s="3" t="s">
        <v>62</v>
      </c>
      <c r="L48" s="3"/>
      <c r="M48" s="3"/>
      <c r="N48" s="11" t="s">
        <v>67</v>
      </c>
    </row>
    <row r="49" spans="1:14" ht="26.25" thickBot="1">
      <c r="A49" s="20" t="s">
        <v>374</v>
      </c>
      <c r="B49" s="11" t="s">
        <v>375</v>
      </c>
      <c r="C49" s="3">
        <v>8</v>
      </c>
      <c r="D49" s="3">
        <v>2</v>
      </c>
      <c r="E49" s="3">
        <v>1</v>
      </c>
      <c r="F49" s="3">
        <v>0</v>
      </c>
      <c r="G49" s="3">
        <v>1</v>
      </c>
      <c r="H49" s="3">
        <v>6.5</v>
      </c>
      <c r="I49" s="3">
        <v>7.5</v>
      </c>
      <c r="J49" s="3">
        <v>14</v>
      </c>
      <c r="K49" s="3" t="s">
        <v>62</v>
      </c>
      <c r="L49" s="3"/>
      <c r="M49" s="3"/>
      <c r="N49" s="11" t="s">
        <v>73</v>
      </c>
    </row>
    <row r="50" spans="1:14" ht="26.25" thickBot="1">
      <c r="A50" s="20" t="s">
        <v>376</v>
      </c>
      <c r="B50" s="11" t="s">
        <v>377</v>
      </c>
      <c r="C50" s="3">
        <v>7</v>
      </c>
      <c r="D50" s="3">
        <v>2</v>
      </c>
      <c r="E50" s="3">
        <v>1</v>
      </c>
      <c r="F50" s="3">
        <v>0</v>
      </c>
      <c r="G50" s="3">
        <v>1</v>
      </c>
      <c r="H50" s="3">
        <v>6.5</v>
      </c>
      <c r="I50" s="3">
        <v>5.5</v>
      </c>
      <c r="J50" s="3">
        <v>12</v>
      </c>
      <c r="K50" s="3" t="s">
        <v>62</v>
      </c>
      <c r="L50" s="3"/>
      <c r="M50" s="3"/>
      <c r="N50" s="11" t="s">
        <v>67</v>
      </c>
    </row>
    <row r="51" spans="1:14" ht="13.5" thickBot="1">
      <c r="A51" s="23" t="s">
        <v>74</v>
      </c>
      <c r="B51" s="9"/>
      <c r="C51" s="9">
        <v>30</v>
      </c>
      <c r="D51" s="9">
        <v>8</v>
      </c>
      <c r="E51" s="9">
        <v>4</v>
      </c>
      <c r="F51" s="9">
        <v>0</v>
      </c>
      <c r="G51" s="9">
        <v>4</v>
      </c>
      <c r="H51" s="9">
        <v>26</v>
      </c>
      <c r="I51" s="9">
        <v>26</v>
      </c>
      <c r="J51" s="9">
        <v>52</v>
      </c>
      <c r="K51" s="9"/>
      <c r="L51" s="9"/>
      <c r="M51" s="9"/>
      <c r="N51" s="9"/>
    </row>
    <row r="52" ht="12.75">
      <c r="A52" s="17"/>
    </row>
    <row r="53" ht="16.5" thickBot="1">
      <c r="F53" s="14" t="s">
        <v>75</v>
      </c>
    </row>
    <row r="54" spans="1:14" ht="13.5" thickBot="1">
      <c r="A54" s="22" t="s">
        <v>48</v>
      </c>
      <c r="B54" s="8" t="s">
        <v>49</v>
      </c>
      <c r="C54" s="8" t="s">
        <v>50</v>
      </c>
      <c r="D54" s="73" t="s">
        <v>51</v>
      </c>
      <c r="E54" s="74"/>
      <c r="F54" s="74"/>
      <c r="G54" s="75"/>
      <c r="H54" s="73" t="s">
        <v>52</v>
      </c>
      <c r="I54" s="74"/>
      <c r="J54" s="75"/>
      <c r="K54" s="73" t="s">
        <v>53</v>
      </c>
      <c r="L54" s="74"/>
      <c r="M54" s="75"/>
      <c r="N54" s="8" t="s">
        <v>54</v>
      </c>
    </row>
    <row r="55" spans="1:14" ht="13.5" thickBot="1">
      <c r="A55" s="23"/>
      <c r="B55" s="9"/>
      <c r="C55" s="9" t="s">
        <v>55</v>
      </c>
      <c r="D55" s="10" t="s">
        <v>56</v>
      </c>
      <c r="E55" s="10" t="s">
        <v>57</v>
      </c>
      <c r="F55" s="10" t="s">
        <v>58</v>
      </c>
      <c r="G55" s="10" t="s">
        <v>59</v>
      </c>
      <c r="H55" s="10" t="s">
        <v>60</v>
      </c>
      <c r="I55" s="10" t="s">
        <v>27</v>
      </c>
      <c r="J55" s="10" t="s">
        <v>61</v>
      </c>
      <c r="K55" s="10" t="s">
        <v>62</v>
      </c>
      <c r="L55" s="10" t="s">
        <v>56</v>
      </c>
      <c r="M55" s="10" t="s">
        <v>63</v>
      </c>
      <c r="N55" s="9" t="s">
        <v>64</v>
      </c>
    </row>
    <row r="56" spans="1:14" ht="26.25" thickBot="1">
      <c r="A56" s="20" t="s">
        <v>378</v>
      </c>
      <c r="B56" s="11" t="s">
        <v>379</v>
      </c>
      <c r="C56" s="3">
        <v>8</v>
      </c>
      <c r="D56" s="3">
        <v>2</v>
      </c>
      <c r="E56" s="3">
        <v>1</v>
      </c>
      <c r="F56" s="3">
        <v>0</v>
      </c>
      <c r="G56" s="3">
        <v>1</v>
      </c>
      <c r="H56" s="3">
        <v>6.5</v>
      </c>
      <c r="I56" s="3">
        <v>7.5</v>
      </c>
      <c r="J56" s="3">
        <v>14</v>
      </c>
      <c r="K56" s="3" t="s">
        <v>62</v>
      </c>
      <c r="L56" s="3"/>
      <c r="M56" s="3"/>
      <c r="N56" s="11" t="s">
        <v>73</v>
      </c>
    </row>
    <row r="57" spans="1:14" ht="26.25" thickBot="1">
      <c r="A57" s="20" t="s">
        <v>380</v>
      </c>
      <c r="B57" s="11" t="s">
        <v>381</v>
      </c>
      <c r="C57" s="3">
        <v>8</v>
      </c>
      <c r="D57" s="3">
        <v>2</v>
      </c>
      <c r="E57" s="3">
        <v>1</v>
      </c>
      <c r="F57" s="3">
        <v>0</v>
      </c>
      <c r="G57" s="3">
        <v>1</v>
      </c>
      <c r="H57" s="3">
        <v>6.5</v>
      </c>
      <c r="I57" s="3">
        <v>7.5</v>
      </c>
      <c r="J57" s="3">
        <v>14</v>
      </c>
      <c r="K57" s="3" t="s">
        <v>62</v>
      </c>
      <c r="L57" s="3"/>
      <c r="M57" s="3"/>
      <c r="N57" s="11" t="s">
        <v>73</v>
      </c>
    </row>
    <row r="58" spans="1:14" ht="39" thickBot="1">
      <c r="A58" s="20" t="s">
        <v>382</v>
      </c>
      <c r="B58" s="11" t="s">
        <v>383</v>
      </c>
      <c r="C58" s="3">
        <v>7</v>
      </c>
      <c r="D58" s="3">
        <v>2</v>
      </c>
      <c r="E58" s="3">
        <v>1</v>
      </c>
      <c r="F58" s="3">
        <v>0</v>
      </c>
      <c r="G58" s="3">
        <v>1</v>
      </c>
      <c r="H58" s="3">
        <v>6.5</v>
      </c>
      <c r="I58" s="3">
        <v>5.5</v>
      </c>
      <c r="J58" s="3">
        <v>12</v>
      </c>
      <c r="K58" s="3" t="s">
        <v>62</v>
      </c>
      <c r="L58" s="3"/>
      <c r="M58" s="3"/>
      <c r="N58" s="11" t="s">
        <v>73</v>
      </c>
    </row>
    <row r="59" spans="1:14" ht="26.25" thickBot="1">
      <c r="A59" s="20" t="s">
        <v>384</v>
      </c>
      <c r="B59" s="11" t="s">
        <v>385</v>
      </c>
      <c r="C59" s="3">
        <v>7</v>
      </c>
      <c r="D59" s="3">
        <v>2</v>
      </c>
      <c r="E59" s="3">
        <v>1</v>
      </c>
      <c r="F59" s="3">
        <v>0</v>
      </c>
      <c r="G59" s="3">
        <v>1</v>
      </c>
      <c r="H59" s="3">
        <v>6.5</v>
      </c>
      <c r="I59" s="3">
        <v>5.5</v>
      </c>
      <c r="J59" s="3">
        <v>12</v>
      </c>
      <c r="K59" s="3" t="s">
        <v>62</v>
      </c>
      <c r="L59" s="3"/>
      <c r="M59" s="3"/>
      <c r="N59" s="11" t="s">
        <v>73</v>
      </c>
    </row>
    <row r="60" spans="1:14" ht="13.5" thickBot="1">
      <c r="A60" s="23" t="s">
        <v>74</v>
      </c>
      <c r="B60" s="9"/>
      <c r="C60" s="9">
        <v>30</v>
      </c>
      <c r="D60" s="9">
        <v>8</v>
      </c>
      <c r="E60" s="9">
        <v>4</v>
      </c>
      <c r="F60" s="9">
        <v>0</v>
      </c>
      <c r="G60" s="9">
        <v>4</v>
      </c>
      <c r="H60" s="9">
        <v>26</v>
      </c>
      <c r="I60" s="9">
        <v>26</v>
      </c>
      <c r="J60" s="9">
        <v>52</v>
      </c>
      <c r="K60" s="9"/>
      <c r="L60" s="9"/>
      <c r="M60" s="9"/>
      <c r="N60" s="9"/>
    </row>
    <row r="61" ht="12.75">
      <c r="A61" s="17"/>
    </row>
    <row r="62" ht="16.5" thickBot="1">
      <c r="F62" s="14" t="s">
        <v>84</v>
      </c>
    </row>
    <row r="63" spans="1:14" ht="13.5" thickBot="1">
      <c r="A63" s="22" t="s">
        <v>48</v>
      </c>
      <c r="B63" s="8" t="s">
        <v>49</v>
      </c>
      <c r="C63" s="8" t="s">
        <v>50</v>
      </c>
      <c r="D63" s="73" t="s">
        <v>51</v>
      </c>
      <c r="E63" s="74"/>
      <c r="F63" s="74"/>
      <c r="G63" s="75"/>
      <c r="H63" s="73" t="s">
        <v>52</v>
      </c>
      <c r="I63" s="74"/>
      <c r="J63" s="75"/>
      <c r="K63" s="73" t="s">
        <v>53</v>
      </c>
      <c r="L63" s="74"/>
      <c r="M63" s="75"/>
      <c r="N63" s="8" t="s">
        <v>54</v>
      </c>
    </row>
    <row r="64" spans="1:14" ht="13.5" thickBot="1">
      <c r="A64" s="23"/>
      <c r="B64" s="9"/>
      <c r="C64" s="9" t="s">
        <v>55</v>
      </c>
      <c r="D64" s="10" t="s">
        <v>56</v>
      </c>
      <c r="E64" s="10" t="s">
        <v>57</v>
      </c>
      <c r="F64" s="10" t="s">
        <v>58</v>
      </c>
      <c r="G64" s="10" t="s">
        <v>59</v>
      </c>
      <c r="H64" s="10" t="s">
        <v>60</v>
      </c>
      <c r="I64" s="10" t="s">
        <v>27</v>
      </c>
      <c r="J64" s="10" t="s">
        <v>61</v>
      </c>
      <c r="K64" s="10" t="s">
        <v>62</v>
      </c>
      <c r="L64" s="10" t="s">
        <v>56</v>
      </c>
      <c r="M64" s="10" t="s">
        <v>63</v>
      </c>
      <c r="N64" s="9" t="s">
        <v>64</v>
      </c>
    </row>
    <row r="65" spans="1:14" ht="13.5" thickBot="1">
      <c r="A65" s="20" t="s">
        <v>386</v>
      </c>
      <c r="B65" s="11" t="s">
        <v>387</v>
      </c>
      <c r="C65" s="3">
        <v>8</v>
      </c>
      <c r="D65" s="3">
        <v>2</v>
      </c>
      <c r="E65" s="3">
        <v>1</v>
      </c>
      <c r="F65" s="3">
        <v>0</v>
      </c>
      <c r="G65" s="3">
        <v>1</v>
      </c>
      <c r="H65" s="3">
        <v>6.5</v>
      </c>
      <c r="I65" s="3">
        <v>7.5</v>
      </c>
      <c r="J65" s="3">
        <v>14</v>
      </c>
      <c r="K65" s="3" t="s">
        <v>62</v>
      </c>
      <c r="L65" s="3"/>
      <c r="M65" s="3"/>
      <c r="N65" s="11" t="s">
        <v>73</v>
      </c>
    </row>
    <row r="66" spans="1:14" ht="13.5" thickBot="1">
      <c r="A66" s="20" t="s">
        <v>388</v>
      </c>
      <c r="B66" s="11" t="s">
        <v>389</v>
      </c>
      <c r="C66" s="3">
        <v>8</v>
      </c>
      <c r="D66" s="3">
        <v>2</v>
      </c>
      <c r="E66" s="3">
        <v>1</v>
      </c>
      <c r="F66" s="3">
        <v>0</v>
      </c>
      <c r="G66" s="3">
        <v>1</v>
      </c>
      <c r="H66" s="3">
        <v>6.5</v>
      </c>
      <c r="I66" s="3">
        <v>7.5</v>
      </c>
      <c r="J66" s="3">
        <v>14</v>
      </c>
      <c r="K66" s="3" t="s">
        <v>62</v>
      </c>
      <c r="L66" s="3"/>
      <c r="M66" s="3"/>
      <c r="N66" s="11" t="s">
        <v>73</v>
      </c>
    </row>
    <row r="67" spans="1:14" ht="26.25" thickBot="1">
      <c r="A67" s="20" t="s">
        <v>344</v>
      </c>
      <c r="B67" s="11" t="s">
        <v>345</v>
      </c>
      <c r="C67" s="3">
        <v>6</v>
      </c>
      <c r="D67" s="3">
        <v>2</v>
      </c>
      <c r="E67" s="3">
        <v>1</v>
      </c>
      <c r="F67" s="3">
        <v>0</v>
      </c>
      <c r="G67" s="3">
        <v>0</v>
      </c>
      <c r="H67" s="3">
        <v>6.5</v>
      </c>
      <c r="I67" s="3">
        <v>4.5</v>
      </c>
      <c r="J67" s="3">
        <v>11</v>
      </c>
      <c r="K67" s="3"/>
      <c r="L67" s="3" t="s">
        <v>56</v>
      </c>
      <c r="M67" s="3"/>
      <c r="N67" s="11" t="s">
        <v>73</v>
      </c>
    </row>
    <row r="68" spans="1:14" ht="13.5" thickBot="1">
      <c r="A68" s="20" t="s">
        <v>390</v>
      </c>
      <c r="B68" s="11" t="s">
        <v>90</v>
      </c>
      <c r="C68" s="3">
        <v>8</v>
      </c>
      <c r="D68" s="3">
        <v>2</v>
      </c>
      <c r="E68" s="3">
        <v>1</v>
      </c>
      <c r="F68" s="3">
        <v>0</v>
      </c>
      <c r="G68" s="3">
        <v>1</v>
      </c>
      <c r="H68" s="3">
        <v>6.5</v>
      </c>
      <c r="I68" s="3">
        <v>7.5</v>
      </c>
      <c r="J68" s="3">
        <v>14</v>
      </c>
      <c r="K68" s="3" t="s">
        <v>62</v>
      </c>
      <c r="L68" s="3"/>
      <c r="M68" s="3"/>
      <c r="N68" s="11" t="s">
        <v>91</v>
      </c>
    </row>
    <row r="69" spans="1:14" ht="13.5" thickBot="1">
      <c r="A69" s="23" t="s">
        <v>74</v>
      </c>
      <c r="B69" s="9"/>
      <c r="C69" s="9">
        <v>30</v>
      </c>
      <c r="D69" s="9">
        <v>8</v>
      </c>
      <c r="E69" s="9">
        <v>4</v>
      </c>
      <c r="F69" s="9">
        <v>0</v>
      </c>
      <c r="G69" s="9">
        <v>3</v>
      </c>
      <c r="H69" s="9">
        <v>26</v>
      </c>
      <c r="I69" s="9">
        <v>27</v>
      </c>
      <c r="J69" s="9">
        <v>53</v>
      </c>
      <c r="K69" s="9"/>
      <c r="L69" s="9"/>
      <c r="M69" s="9"/>
      <c r="N69" s="9"/>
    </row>
    <row r="70" spans="1:14" ht="12.75">
      <c r="A70" s="50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2.75">
      <c r="A71" s="5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ht="12.75">
      <c r="A72" s="17"/>
    </row>
    <row r="73" ht="16.5" thickBot="1">
      <c r="F73" s="14" t="s">
        <v>94</v>
      </c>
    </row>
    <row r="74" spans="1:14" ht="13.5" thickBot="1">
      <c r="A74" s="22" t="s">
        <v>48</v>
      </c>
      <c r="B74" s="8" t="s">
        <v>49</v>
      </c>
      <c r="C74" s="8" t="s">
        <v>50</v>
      </c>
      <c r="D74" s="73" t="s">
        <v>51</v>
      </c>
      <c r="E74" s="74"/>
      <c r="F74" s="74"/>
      <c r="G74" s="75"/>
      <c r="H74" s="73" t="s">
        <v>52</v>
      </c>
      <c r="I74" s="74"/>
      <c r="J74" s="75"/>
      <c r="K74" s="73" t="s">
        <v>53</v>
      </c>
      <c r="L74" s="74"/>
      <c r="M74" s="75"/>
      <c r="N74" s="8" t="s">
        <v>54</v>
      </c>
    </row>
    <row r="75" spans="1:14" ht="13.5" thickBot="1">
      <c r="A75" s="23"/>
      <c r="B75" s="9"/>
      <c r="C75" s="9" t="s">
        <v>55</v>
      </c>
      <c r="D75" s="10" t="s">
        <v>56</v>
      </c>
      <c r="E75" s="10" t="s">
        <v>57</v>
      </c>
      <c r="F75" s="10" t="s">
        <v>58</v>
      </c>
      <c r="G75" s="10" t="s">
        <v>59</v>
      </c>
      <c r="H75" s="10" t="s">
        <v>60</v>
      </c>
      <c r="I75" s="10" t="s">
        <v>27</v>
      </c>
      <c r="J75" s="10" t="s">
        <v>61</v>
      </c>
      <c r="K75" s="10" t="s">
        <v>62</v>
      </c>
      <c r="L75" s="10" t="s">
        <v>56</v>
      </c>
      <c r="M75" s="10" t="s">
        <v>63</v>
      </c>
      <c r="N75" s="9" t="s">
        <v>64</v>
      </c>
    </row>
    <row r="76" spans="1:14" ht="13.5" thickBot="1">
      <c r="A76" s="20" t="s">
        <v>347</v>
      </c>
      <c r="B76" s="11" t="s">
        <v>348</v>
      </c>
      <c r="C76" s="3">
        <v>7</v>
      </c>
      <c r="D76" s="3">
        <v>2</v>
      </c>
      <c r="E76" s="3">
        <v>1</v>
      </c>
      <c r="F76" s="3">
        <v>0</v>
      </c>
      <c r="G76" s="3">
        <v>1</v>
      </c>
      <c r="H76" s="3">
        <v>6.5</v>
      </c>
      <c r="I76" s="3">
        <v>5.5</v>
      </c>
      <c r="J76" s="3">
        <v>12</v>
      </c>
      <c r="K76" s="3" t="s">
        <v>62</v>
      </c>
      <c r="L76" s="3"/>
      <c r="M76" s="3"/>
      <c r="N76" s="11" t="s">
        <v>91</v>
      </c>
    </row>
    <row r="77" spans="1:14" ht="39" thickBot="1">
      <c r="A77" s="20" t="s">
        <v>391</v>
      </c>
      <c r="B77" s="11" t="s">
        <v>392</v>
      </c>
      <c r="C77" s="3">
        <v>7</v>
      </c>
      <c r="D77" s="3">
        <v>2</v>
      </c>
      <c r="E77" s="3">
        <v>1</v>
      </c>
      <c r="F77" s="3">
        <v>0</v>
      </c>
      <c r="G77" s="3">
        <v>1</v>
      </c>
      <c r="H77" s="3">
        <v>6.5</v>
      </c>
      <c r="I77" s="3">
        <v>5.5</v>
      </c>
      <c r="J77" s="3">
        <v>12</v>
      </c>
      <c r="K77" s="3" t="s">
        <v>62</v>
      </c>
      <c r="L77" s="3"/>
      <c r="M77" s="3"/>
      <c r="N77" s="11" t="s">
        <v>73</v>
      </c>
    </row>
    <row r="78" spans="1:14" ht="26.25" thickBot="1">
      <c r="A78" s="20" t="s">
        <v>393</v>
      </c>
      <c r="B78" s="11" t="s">
        <v>394</v>
      </c>
      <c r="C78" s="3">
        <v>4</v>
      </c>
      <c r="D78" s="3">
        <v>0</v>
      </c>
      <c r="E78" s="3">
        <v>0</v>
      </c>
      <c r="F78" s="3">
        <v>1</v>
      </c>
      <c r="G78" s="3">
        <v>2</v>
      </c>
      <c r="H78" s="3">
        <v>1.5</v>
      </c>
      <c r="I78" s="3">
        <v>5.5</v>
      </c>
      <c r="J78" s="3">
        <v>7</v>
      </c>
      <c r="K78" s="3"/>
      <c r="L78" s="3" t="s">
        <v>56</v>
      </c>
      <c r="M78" s="3"/>
      <c r="N78" s="11" t="s">
        <v>91</v>
      </c>
    </row>
    <row r="79" spans="1:14" ht="13.5" thickBot="1">
      <c r="A79" s="20" t="s">
        <v>203</v>
      </c>
      <c r="B79" s="11" t="s">
        <v>100</v>
      </c>
      <c r="C79" s="3">
        <v>4</v>
      </c>
      <c r="D79" s="3">
        <v>0</v>
      </c>
      <c r="E79" s="3">
        <v>0</v>
      </c>
      <c r="F79" s="3">
        <v>0</v>
      </c>
      <c r="G79" s="3">
        <v>5</v>
      </c>
      <c r="H79" s="3">
        <v>0</v>
      </c>
      <c r="I79" s="3">
        <v>7</v>
      </c>
      <c r="J79" s="3">
        <v>7</v>
      </c>
      <c r="K79" s="3"/>
      <c r="L79" s="3" t="s">
        <v>56</v>
      </c>
      <c r="M79" s="3"/>
      <c r="N79" s="11" t="s">
        <v>91</v>
      </c>
    </row>
    <row r="80" spans="1:14" ht="13.5" thickBot="1">
      <c r="A80" s="20" t="s">
        <v>395</v>
      </c>
      <c r="B80" s="11" t="s">
        <v>93</v>
      </c>
      <c r="C80" s="3">
        <v>8</v>
      </c>
      <c r="D80" s="3">
        <v>2</v>
      </c>
      <c r="E80" s="3">
        <v>1</v>
      </c>
      <c r="F80" s="3">
        <v>0</v>
      </c>
      <c r="G80" s="3">
        <v>1</v>
      </c>
      <c r="H80" s="3">
        <v>6.5</v>
      </c>
      <c r="I80" s="3">
        <v>7.5</v>
      </c>
      <c r="J80" s="3">
        <v>14</v>
      </c>
      <c r="K80" s="3" t="s">
        <v>62</v>
      </c>
      <c r="L80" s="3"/>
      <c r="M80" s="3"/>
      <c r="N80" s="11" t="s">
        <v>91</v>
      </c>
    </row>
    <row r="81" spans="1:14" ht="13.5" thickBot="1">
      <c r="A81" s="23" t="s">
        <v>74</v>
      </c>
      <c r="B81" s="9"/>
      <c r="C81" s="9">
        <v>30</v>
      </c>
      <c r="D81" s="9">
        <v>6</v>
      </c>
      <c r="E81" s="9">
        <v>3</v>
      </c>
      <c r="F81" s="9">
        <v>1</v>
      </c>
      <c r="G81" s="9">
        <v>10</v>
      </c>
      <c r="H81" s="9">
        <v>21</v>
      </c>
      <c r="I81" s="9">
        <v>31</v>
      </c>
      <c r="J81" s="9">
        <v>52</v>
      </c>
      <c r="K81" s="9"/>
      <c r="L81" s="9"/>
      <c r="M81" s="9"/>
      <c r="N81" s="9"/>
    </row>
    <row r="82" ht="15.75">
      <c r="A82" s="15"/>
    </row>
    <row r="83" ht="15.75">
      <c r="F83" s="14" t="s">
        <v>104</v>
      </c>
    </row>
    <row r="84" ht="13.5" thickBot="1">
      <c r="A84" s="17"/>
    </row>
    <row r="85" spans="1:14" ht="13.5" thickBot="1">
      <c r="A85" s="22" t="s">
        <v>48</v>
      </c>
      <c r="B85" s="8" t="s">
        <v>49</v>
      </c>
      <c r="C85" s="8" t="s">
        <v>50</v>
      </c>
      <c r="D85" s="73" t="s">
        <v>51</v>
      </c>
      <c r="E85" s="74"/>
      <c r="F85" s="74"/>
      <c r="G85" s="75"/>
      <c r="H85" s="73" t="s">
        <v>52</v>
      </c>
      <c r="I85" s="74"/>
      <c r="J85" s="75"/>
      <c r="K85" s="73" t="s">
        <v>53</v>
      </c>
      <c r="L85" s="74"/>
      <c r="M85" s="75"/>
      <c r="N85" s="8" t="s">
        <v>54</v>
      </c>
    </row>
    <row r="86" spans="1:14" ht="13.5" thickBot="1">
      <c r="A86" s="23"/>
      <c r="B86" s="9"/>
      <c r="C86" s="9" t="s">
        <v>55</v>
      </c>
      <c r="D86" s="10" t="s">
        <v>56</v>
      </c>
      <c r="E86" s="10" t="s">
        <v>57</v>
      </c>
      <c r="F86" s="10" t="s">
        <v>58</v>
      </c>
      <c r="G86" s="10" t="s">
        <v>59</v>
      </c>
      <c r="H86" s="10" t="s">
        <v>60</v>
      </c>
      <c r="I86" s="10" t="s">
        <v>27</v>
      </c>
      <c r="J86" s="10" t="s">
        <v>61</v>
      </c>
      <c r="K86" s="10" t="s">
        <v>62</v>
      </c>
      <c r="L86" s="10" t="s">
        <v>56</v>
      </c>
      <c r="M86" s="10" t="s">
        <v>63</v>
      </c>
      <c r="N86" s="9" t="s">
        <v>64</v>
      </c>
    </row>
    <row r="87" spans="1:14" ht="12.75">
      <c r="A87" s="85" t="s">
        <v>354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7"/>
    </row>
    <row r="88" spans="1:14" ht="26.25" thickBot="1">
      <c r="A88" s="20" t="s">
        <v>342</v>
      </c>
      <c r="B88" s="11" t="s">
        <v>343</v>
      </c>
      <c r="C88" s="3">
        <v>8</v>
      </c>
      <c r="D88" s="3">
        <v>2</v>
      </c>
      <c r="E88" s="3">
        <v>1</v>
      </c>
      <c r="F88" s="3">
        <v>0</v>
      </c>
      <c r="G88" s="3">
        <v>1</v>
      </c>
      <c r="H88" s="3">
        <v>6.5</v>
      </c>
      <c r="I88" s="3">
        <v>7.5</v>
      </c>
      <c r="J88" s="3">
        <v>14</v>
      </c>
      <c r="K88" s="3" t="s">
        <v>62</v>
      </c>
      <c r="L88" s="3"/>
      <c r="M88" s="3"/>
      <c r="N88" s="11" t="s">
        <v>91</v>
      </c>
    </row>
    <row r="89" spans="1:14" ht="13.5" thickBot="1">
      <c r="A89" s="20" t="s">
        <v>396</v>
      </c>
      <c r="B89" s="11" t="s">
        <v>397</v>
      </c>
      <c r="C89" s="3">
        <v>8</v>
      </c>
      <c r="D89" s="3">
        <v>2</v>
      </c>
      <c r="E89" s="3">
        <v>1</v>
      </c>
      <c r="F89" s="3">
        <v>0</v>
      </c>
      <c r="G89" s="3">
        <v>1</v>
      </c>
      <c r="H89" s="3">
        <v>6.5</v>
      </c>
      <c r="I89" s="3">
        <v>7.5</v>
      </c>
      <c r="J89" s="3">
        <v>14</v>
      </c>
      <c r="K89" s="3" t="s">
        <v>62</v>
      </c>
      <c r="L89" s="3"/>
      <c r="M89" s="3"/>
      <c r="N89" s="11" t="s">
        <v>91</v>
      </c>
    </row>
    <row r="90" spans="1:14" ht="26.25" thickBot="1">
      <c r="A90" s="20" t="s">
        <v>398</v>
      </c>
      <c r="B90" s="11" t="s">
        <v>399</v>
      </c>
      <c r="C90" s="3">
        <v>8</v>
      </c>
      <c r="D90" s="3">
        <v>2</v>
      </c>
      <c r="E90" s="3">
        <v>1</v>
      </c>
      <c r="F90" s="3">
        <v>0</v>
      </c>
      <c r="G90" s="3">
        <v>1</v>
      </c>
      <c r="H90" s="3">
        <v>6.5</v>
      </c>
      <c r="I90" s="3">
        <v>7.5</v>
      </c>
      <c r="J90" s="3">
        <v>14</v>
      </c>
      <c r="K90" s="3" t="s">
        <v>62</v>
      </c>
      <c r="L90" s="3"/>
      <c r="M90" s="3"/>
      <c r="N90" s="11" t="s">
        <v>91</v>
      </c>
    </row>
    <row r="91" spans="1:14" ht="12.75">
      <c r="A91" s="85" t="s">
        <v>313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7"/>
    </row>
    <row r="92" spans="1:14" ht="26.25" thickBot="1">
      <c r="A92" s="20" t="s">
        <v>336</v>
      </c>
      <c r="B92" s="11" t="s">
        <v>337</v>
      </c>
      <c r="C92" s="3">
        <v>8</v>
      </c>
      <c r="D92" s="3">
        <v>2</v>
      </c>
      <c r="E92" s="3">
        <v>1</v>
      </c>
      <c r="F92" s="3">
        <v>0</v>
      </c>
      <c r="G92" s="3">
        <v>1</v>
      </c>
      <c r="H92" s="3">
        <v>6.5</v>
      </c>
      <c r="I92" s="3">
        <v>7.5</v>
      </c>
      <c r="J92" s="3">
        <v>14</v>
      </c>
      <c r="K92" s="3" t="s">
        <v>62</v>
      </c>
      <c r="L92" s="3"/>
      <c r="M92" s="3"/>
      <c r="N92" s="11" t="s">
        <v>91</v>
      </c>
    </row>
    <row r="93" spans="1:14" ht="13.5" thickBot="1">
      <c r="A93" s="20" t="s">
        <v>363</v>
      </c>
      <c r="B93" s="11" t="s">
        <v>364</v>
      </c>
      <c r="C93" s="3">
        <v>8</v>
      </c>
      <c r="D93" s="3">
        <v>2</v>
      </c>
      <c r="E93" s="3">
        <v>1</v>
      </c>
      <c r="F93" s="3">
        <v>0</v>
      </c>
      <c r="G93" s="3">
        <v>1</v>
      </c>
      <c r="H93" s="3">
        <v>6.5</v>
      </c>
      <c r="I93" s="3">
        <v>7.5</v>
      </c>
      <c r="J93" s="3">
        <v>14</v>
      </c>
      <c r="K93" s="3" t="s">
        <v>62</v>
      </c>
      <c r="L93" s="3"/>
      <c r="M93" s="3"/>
      <c r="N93" s="11" t="s">
        <v>91</v>
      </c>
    </row>
    <row r="94" spans="1:14" ht="13.5" thickBot="1">
      <c r="A94" s="20" t="s">
        <v>400</v>
      </c>
      <c r="B94" s="11" t="s">
        <v>401</v>
      </c>
      <c r="C94" s="3">
        <v>8</v>
      </c>
      <c r="D94" s="3">
        <v>2</v>
      </c>
      <c r="E94" s="3">
        <v>1</v>
      </c>
      <c r="F94" s="3">
        <v>0</v>
      </c>
      <c r="G94" s="3">
        <v>1</v>
      </c>
      <c r="H94" s="3">
        <v>6.5</v>
      </c>
      <c r="I94" s="3">
        <v>7.5</v>
      </c>
      <c r="J94" s="3">
        <v>14</v>
      </c>
      <c r="K94" s="3" t="s">
        <v>62</v>
      </c>
      <c r="L94" s="3"/>
      <c r="M94" s="3"/>
      <c r="N94" s="11" t="s">
        <v>91</v>
      </c>
    </row>
    <row r="95" spans="1:14" ht="13.5" thickBot="1">
      <c r="A95" s="23" t="s">
        <v>74</v>
      </c>
      <c r="B95" s="9"/>
      <c r="C95" s="9">
        <f>C88+C92</f>
        <v>16</v>
      </c>
      <c r="D95" s="9">
        <f aca="true" t="shared" si="0" ref="D95:J95">D88+D92</f>
        <v>4</v>
      </c>
      <c r="E95" s="9">
        <f t="shared" si="0"/>
        <v>2</v>
      </c>
      <c r="F95" s="9">
        <f t="shared" si="0"/>
        <v>0</v>
      </c>
      <c r="G95" s="9">
        <f t="shared" si="0"/>
        <v>2</v>
      </c>
      <c r="H95" s="9">
        <f t="shared" si="0"/>
        <v>13</v>
      </c>
      <c r="I95" s="9">
        <f t="shared" si="0"/>
        <v>15</v>
      </c>
      <c r="J95" s="9">
        <f t="shared" si="0"/>
        <v>28</v>
      </c>
      <c r="K95" s="9"/>
      <c r="L95" s="9"/>
      <c r="M95" s="9"/>
      <c r="N95" s="9"/>
    </row>
    <row r="96" ht="15.75">
      <c r="A96" s="15"/>
    </row>
    <row r="97" ht="15.75">
      <c r="C97" s="14" t="s">
        <v>130</v>
      </c>
    </row>
    <row r="98" ht="13.5" thickBot="1">
      <c r="A98" s="17"/>
    </row>
    <row r="99" spans="1:14" ht="13.5" thickBot="1">
      <c r="A99" s="22" t="s">
        <v>48</v>
      </c>
      <c r="B99" s="8" t="s">
        <v>49</v>
      </c>
      <c r="C99" s="8" t="s">
        <v>50</v>
      </c>
      <c r="D99" s="73" t="s">
        <v>51</v>
      </c>
      <c r="E99" s="74"/>
      <c r="F99" s="74"/>
      <c r="G99" s="75"/>
      <c r="H99" s="73" t="s">
        <v>52</v>
      </c>
      <c r="I99" s="74"/>
      <c r="J99" s="75"/>
      <c r="K99" s="73" t="s">
        <v>53</v>
      </c>
      <c r="L99" s="74"/>
      <c r="M99" s="75"/>
      <c r="N99" s="8" t="s">
        <v>54</v>
      </c>
    </row>
    <row r="100" spans="1:14" ht="13.5" thickBot="1">
      <c r="A100" s="23"/>
      <c r="B100" s="9"/>
      <c r="C100" s="9" t="s">
        <v>55</v>
      </c>
      <c r="D100" s="10" t="s">
        <v>56</v>
      </c>
      <c r="E100" s="10" t="s">
        <v>57</v>
      </c>
      <c r="F100" s="10" t="s">
        <v>58</v>
      </c>
      <c r="G100" s="10" t="s">
        <v>59</v>
      </c>
      <c r="H100" s="10" t="s">
        <v>60</v>
      </c>
      <c r="I100" s="10" t="s">
        <v>27</v>
      </c>
      <c r="J100" s="10" t="s">
        <v>61</v>
      </c>
      <c r="K100" s="10" t="s">
        <v>62</v>
      </c>
      <c r="L100" s="10" t="s">
        <v>56</v>
      </c>
      <c r="M100" s="10" t="s">
        <v>63</v>
      </c>
      <c r="N100" s="9" t="s">
        <v>64</v>
      </c>
    </row>
    <row r="101" spans="1:14" ht="12.75">
      <c r="A101" s="25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ht="15.75">
      <c r="F102" s="14" t="s">
        <v>131</v>
      </c>
    </row>
    <row r="103" ht="13.5" thickBot="1">
      <c r="F103" s="17"/>
    </row>
    <row r="104" spans="1:14" ht="13.5" thickBot="1">
      <c r="A104" s="22" t="s">
        <v>48</v>
      </c>
      <c r="B104" s="8" t="s">
        <v>49</v>
      </c>
      <c r="C104" s="8" t="s">
        <v>50</v>
      </c>
      <c r="D104" s="73" t="s">
        <v>51</v>
      </c>
      <c r="E104" s="74"/>
      <c r="F104" s="74"/>
      <c r="G104" s="75"/>
      <c r="H104" s="73" t="s">
        <v>52</v>
      </c>
      <c r="I104" s="74"/>
      <c r="J104" s="75"/>
      <c r="K104" s="73" t="s">
        <v>53</v>
      </c>
      <c r="L104" s="74"/>
      <c r="M104" s="75"/>
      <c r="N104" s="8" t="s">
        <v>54</v>
      </c>
    </row>
    <row r="105" spans="1:14" ht="13.5" thickBot="1">
      <c r="A105" s="23"/>
      <c r="B105" s="9"/>
      <c r="C105" s="9" t="s">
        <v>55</v>
      </c>
      <c r="D105" s="10" t="s">
        <v>56</v>
      </c>
      <c r="E105" s="10" t="s">
        <v>57</v>
      </c>
      <c r="F105" s="10" t="s">
        <v>58</v>
      </c>
      <c r="G105" s="10" t="s">
        <v>59</v>
      </c>
      <c r="H105" s="10" t="s">
        <v>60</v>
      </c>
      <c r="I105" s="10" t="s">
        <v>27</v>
      </c>
      <c r="J105" s="10" t="s">
        <v>61</v>
      </c>
      <c r="K105" s="10" t="s">
        <v>62</v>
      </c>
      <c r="L105" s="10" t="s">
        <v>56</v>
      </c>
      <c r="M105" s="10" t="s">
        <v>63</v>
      </c>
      <c r="N105" s="9" t="s">
        <v>64</v>
      </c>
    </row>
    <row r="106" spans="1:14" ht="12.75">
      <c r="A106" s="25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ht="15.75">
      <c r="E107" s="14" t="s">
        <v>132</v>
      </c>
    </row>
    <row r="108" ht="15.75">
      <c r="E108" s="14" t="s">
        <v>133</v>
      </c>
    </row>
    <row r="109" ht="13.5" thickBot="1">
      <c r="A109" s="17"/>
    </row>
    <row r="110" spans="1:14" ht="13.5" thickBot="1">
      <c r="A110" s="22" t="s">
        <v>48</v>
      </c>
      <c r="B110" s="8" t="s">
        <v>49</v>
      </c>
      <c r="C110" s="8" t="s">
        <v>50</v>
      </c>
      <c r="D110" s="73" t="s">
        <v>51</v>
      </c>
      <c r="E110" s="74"/>
      <c r="F110" s="74"/>
      <c r="G110" s="75"/>
      <c r="H110" s="73" t="s">
        <v>52</v>
      </c>
      <c r="I110" s="74"/>
      <c r="J110" s="75"/>
      <c r="K110" s="73" t="s">
        <v>53</v>
      </c>
      <c r="L110" s="74"/>
      <c r="M110" s="75"/>
      <c r="N110" s="8" t="s">
        <v>54</v>
      </c>
    </row>
    <row r="111" spans="1:14" ht="13.5" thickBot="1">
      <c r="A111" s="23"/>
      <c r="B111" s="9"/>
      <c r="C111" s="9" t="s">
        <v>55</v>
      </c>
      <c r="D111" s="10" t="s">
        <v>56</v>
      </c>
      <c r="E111" s="10" t="s">
        <v>57</v>
      </c>
      <c r="F111" s="10" t="s">
        <v>58</v>
      </c>
      <c r="G111" s="10" t="s">
        <v>59</v>
      </c>
      <c r="H111" s="10" t="s">
        <v>60</v>
      </c>
      <c r="I111" s="10" t="s">
        <v>27</v>
      </c>
      <c r="J111" s="10" t="s">
        <v>61</v>
      </c>
      <c r="K111" s="10" t="s">
        <v>62</v>
      </c>
      <c r="L111" s="10" t="s">
        <v>56</v>
      </c>
      <c r="M111" s="10" t="s">
        <v>63</v>
      </c>
      <c r="N111" s="9" t="s">
        <v>64</v>
      </c>
    </row>
    <row r="112" spans="1:14" ht="26.25" thickBot="1">
      <c r="A112" s="20" t="s">
        <v>374</v>
      </c>
      <c r="B112" s="11" t="s">
        <v>375</v>
      </c>
      <c r="C112" s="3">
        <v>8</v>
      </c>
      <c r="D112" s="3">
        <v>2</v>
      </c>
      <c r="E112" s="3">
        <v>1</v>
      </c>
      <c r="F112" s="3">
        <v>0</v>
      </c>
      <c r="G112" s="3">
        <v>1</v>
      </c>
      <c r="H112" s="3">
        <v>6.5</v>
      </c>
      <c r="I112" s="3">
        <v>7.5</v>
      </c>
      <c r="J112" s="3">
        <v>14</v>
      </c>
      <c r="K112" s="3" t="s">
        <v>62</v>
      </c>
      <c r="L112" s="3"/>
      <c r="M112" s="3"/>
      <c r="N112" s="11" t="s">
        <v>134</v>
      </c>
    </row>
    <row r="113" spans="1:14" ht="26.25" thickBot="1">
      <c r="A113" s="20" t="s">
        <v>378</v>
      </c>
      <c r="B113" s="11" t="s">
        <v>379</v>
      </c>
      <c r="C113" s="3">
        <v>8</v>
      </c>
      <c r="D113" s="3">
        <v>2</v>
      </c>
      <c r="E113" s="3">
        <v>1</v>
      </c>
      <c r="F113" s="3">
        <v>0</v>
      </c>
      <c r="G113" s="3">
        <v>1</v>
      </c>
      <c r="H113" s="3">
        <v>6.5</v>
      </c>
      <c r="I113" s="3">
        <v>7.5</v>
      </c>
      <c r="J113" s="3">
        <v>14</v>
      </c>
      <c r="K113" s="3" t="s">
        <v>62</v>
      </c>
      <c r="L113" s="3"/>
      <c r="M113" s="3"/>
      <c r="N113" s="11" t="s">
        <v>134</v>
      </c>
    </row>
    <row r="114" spans="1:14" ht="26.25" thickBot="1">
      <c r="A114" s="20" t="s">
        <v>380</v>
      </c>
      <c r="B114" s="11" t="s">
        <v>381</v>
      </c>
      <c r="C114" s="3">
        <v>8</v>
      </c>
      <c r="D114" s="3">
        <v>2</v>
      </c>
      <c r="E114" s="3">
        <v>1</v>
      </c>
      <c r="F114" s="3">
        <v>0</v>
      </c>
      <c r="G114" s="3">
        <v>1</v>
      </c>
      <c r="H114" s="3">
        <v>6.5</v>
      </c>
      <c r="I114" s="3">
        <v>7.5</v>
      </c>
      <c r="J114" s="3">
        <v>14</v>
      </c>
      <c r="K114" s="3" t="s">
        <v>62</v>
      </c>
      <c r="L114" s="3"/>
      <c r="M114" s="3"/>
      <c r="N114" s="11" t="s">
        <v>134</v>
      </c>
    </row>
    <row r="115" spans="1:14" ht="39" thickBot="1">
      <c r="A115" s="20" t="s">
        <v>382</v>
      </c>
      <c r="B115" s="11" t="s">
        <v>383</v>
      </c>
      <c r="C115" s="3">
        <v>7</v>
      </c>
      <c r="D115" s="3">
        <v>2</v>
      </c>
      <c r="E115" s="3">
        <v>1</v>
      </c>
      <c r="F115" s="3">
        <v>0</v>
      </c>
      <c r="G115" s="3">
        <v>1</v>
      </c>
      <c r="H115" s="3">
        <v>6.5</v>
      </c>
      <c r="I115" s="3">
        <v>5.5</v>
      </c>
      <c r="J115" s="3">
        <v>12</v>
      </c>
      <c r="K115" s="3" t="s">
        <v>62</v>
      </c>
      <c r="L115" s="3"/>
      <c r="M115" s="3"/>
      <c r="N115" s="11" t="s">
        <v>134</v>
      </c>
    </row>
    <row r="116" spans="1:14" ht="26.25" thickBot="1">
      <c r="A116" s="20" t="s">
        <v>384</v>
      </c>
      <c r="B116" s="11" t="s">
        <v>385</v>
      </c>
      <c r="C116" s="3">
        <v>7</v>
      </c>
      <c r="D116" s="3">
        <v>2</v>
      </c>
      <c r="E116" s="3">
        <v>1</v>
      </c>
      <c r="F116" s="3">
        <v>0</v>
      </c>
      <c r="G116" s="3">
        <v>1</v>
      </c>
      <c r="H116" s="3">
        <v>6.5</v>
      </c>
      <c r="I116" s="3">
        <v>5.5</v>
      </c>
      <c r="J116" s="3">
        <v>12</v>
      </c>
      <c r="K116" s="3" t="s">
        <v>62</v>
      </c>
      <c r="L116" s="3"/>
      <c r="M116" s="3"/>
      <c r="N116" s="11" t="s">
        <v>134</v>
      </c>
    </row>
    <row r="117" spans="1:14" ht="13.5" thickBot="1">
      <c r="A117" s="20" t="s">
        <v>386</v>
      </c>
      <c r="B117" s="11" t="s">
        <v>387</v>
      </c>
      <c r="C117" s="3">
        <v>8</v>
      </c>
      <c r="D117" s="3">
        <v>2</v>
      </c>
      <c r="E117" s="3">
        <v>1</v>
      </c>
      <c r="F117" s="3">
        <v>0</v>
      </c>
      <c r="G117" s="3">
        <v>1</v>
      </c>
      <c r="H117" s="3">
        <v>6.5</v>
      </c>
      <c r="I117" s="3">
        <v>7.5</v>
      </c>
      <c r="J117" s="3">
        <v>14</v>
      </c>
      <c r="K117" s="3" t="s">
        <v>62</v>
      </c>
      <c r="L117" s="3"/>
      <c r="M117" s="3"/>
      <c r="N117" s="11" t="s">
        <v>134</v>
      </c>
    </row>
    <row r="118" spans="1:14" ht="13.5" thickBot="1">
      <c r="A118" s="20" t="s">
        <v>388</v>
      </c>
      <c r="B118" s="11" t="s">
        <v>389</v>
      </c>
      <c r="C118" s="3">
        <v>8</v>
      </c>
      <c r="D118" s="3">
        <v>2</v>
      </c>
      <c r="E118" s="3">
        <v>1</v>
      </c>
      <c r="F118" s="3">
        <v>0</v>
      </c>
      <c r="G118" s="3">
        <v>1</v>
      </c>
      <c r="H118" s="3">
        <v>6.5</v>
      </c>
      <c r="I118" s="3">
        <v>7.5</v>
      </c>
      <c r="J118" s="3">
        <v>14</v>
      </c>
      <c r="K118" s="3" t="s">
        <v>62</v>
      </c>
      <c r="L118" s="3"/>
      <c r="M118" s="3"/>
      <c r="N118" s="11" t="s">
        <v>134</v>
      </c>
    </row>
    <row r="119" spans="1:14" ht="26.25" thickBot="1">
      <c r="A119" s="20" t="s">
        <v>344</v>
      </c>
      <c r="B119" s="11" t="s">
        <v>345</v>
      </c>
      <c r="C119" s="3">
        <v>6</v>
      </c>
      <c r="D119" s="3">
        <v>2</v>
      </c>
      <c r="E119" s="3">
        <v>1</v>
      </c>
      <c r="F119" s="3">
        <v>0</v>
      </c>
      <c r="G119" s="3">
        <v>0</v>
      </c>
      <c r="H119" s="3">
        <v>6.5</v>
      </c>
      <c r="I119" s="3">
        <v>4.5</v>
      </c>
      <c r="J119" s="3">
        <v>11</v>
      </c>
      <c r="K119" s="3"/>
      <c r="L119" s="3" t="s">
        <v>56</v>
      </c>
      <c r="M119" s="3"/>
      <c r="N119" s="11" t="s">
        <v>134</v>
      </c>
    </row>
    <row r="120" spans="1:14" ht="39" thickBot="1">
      <c r="A120" s="20" t="s">
        <v>391</v>
      </c>
      <c r="B120" s="11" t="s">
        <v>392</v>
      </c>
      <c r="C120" s="3">
        <v>7</v>
      </c>
      <c r="D120" s="3">
        <v>2</v>
      </c>
      <c r="E120" s="3">
        <v>1</v>
      </c>
      <c r="F120" s="3">
        <v>0</v>
      </c>
      <c r="G120" s="3">
        <v>1</v>
      </c>
      <c r="H120" s="3">
        <v>6.5</v>
      </c>
      <c r="I120" s="3">
        <v>5.5</v>
      </c>
      <c r="J120" s="3">
        <v>12</v>
      </c>
      <c r="K120" s="3" t="s">
        <v>62</v>
      </c>
      <c r="L120" s="3"/>
      <c r="M120" s="3"/>
      <c r="N120" s="11" t="s">
        <v>134</v>
      </c>
    </row>
    <row r="121" spans="1:14" ht="13.5" thickBot="1">
      <c r="A121" s="84" t="s">
        <v>563</v>
      </c>
      <c r="B121" s="75"/>
      <c r="C121" s="9">
        <v>67</v>
      </c>
      <c r="D121" s="9">
        <v>18</v>
      </c>
      <c r="E121" s="9">
        <v>9</v>
      </c>
      <c r="F121" s="9">
        <v>0</v>
      </c>
      <c r="G121" s="9">
        <v>8</v>
      </c>
      <c r="H121" s="9">
        <v>58.5</v>
      </c>
      <c r="I121" s="9">
        <v>58.5</v>
      </c>
      <c r="J121" s="9">
        <v>117</v>
      </c>
      <c r="K121" s="9">
        <v>8</v>
      </c>
      <c r="L121" s="9">
        <v>1</v>
      </c>
      <c r="M121" s="9">
        <v>0</v>
      </c>
      <c r="N121" s="9"/>
    </row>
    <row r="122" spans="1:14" ht="13.5" customHeight="1" thickBot="1">
      <c r="A122" s="73" t="s">
        <v>513</v>
      </c>
      <c r="B122" s="75"/>
      <c r="C122" s="41">
        <f>SUM(D122:G122)</f>
        <v>490</v>
      </c>
      <c r="D122" s="9">
        <f>D121*14</f>
        <v>252</v>
      </c>
      <c r="E122" s="9">
        <f aca="true" t="shared" si="1" ref="E122:J122">E121*14</f>
        <v>126</v>
      </c>
      <c r="F122" s="9">
        <f t="shared" si="1"/>
        <v>0</v>
      </c>
      <c r="G122" s="9">
        <f t="shared" si="1"/>
        <v>112</v>
      </c>
      <c r="H122" s="9">
        <f t="shared" si="1"/>
        <v>819</v>
      </c>
      <c r="I122" s="9">
        <f t="shared" si="1"/>
        <v>819</v>
      </c>
      <c r="J122" s="9">
        <f t="shared" si="1"/>
        <v>1638</v>
      </c>
      <c r="K122" s="9"/>
      <c r="L122" s="9"/>
      <c r="M122" s="9"/>
      <c r="N122" s="9"/>
    </row>
    <row r="123" spans="1:14" ht="13.5" customHeight="1" thickBot="1">
      <c r="A123" s="73" t="s">
        <v>564</v>
      </c>
      <c r="B123" s="75"/>
      <c r="C123" s="42">
        <f>SUM(D123:F123)</f>
        <v>120</v>
      </c>
      <c r="D123" s="9">
        <v>60</v>
      </c>
      <c r="E123" s="9">
        <v>60</v>
      </c>
      <c r="F123" s="9">
        <v>0</v>
      </c>
      <c r="G123" s="9">
        <v>38.1</v>
      </c>
      <c r="H123" s="9">
        <v>59.09</v>
      </c>
      <c r="I123" s="9">
        <v>53.18</v>
      </c>
      <c r="J123" s="9">
        <v>55.98</v>
      </c>
      <c r="K123" s="9" t="s">
        <v>135</v>
      </c>
      <c r="L123" s="9" t="s">
        <v>135</v>
      </c>
      <c r="M123" s="9" t="s">
        <v>135</v>
      </c>
      <c r="N123" s="9"/>
    </row>
    <row r="124" ht="15.75">
      <c r="C124" s="14" t="s">
        <v>136</v>
      </c>
    </row>
    <row r="125" ht="13.5" thickBot="1">
      <c r="A125" s="17"/>
    </row>
    <row r="126" spans="1:14" ht="13.5" thickBot="1">
      <c r="A126" s="22" t="s">
        <v>48</v>
      </c>
      <c r="B126" s="8" t="s">
        <v>49</v>
      </c>
      <c r="C126" s="8" t="s">
        <v>50</v>
      </c>
      <c r="D126" s="73" t="s">
        <v>51</v>
      </c>
      <c r="E126" s="74"/>
      <c r="F126" s="74"/>
      <c r="G126" s="75"/>
      <c r="H126" s="73" t="s">
        <v>52</v>
      </c>
      <c r="I126" s="74"/>
      <c r="J126" s="75"/>
      <c r="K126" s="73" t="s">
        <v>53</v>
      </c>
      <c r="L126" s="74"/>
      <c r="M126" s="75"/>
      <c r="N126" s="8" t="s">
        <v>54</v>
      </c>
    </row>
    <row r="127" spans="1:14" ht="13.5" thickBot="1">
      <c r="A127" s="23"/>
      <c r="B127" s="9"/>
      <c r="C127" s="9" t="s">
        <v>55</v>
      </c>
      <c r="D127" s="10" t="s">
        <v>56</v>
      </c>
      <c r="E127" s="10" t="s">
        <v>57</v>
      </c>
      <c r="F127" s="10" t="s">
        <v>58</v>
      </c>
      <c r="G127" s="10" t="s">
        <v>59</v>
      </c>
      <c r="H127" s="10" t="s">
        <v>60</v>
      </c>
      <c r="I127" s="10" t="s">
        <v>27</v>
      </c>
      <c r="J127" s="10" t="s">
        <v>61</v>
      </c>
      <c r="K127" s="10" t="s">
        <v>62</v>
      </c>
      <c r="L127" s="10" t="s">
        <v>56</v>
      </c>
      <c r="M127" s="10" t="s">
        <v>63</v>
      </c>
      <c r="N127" s="9" t="s">
        <v>64</v>
      </c>
    </row>
    <row r="128" spans="1:14" ht="13.5" thickBot="1">
      <c r="A128" s="20" t="s">
        <v>390</v>
      </c>
      <c r="B128" s="11" t="s">
        <v>90</v>
      </c>
      <c r="C128" s="3">
        <v>8</v>
      </c>
      <c r="D128" s="3">
        <v>2</v>
      </c>
      <c r="E128" s="3">
        <v>1</v>
      </c>
      <c r="F128" s="3">
        <v>0</v>
      </c>
      <c r="G128" s="3">
        <v>1</v>
      </c>
      <c r="H128" s="3">
        <v>6.5</v>
      </c>
      <c r="I128" s="3">
        <v>7.5</v>
      </c>
      <c r="J128" s="3">
        <v>14</v>
      </c>
      <c r="K128" s="3" t="s">
        <v>62</v>
      </c>
      <c r="L128" s="3"/>
      <c r="M128" s="3"/>
      <c r="N128" s="11" t="s">
        <v>137</v>
      </c>
    </row>
    <row r="129" spans="1:14" ht="13.5" thickBot="1">
      <c r="A129" s="20" t="s">
        <v>347</v>
      </c>
      <c r="B129" s="11" t="s">
        <v>348</v>
      </c>
      <c r="C129" s="3">
        <v>7</v>
      </c>
      <c r="D129" s="3">
        <v>2</v>
      </c>
      <c r="E129" s="3">
        <v>1</v>
      </c>
      <c r="F129" s="3">
        <v>0</v>
      </c>
      <c r="G129" s="3">
        <v>1</v>
      </c>
      <c r="H129" s="3">
        <v>6.5</v>
      </c>
      <c r="I129" s="3">
        <v>5.5</v>
      </c>
      <c r="J129" s="3">
        <v>12</v>
      </c>
      <c r="K129" s="3" t="s">
        <v>62</v>
      </c>
      <c r="L129" s="3"/>
      <c r="M129" s="3"/>
      <c r="N129" s="11" t="s">
        <v>134</v>
      </c>
    </row>
    <row r="130" spans="1:14" ht="26.25" thickBot="1">
      <c r="A130" s="20" t="s">
        <v>393</v>
      </c>
      <c r="B130" s="11" t="s">
        <v>394</v>
      </c>
      <c r="C130" s="3">
        <v>4</v>
      </c>
      <c r="D130" s="3">
        <v>0</v>
      </c>
      <c r="E130" s="3">
        <v>0</v>
      </c>
      <c r="F130" s="3">
        <v>1</v>
      </c>
      <c r="G130" s="3">
        <v>2</v>
      </c>
      <c r="H130" s="3">
        <v>1.5</v>
      </c>
      <c r="I130" s="3">
        <v>5.5</v>
      </c>
      <c r="J130" s="3">
        <v>7</v>
      </c>
      <c r="K130" s="3"/>
      <c r="L130" s="3" t="s">
        <v>56</v>
      </c>
      <c r="M130" s="3"/>
      <c r="N130" s="11" t="s">
        <v>134</v>
      </c>
    </row>
    <row r="131" spans="1:14" ht="13.5" thickBot="1">
      <c r="A131" s="20" t="s">
        <v>203</v>
      </c>
      <c r="B131" s="11" t="s">
        <v>100</v>
      </c>
      <c r="C131" s="3">
        <v>4</v>
      </c>
      <c r="D131" s="3">
        <v>0</v>
      </c>
      <c r="E131" s="3">
        <v>0</v>
      </c>
      <c r="F131" s="3">
        <v>0</v>
      </c>
      <c r="G131" s="3">
        <v>5</v>
      </c>
      <c r="H131" s="3">
        <v>0</v>
      </c>
      <c r="I131" s="3">
        <v>7</v>
      </c>
      <c r="J131" s="3">
        <v>7</v>
      </c>
      <c r="K131" s="3"/>
      <c r="L131" s="3" t="s">
        <v>56</v>
      </c>
      <c r="M131" s="3"/>
      <c r="N131" s="11" t="s">
        <v>134</v>
      </c>
    </row>
    <row r="132" spans="1:14" ht="13.5" thickBot="1">
      <c r="A132" s="20" t="s">
        <v>395</v>
      </c>
      <c r="B132" s="11" t="s">
        <v>93</v>
      </c>
      <c r="C132" s="3">
        <v>8</v>
      </c>
      <c r="D132" s="3">
        <v>2</v>
      </c>
      <c r="E132" s="3">
        <v>1</v>
      </c>
      <c r="F132" s="3">
        <v>0</v>
      </c>
      <c r="G132" s="3">
        <v>1</v>
      </c>
      <c r="H132" s="3">
        <v>6.5</v>
      </c>
      <c r="I132" s="3">
        <v>7.5</v>
      </c>
      <c r="J132" s="3">
        <v>14</v>
      </c>
      <c r="K132" s="3" t="s">
        <v>62</v>
      </c>
      <c r="L132" s="3"/>
      <c r="M132" s="3"/>
      <c r="N132" s="11" t="s">
        <v>137</v>
      </c>
    </row>
    <row r="133" spans="1:14" ht="13.5" thickBot="1">
      <c r="A133" s="84" t="s">
        <v>563</v>
      </c>
      <c r="B133" s="75"/>
      <c r="C133" s="9">
        <v>31</v>
      </c>
      <c r="D133" s="9">
        <v>6</v>
      </c>
      <c r="E133" s="9">
        <v>3</v>
      </c>
      <c r="F133" s="9">
        <v>1</v>
      </c>
      <c r="G133" s="9">
        <v>10</v>
      </c>
      <c r="H133" s="9">
        <v>21</v>
      </c>
      <c r="I133" s="9">
        <v>33</v>
      </c>
      <c r="J133" s="9">
        <v>54</v>
      </c>
      <c r="K133" s="9">
        <v>3</v>
      </c>
      <c r="L133" s="9">
        <v>2</v>
      </c>
      <c r="M133" s="9">
        <v>0</v>
      </c>
      <c r="N133" s="9"/>
    </row>
    <row r="134" spans="1:14" ht="13.5" customHeight="1" thickBot="1">
      <c r="A134" s="73" t="s">
        <v>513</v>
      </c>
      <c r="B134" s="75"/>
      <c r="C134" s="41">
        <f>SUM(D134:G134)</f>
        <v>280</v>
      </c>
      <c r="D134" s="9">
        <f aca="true" t="shared" si="2" ref="D134:J134">D133*14</f>
        <v>84</v>
      </c>
      <c r="E134" s="9">
        <f t="shared" si="2"/>
        <v>42</v>
      </c>
      <c r="F134" s="9">
        <f t="shared" si="2"/>
        <v>14</v>
      </c>
      <c r="G134" s="9">
        <f t="shared" si="2"/>
        <v>140</v>
      </c>
      <c r="H134" s="9">
        <f t="shared" si="2"/>
        <v>294</v>
      </c>
      <c r="I134" s="9">
        <f t="shared" si="2"/>
        <v>462</v>
      </c>
      <c r="J134" s="9">
        <f t="shared" si="2"/>
        <v>756</v>
      </c>
      <c r="K134" s="9"/>
      <c r="L134" s="9"/>
      <c r="M134" s="9"/>
      <c r="N134" s="9"/>
    </row>
    <row r="135" spans="1:14" ht="13.5" customHeight="1" thickBot="1">
      <c r="A135" s="73" t="s">
        <v>564</v>
      </c>
      <c r="B135" s="75"/>
      <c r="C135" s="42">
        <f>SUM(D135:F135)</f>
        <v>140</v>
      </c>
      <c r="D135" s="9">
        <v>20</v>
      </c>
      <c r="E135" s="9">
        <v>20</v>
      </c>
      <c r="F135" s="9">
        <v>100</v>
      </c>
      <c r="G135" s="9">
        <v>47.62</v>
      </c>
      <c r="H135" s="9">
        <v>21.21</v>
      </c>
      <c r="I135" s="9">
        <v>30</v>
      </c>
      <c r="J135" s="9">
        <v>25.84</v>
      </c>
      <c r="K135" s="9" t="s">
        <v>135</v>
      </c>
      <c r="L135" s="9" t="s">
        <v>135</v>
      </c>
      <c r="M135" s="9" t="s">
        <v>135</v>
      </c>
      <c r="N135" s="9"/>
    </row>
    <row r="136" ht="12.75">
      <c r="A136" s="17"/>
    </row>
    <row r="137" ht="15.75">
      <c r="F137" s="14" t="s">
        <v>138</v>
      </c>
    </row>
    <row r="138" ht="15.75">
      <c r="A138" s="14"/>
    </row>
    <row r="139" ht="13.5" thickBot="1">
      <c r="A139" s="17"/>
    </row>
    <row r="140" spans="1:14" ht="13.5" thickBot="1">
      <c r="A140" s="22" t="s">
        <v>48</v>
      </c>
      <c r="B140" s="8" t="s">
        <v>49</v>
      </c>
      <c r="C140" s="8" t="s">
        <v>50</v>
      </c>
      <c r="D140" s="73" t="s">
        <v>51</v>
      </c>
      <c r="E140" s="74"/>
      <c r="F140" s="74"/>
      <c r="G140" s="75"/>
      <c r="H140" s="73" t="s">
        <v>52</v>
      </c>
      <c r="I140" s="74"/>
      <c r="J140" s="75"/>
      <c r="K140" s="73" t="s">
        <v>53</v>
      </c>
      <c r="L140" s="74"/>
      <c r="M140" s="75"/>
      <c r="N140" s="8" t="s">
        <v>54</v>
      </c>
    </row>
    <row r="141" spans="1:14" ht="13.5" thickBot="1">
      <c r="A141" s="23"/>
      <c r="B141" s="9"/>
      <c r="C141" s="9" t="s">
        <v>55</v>
      </c>
      <c r="D141" s="10" t="s">
        <v>56</v>
      </c>
      <c r="E141" s="10" t="s">
        <v>57</v>
      </c>
      <c r="F141" s="10" t="s">
        <v>58</v>
      </c>
      <c r="G141" s="10" t="s">
        <v>59</v>
      </c>
      <c r="H141" s="10" t="s">
        <v>60</v>
      </c>
      <c r="I141" s="10" t="s">
        <v>27</v>
      </c>
      <c r="J141" s="10" t="s">
        <v>61</v>
      </c>
      <c r="K141" s="10" t="s">
        <v>62</v>
      </c>
      <c r="L141" s="10" t="s">
        <v>56</v>
      </c>
      <c r="M141" s="10" t="s">
        <v>63</v>
      </c>
      <c r="N141" s="9" t="s">
        <v>64</v>
      </c>
    </row>
    <row r="142" spans="1:14" ht="13.5" thickBot="1">
      <c r="A142" s="20" t="s">
        <v>370</v>
      </c>
      <c r="B142" s="11" t="s">
        <v>371</v>
      </c>
      <c r="C142" s="3">
        <v>8</v>
      </c>
      <c r="D142" s="3">
        <v>2</v>
      </c>
      <c r="E142" s="3">
        <v>1</v>
      </c>
      <c r="F142" s="3">
        <v>0</v>
      </c>
      <c r="G142" s="3">
        <v>1</v>
      </c>
      <c r="H142" s="3">
        <v>6.5</v>
      </c>
      <c r="I142" s="3">
        <v>7.5</v>
      </c>
      <c r="J142" s="3">
        <v>14</v>
      </c>
      <c r="K142" s="3" t="s">
        <v>62</v>
      </c>
      <c r="L142" s="3"/>
      <c r="M142" s="3"/>
      <c r="N142" s="11" t="s">
        <v>134</v>
      </c>
    </row>
    <row r="143" spans="1:14" ht="13.5" thickBot="1">
      <c r="A143" s="20" t="s">
        <v>372</v>
      </c>
      <c r="B143" s="11" t="s">
        <v>373</v>
      </c>
      <c r="C143" s="3">
        <v>7</v>
      </c>
      <c r="D143" s="3">
        <v>2</v>
      </c>
      <c r="E143" s="3">
        <v>1</v>
      </c>
      <c r="F143" s="3">
        <v>0</v>
      </c>
      <c r="G143" s="3">
        <v>1</v>
      </c>
      <c r="H143" s="3">
        <v>6.5</v>
      </c>
      <c r="I143" s="3">
        <v>5.5</v>
      </c>
      <c r="J143" s="3">
        <v>12</v>
      </c>
      <c r="K143" s="3" t="s">
        <v>62</v>
      </c>
      <c r="L143" s="3"/>
      <c r="M143" s="3"/>
      <c r="N143" s="11" t="s">
        <v>134</v>
      </c>
    </row>
    <row r="144" spans="1:14" ht="26.25" thickBot="1">
      <c r="A144" s="20" t="s">
        <v>376</v>
      </c>
      <c r="B144" s="11" t="s">
        <v>377</v>
      </c>
      <c r="C144" s="3">
        <v>7</v>
      </c>
      <c r="D144" s="3">
        <v>2</v>
      </c>
      <c r="E144" s="3">
        <v>1</v>
      </c>
      <c r="F144" s="3">
        <v>0</v>
      </c>
      <c r="G144" s="3">
        <v>1</v>
      </c>
      <c r="H144" s="3">
        <v>6.5</v>
      </c>
      <c r="I144" s="3">
        <v>5.5</v>
      </c>
      <c r="J144" s="3">
        <v>12</v>
      </c>
      <c r="K144" s="3" t="s">
        <v>62</v>
      </c>
      <c r="L144" s="3"/>
      <c r="M144" s="3"/>
      <c r="N144" s="11" t="s">
        <v>134</v>
      </c>
    </row>
    <row r="145" spans="1:14" ht="13.5" thickBot="1">
      <c r="A145" s="84" t="s">
        <v>563</v>
      </c>
      <c r="B145" s="75"/>
      <c r="C145" s="9">
        <v>22</v>
      </c>
      <c r="D145" s="9">
        <v>6</v>
      </c>
      <c r="E145" s="9">
        <v>3</v>
      </c>
      <c r="F145" s="9">
        <v>0</v>
      </c>
      <c r="G145" s="9">
        <v>3</v>
      </c>
      <c r="H145" s="9">
        <v>19.5</v>
      </c>
      <c r="I145" s="9">
        <v>18.5</v>
      </c>
      <c r="J145" s="9">
        <v>38</v>
      </c>
      <c r="K145" s="9">
        <v>3</v>
      </c>
      <c r="L145" s="9">
        <v>0</v>
      </c>
      <c r="M145" s="9">
        <v>0</v>
      </c>
      <c r="N145" s="9"/>
    </row>
    <row r="146" spans="1:14" ht="13.5" customHeight="1" thickBot="1">
      <c r="A146" s="73" t="s">
        <v>513</v>
      </c>
      <c r="B146" s="75"/>
      <c r="C146" s="41">
        <f>SUM(D146:G146)</f>
        <v>168</v>
      </c>
      <c r="D146" s="9">
        <f aca="true" t="shared" si="3" ref="D146:J146">D145*14</f>
        <v>84</v>
      </c>
      <c r="E146" s="9">
        <f t="shared" si="3"/>
        <v>42</v>
      </c>
      <c r="F146" s="9">
        <f t="shared" si="3"/>
        <v>0</v>
      </c>
      <c r="G146" s="9">
        <f t="shared" si="3"/>
        <v>42</v>
      </c>
      <c r="H146" s="9">
        <f t="shared" si="3"/>
        <v>273</v>
      </c>
      <c r="I146" s="9">
        <f t="shared" si="3"/>
        <v>259</v>
      </c>
      <c r="J146" s="9">
        <f t="shared" si="3"/>
        <v>532</v>
      </c>
      <c r="K146" s="9"/>
      <c r="L146" s="9"/>
      <c r="M146" s="9"/>
      <c r="N146" s="9"/>
    </row>
    <row r="147" spans="1:14" ht="13.5" customHeight="1" thickBot="1">
      <c r="A147" s="73" t="s">
        <v>564</v>
      </c>
      <c r="B147" s="75"/>
      <c r="C147" s="42">
        <f>SUM(D147:F147)</f>
        <v>40</v>
      </c>
      <c r="D147" s="9">
        <v>20</v>
      </c>
      <c r="E147" s="9">
        <v>20</v>
      </c>
      <c r="F147" s="9">
        <v>0</v>
      </c>
      <c r="G147" s="9">
        <v>14.29</v>
      </c>
      <c r="H147" s="9">
        <v>19.7</v>
      </c>
      <c r="I147" s="9">
        <v>16.82</v>
      </c>
      <c r="J147" s="9">
        <v>18.18</v>
      </c>
      <c r="K147" s="9" t="s">
        <v>135</v>
      </c>
      <c r="L147" s="9" t="s">
        <v>135</v>
      </c>
      <c r="M147" s="9" t="s">
        <v>135</v>
      </c>
      <c r="N147" s="9"/>
    </row>
    <row r="148" ht="12.75">
      <c r="A148" s="17"/>
    </row>
    <row r="149" ht="15.75">
      <c r="F149" s="14" t="s">
        <v>139</v>
      </c>
    </row>
    <row r="150" ht="16.5" thickBot="1">
      <c r="A150" s="14"/>
    </row>
    <row r="151" spans="1:9" ht="13.5" customHeight="1" thickBot="1">
      <c r="A151" s="22" t="s">
        <v>514</v>
      </c>
      <c r="B151" s="8" t="s">
        <v>515</v>
      </c>
      <c r="C151" s="8" t="s">
        <v>516</v>
      </c>
      <c r="D151" s="73" t="s">
        <v>52</v>
      </c>
      <c r="E151" s="74"/>
      <c r="F151" s="75"/>
      <c r="G151" s="7" t="s">
        <v>517</v>
      </c>
      <c r="H151" s="73" t="s">
        <v>518</v>
      </c>
      <c r="I151" s="75"/>
    </row>
    <row r="152" spans="1:9" ht="13.5" thickBot="1">
      <c r="A152" s="28"/>
      <c r="B152" s="29"/>
      <c r="C152" s="29" t="s">
        <v>519</v>
      </c>
      <c r="D152" s="8" t="s">
        <v>60</v>
      </c>
      <c r="E152" s="8" t="s">
        <v>27</v>
      </c>
      <c r="F152" s="8" t="s">
        <v>61</v>
      </c>
      <c r="G152" s="30"/>
      <c r="H152" s="8" t="s">
        <v>520</v>
      </c>
      <c r="I152" s="8" t="s">
        <v>521</v>
      </c>
    </row>
    <row r="153" spans="1:13" ht="12.75">
      <c r="A153" s="31">
        <v>1</v>
      </c>
      <c r="B153" s="32" t="s">
        <v>522</v>
      </c>
      <c r="C153" s="32">
        <f>14*(SUMIF($N:$N,"Obligatorie",D:D)+SUMIF($N:$N,"Obligatorie",E:E)+SUMIF($N:$N,"Obligatorie",F:F))</f>
        <v>560</v>
      </c>
      <c r="D153" s="32">
        <f>14*SUMIF($N:$N,"Obligatorie",H:H)</f>
        <v>1204</v>
      </c>
      <c r="E153" s="32">
        <f>14*SUMIF($N:$N,"Obligatorie",I:I)</f>
        <v>1330</v>
      </c>
      <c r="F153" s="32">
        <f>14*SUMIF($N:$N,"Obligatorie",J:J)</f>
        <v>2534</v>
      </c>
      <c r="G153" s="33">
        <f>C153/C155</f>
        <v>0.8695652173913043</v>
      </c>
      <c r="H153" s="32">
        <f>H155-H154</f>
        <v>60</v>
      </c>
      <c r="I153" s="32">
        <f>I155-I154</f>
        <v>44</v>
      </c>
      <c r="J153" s="34"/>
      <c r="K153" s="34"/>
      <c r="L153" s="34"/>
      <c r="M153" s="34"/>
    </row>
    <row r="154" spans="1:13" ht="12.75">
      <c r="A154" s="35">
        <v>2</v>
      </c>
      <c r="B154" s="36" t="s">
        <v>523</v>
      </c>
      <c r="C154" s="36">
        <f>14*(SUMIF(N:N,"Optionala",D:D)+SUMIF(N:N,"Optionala",E:E)+SUMIF(N:N,"Optionala",F:F))</f>
        <v>84</v>
      </c>
      <c r="D154" s="36">
        <f>14*SUMIF($N:$N,"Optionala",H:H)</f>
        <v>182</v>
      </c>
      <c r="E154" s="36">
        <f>14*SUMIF($N:$N,"Optionala",I:I)</f>
        <v>210</v>
      </c>
      <c r="F154" s="36">
        <f>14*SUMIF($N:$N,"Optionala",J:J)</f>
        <v>392</v>
      </c>
      <c r="G154" s="37">
        <f>C154/C155</f>
        <v>0.13043478260869565</v>
      </c>
      <c r="H154" s="36">
        <v>0</v>
      </c>
      <c r="I154" s="36">
        <v>16</v>
      </c>
      <c r="J154" s="34"/>
      <c r="K154" s="34"/>
      <c r="L154" s="34"/>
      <c r="M154" s="34"/>
    </row>
    <row r="155" spans="1:13" ht="13.5" thickBot="1">
      <c r="A155" s="82" t="s">
        <v>74</v>
      </c>
      <c r="B155" s="83"/>
      <c r="C155" s="38">
        <f>SUM(C153:C154)</f>
        <v>644</v>
      </c>
      <c r="D155" s="38">
        <f>SUM(D153:D154)</f>
        <v>1386</v>
      </c>
      <c r="E155" s="38">
        <f>SUM(E153:E154)</f>
        <v>1540</v>
      </c>
      <c r="F155" s="38">
        <f>SUM(F153:F154)</f>
        <v>2926</v>
      </c>
      <c r="G155" s="39">
        <f>SUM(G153:G154)</f>
        <v>1</v>
      </c>
      <c r="H155" s="38">
        <v>60</v>
      </c>
      <c r="I155" s="38">
        <v>60</v>
      </c>
      <c r="J155" s="34"/>
      <c r="K155" s="34"/>
      <c r="L155" s="34"/>
      <c r="M155" s="34"/>
    </row>
    <row r="156" spans="1:14" ht="12.75">
      <c r="A156" s="34"/>
      <c r="B156" s="34"/>
      <c r="C156" s="34"/>
      <c r="D156" s="34"/>
      <c r="E156" s="34"/>
      <c r="F156" s="34"/>
      <c r="G156" s="40"/>
      <c r="H156" s="34"/>
      <c r="I156" s="34"/>
      <c r="J156" s="34"/>
      <c r="K156" s="34"/>
      <c r="L156" s="34"/>
      <c r="M156" s="34"/>
      <c r="N156" s="34"/>
    </row>
    <row r="157" ht="12.75">
      <c r="A157" s="18"/>
    </row>
    <row r="158" spans="1:2" ht="12.75">
      <c r="A158" s="19"/>
      <c r="B158" s="1"/>
    </row>
    <row r="159" spans="1:3" ht="12.75">
      <c r="A159" s="19"/>
      <c r="C159" s="1"/>
    </row>
    <row r="160" spans="1:3" ht="12.75">
      <c r="A160" s="19"/>
      <c r="C160" s="1"/>
    </row>
    <row r="161" spans="1:3" ht="12.75">
      <c r="A161" s="19"/>
      <c r="C161" s="1"/>
    </row>
    <row r="162" spans="1:2" ht="12.75">
      <c r="A162" s="19"/>
      <c r="B162" s="1"/>
    </row>
    <row r="163" spans="1:3" ht="12.75">
      <c r="A163" s="19"/>
      <c r="C163" s="1"/>
    </row>
    <row r="164" spans="1:3" ht="12.75">
      <c r="A164" s="19"/>
      <c r="C164" s="1"/>
    </row>
    <row r="165" spans="1:3" ht="12.75">
      <c r="A165" s="19"/>
      <c r="C165" s="1"/>
    </row>
    <row r="166" ht="12.75">
      <c r="A166" s="18"/>
    </row>
    <row r="167" spans="1:2" ht="12.75">
      <c r="A167" s="19"/>
      <c r="B167" s="1"/>
    </row>
    <row r="168" spans="1:2" ht="12.75">
      <c r="A168" s="19"/>
      <c r="B168" s="1"/>
    </row>
    <row r="169" ht="12.75">
      <c r="A169" s="17"/>
    </row>
    <row r="170" ht="12.75">
      <c r="A170" s="19"/>
    </row>
  </sheetData>
  <sheetProtection/>
  <mergeCells count="50">
    <mergeCell ref="D151:F151"/>
    <mergeCell ref="H151:I151"/>
    <mergeCell ref="A155:B155"/>
    <mergeCell ref="A28:A29"/>
    <mergeCell ref="B28:C28"/>
    <mergeCell ref="B29:C29"/>
    <mergeCell ref="A122:B122"/>
    <mergeCell ref="D28:F28"/>
    <mergeCell ref="D29:F29"/>
    <mergeCell ref="I28:K29"/>
    <mergeCell ref="D45:G45"/>
    <mergeCell ref="H45:J45"/>
    <mergeCell ref="K45:M45"/>
    <mergeCell ref="D54:G54"/>
    <mergeCell ref="H54:J54"/>
    <mergeCell ref="K54:M54"/>
    <mergeCell ref="D85:G85"/>
    <mergeCell ref="H85:J85"/>
    <mergeCell ref="K85:M85"/>
    <mergeCell ref="A87:N87"/>
    <mergeCell ref="D63:G63"/>
    <mergeCell ref="H63:J63"/>
    <mergeCell ref="K63:M63"/>
    <mergeCell ref="D74:G74"/>
    <mergeCell ref="H74:J74"/>
    <mergeCell ref="K74:M74"/>
    <mergeCell ref="K104:M104"/>
    <mergeCell ref="D110:G110"/>
    <mergeCell ref="H110:J110"/>
    <mergeCell ref="K110:M110"/>
    <mergeCell ref="A91:N91"/>
    <mergeCell ref="D99:G99"/>
    <mergeCell ref="H99:J99"/>
    <mergeCell ref="K99:M99"/>
    <mergeCell ref="A121:B121"/>
    <mergeCell ref="A123:B123"/>
    <mergeCell ref="D126:G126"/>
    <mergeCell ref="H126:J126"/>
    <mergeCell ref="D104:G104"/>
    <mergeCell ref="H104:J104"/>
    <mergeCell ref="A145:B145"/>
    <mergeCell ref="A147:B147"/>
    <mergeCell ref="K126:M126"/>
    <mergeCell ref="A133:B133"/>
    <mergeCell ref="A135:B135"/>
    <mergeCell ref="D140:G140"/>
    <mergeCell ref="H140:J140"/>
    <mergeCell ref="K140:M140"/>
    <mergeCell ref="A134:B134"/>
    <mergeCell ref="A146:B146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APetrusel</cp:lastModifiedBy>
  <cp:lastPrinted>2013-06-19T09:36:35Z</cp:lastPrinted>
  <dcterms:created xsi:type="dcterms:W3CDTF">2012-05-23T09:20:53Z</dcterms:created>
  <dcterms:modified xsi:type="dcterms:W3CDTF">2013-06-19T10:24:07Z</dcterms:modified>
  <cp:category/>
  <cp:version/>
  <cp:contentType/>
  <cp:contentStatus/>
</cp:coreProperties>
</file>