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720" windowHeight="11055" activeTab="0"/>
  </bookViews>
  <sheets>
    <sheet name="ICA" sheetId="1" r:id="rId1"/>
  </sheets>
  <definedNames/>
  <calcPr fullCalcOnLoad="1"/>
</workbook>
</file>

<file path=xl/sharedStrings.xml><?xml version="1.0" encoding="utf-8"?>
<sst xmlns="http://schemas.openxmlformats.org/spreadsheetml/2006/main" count="474" uniqueCount="150">
  <si>
    <t>Universitatea Babeş-Bolyai Cluj-Napoca</t>
  </si>
  <si>
    <t>Facultatea de Matematică şi Informatică</t>
  </si>
  <si>
    <r>
      <t xml:space="preserve">Durata studiilor: </t>
    </r>
    <r>
      <rPr>
        <b/>
        <sz val="12"/>
        <rFont val="Times New Roman"/>
        <family val="1"/>
      </rPr>
      <t>4 semestre</t>
    </r>
  </si>
  <si>
    <r>
      <t xml:space="preserve">Forma de învătământ: </t>
    </r>
    <r>
      <rPr>
        <b/>
        <sz val="12"/>
        <rFont val="Times New Roman"/>
        <family val="1"/>
      </rPr>
      <t>cu frecvenţă</t>
    </r>
  </si>
  <si>
    <t>I. CERINTE PENTRU OBŢINEREA DIPLOMEI DE MASTER:</t>
  </si>
  <si>
    <t>120 credite, din care:</t>
  </si>
  <si>
    <r>
      <t xml:space="preserve">Si </t>
    </r>
    <r>
      <rPr>
        <sz val="10"/>
        <rFont val="Times New Roman"/>
        <family val="1"/>
      </rPr>
      <t>:</t>
    </r>
  </si>
  <si>
    <t>10 credite pentru lucrarea de disertatie</t>
  </si>
  <si>
    <t>Pentru a exercita profesia didactică în învăţământul liceal, postliceal şi universitar, absolventul trebuie să posede Certificatul de absolvire a programului de studii  psihopedagogice, Nivel II.</t>
  </si>
  <si>
    <t>II. DESFĂSURAREA STUDIILOR (în număr de săptămâni):</t>
  </si>
  <si>
    <t xml:space="preserve"> </t>
  </si>
  <si>
    <t>Activităti</t>
  </si>
  <si>
    <t>didactice</t>
  </si>
  <si>
    <t>Sesiune de</t>
  </si>
  <si>
    <t>examene</t>
  </si>
  <si>
    <t>L.P.</t>
  </si>
  <si>
    <t>comasate</t>
  </si>
  <si>
    <t>Stagii de</t>
  </si>
  <si>
    <t>practică</t>
  </si>
  <si>
    <t>Vacantă</t>
  </si>
  <si>
    <t>Sem. I</t>
  </si>
  <si>
    <t>Sem. II</t>
  </si>
  <si>
    <t>I</t>
  </si>
  <si>
    <t>V</t>
  </si>
  <si>
    <t>R</t>
  </si>
  <si>
    <t>iarna</t>
  </si>
  <si>
    <t>prim</t>
  </si>
  <si>
    <t>vară</t>
  </si>
  <si>
    <t>Anul 1</t>
  </si>
  <si>
    <t>Anul 2</t>
  </si>
  <si>
    <t>III. NUMĂRUL ORELOR PE SĂPTĂMÂNĂ:</t>
  </si>
  <si>
    <r>
      <t xml:space="preserve">IV. LUCRAREA DE DISERTATIE - </t>
    </r>
    <r>
      <rPr>
        <sz val="10"/>
        <rFont val="Times New Roman"/>
        <family val="1"/>
      </rPr>
      <t>în perioada: 25 iunie - 10 iulie</t>
    </r>
  </si>
  <si>
    <t>Proba  1: Prezentarea şi susţinerea lucrării de disertaţie - 10 credite</t>
  </si>
  <si>
    <t>V. MODUL DE ALEGERE A DISCIPLINELOR OPTIONALE:</t>
  </si>
  <si>
    <t>VI. UNIVERSITĂŢI EUROPENE DE REFERINŢĂ</t>
  </si>
  <si>
    <t>VII. TABELUL DISCIPLINELOR</t>
  </si>
  <si>
    <t>Semestrul 1</t>
  </si>
  <si>
    <t>COD</t>
  </si>
  <si>
    <t>DENUMIREA DISCIPLINELOR</t>
  </si>
  <si>
    <t>Credite</t>
  </si>
  <si>
    <t>Ore fizice săptămânale</t>
  </si>
  <si>
    <t>Ore conventionale</t>
  </si>
  <si>
    <t>Forma de evaluare</t>
  </si>
  <si>
    <t>Felul</t>
  </si>
  <si>
    <t>ECTS</t>
  </si>
  <si>
    <t>C</t>
  </si>
  <si>
    <t>S</t>
  </si>
  <si>
    <t>L</t>
  </si>
  <si>
    <t>P</t>
  </si>
  <si>
    <t>F</t>
  </si>
  <si>
    <t>T</t>
  </si>
  <si>
    <t>E</t>
  </si>
  <si>
    <t>VP/P</t>
  </si>
  <si>
    <t>disciplinei</t>
  </si>
  <si>
    <t>Complementara</t>
  </si>
  <si>
    <t>Fundamentala</t>
  </si>
  <si>
    <t>TOTAL</t>
  </si>
  <si>
    <t>Semestrul 2</t>
  </si>
  <si>
    <t>Semestrul 3</t>
  </si>
  <si>
    <t>Curs opţional 1</t>
  </si>
  <si>
    <t>Specialitate</t>
  </si>
  <si>
    <t>Curs opţional 2</t>
  </si>
  <si>
    <t>Semestrul 4</t>
  </si>
  <si>
    <t>Finalizarea lucrării de disertaţie</t>
  </si>
  <si>
    <t>DISCIPLINE OPTIONALE</t>
  </si>
  <si>
    <t>ALTE DISCIPLINE OBLIGATORII DIN PROGRAMUL COMUN AL UNIVERSITĂTII</t>
  </si>
  <si>
    <t>DISCIPLINE FACULTATIVE</t>
  </si>
  <si>
    <t>ANEXA LA PLANUL DE INVĂŢĂMÂNT</t>
  </si>
  <si>
    <t>DISCIPLINE DE PREGATIRE FUNDAMENTALA</t>
  </si>
  <si>
    <t>Obligatorie</t>
  </si>
  <si>
    <t>-</t>
  </si>
  <si>
    <t>DISCIPLINE DE PREGATIRE ÎN DOMENIUL LICENTEI (DE SPECIALITATE)</t>
  </si>
  <si>
    <t>Optionala</t>
  </si>
  <si>
    <t>DISCIPLINE COMPLEMENTARE</t>
  </si>
  <si>
    <t>BILANT GENERAL</t>
  </si>
  <si>
    <t>MME3401</t>
  </si>
  <si>
    <t xml:space="preserve">Sem.4: Discipline oferite pentru cursul opţional 2. </t>
  </si>
  <si>
    <t>Semestrul 4. Discipline oferite pentru cursul opţional 2.</t>
  </si>
  <si>
    <t>104 credite la disciplinele obligatorii</t>
  </si>
  <si>
    <t>16 credite la disciplinele optionale</t>
  </si>
  <si>
    <t xml:space="preserve">Sem.3: Discipline oferite pentru cursul opţional 1. </t>
  </si>
  <si>
    <t>Planul reflectă recomandările Association of Computing Machinery şi IEEE Computer Society.</t>
  </si>
  <si>
    <t>MME9001</t>
  </si>
  <si>
    <t>Metodologia cercetării ştiinţifice de informatică</t>
  </si>
  <si>
    <t>Semestrul 3. Discipline oferite pentru cursul opţional 1.</t>
  </si>
  <si>
    <t>MME8052</t>
  </si>
  <si>
    <t>Modelarea softului</t>
  </si>
  <si>
    <t>MME3020, MME8009, MMR8012</t>
  </si>
  <si>
    <t>MME8007, MME8021, MME8055</t>
  </si>
  <si>
    <t>MME8042</t>
  </si>
  <si>
    <t>Instruire automată</t>
  </si>
  <si>
    <t>MME8048</t>
  </si>
  <si>
    <t>Metode avansate de analiza datelor</t>
  </si>
  <si>
    <t>MME3052</t>
  </si>
  <si>
    <t>Descoperirea cunoştinţelor în reţele de mare întindere</t>
  </si>
  <si>
    <t>MME8044</t>
  </si>
  <si>
    <t>Sisteme bazate pe cunoştinţe şi tehnologia limbajului</t>
  </si>
  <si>
    <t>MME8046</t>
  </si>
  <si>
    <t>MME8041</t>
  </si>
  <si>
    <t>Agenţi inteligenţi cooperativi</t>
  </si>
  <si>
    <t>MMX9201</t>
  </si>
  <si>
    <t>MMX9202</t>
  </si>
  <si>
    <t>MME8013</t>
  </si>
  <si>
    <t>Gestiunea proiectelor soft</t>
  </si>
  <si>
    <t>Algoritmi distribuiţi şi tehnici avansate în sisteme distribuite</t>
  </si>
  <si>
    <t>MME8020</t>
  </si>
  <si>
    <t>Metode de simulare</t>
  </si>
  <si>
    <t>MME3030</t>
  </si>
  <si>
    <t>Modelare matematică</t>
  </si>
  <si>
    <t>TOTAL ORE FIZICE/CONVENTIONALE/</t>
  </si>
  <si>
    <t>NR</t>
  </si>
  <si>
    <t>DISCIPLINE</t>
  </si>
  <si>
    <t>Ore</t>
  </si>
  <si>
    <t>%</t>
  </si>
  <si>
    <t>NR CREDITE</t>
  </si>
  <si>
    <t>Fizice</t>
  </si>
  <si>
    <t>AN I</t>
  </si>
  <si>
    <t>AN II</t>
  </si>
  <si>
    <t>OBLIGATORII</t>
  </si>
  <si>
    <t>OPTIONALE</t>
  </si>
  <si>
    <t>Planul de învăţământ urmează în proporţie de 60% planurile de învăţământ</t>
  </si>
  <si>
    <t>TOTAL CREDITE/ORE/SAPTAMANA/EVALUARI</t>
  </si>
  <si>
    <t>PROCENTE</t>
  </si>
  <si>
    <t>PLAN DE INVĂŢĂMÂNT valabil incepand din 2013/2014</t>
  </si>
  <si>
    <r>
      <t xml:space="preserve">Specializarea/program de studiu: </t>
    </r>
    <r>
      <rPr>
        <b/>
        <sz val="12"/>
        <rFont val="Times New Roman"/>
        <family val="1"/>
      </rPr>
      <t>Inteligenţă Computaţională Aplicată - engleză</t>
    </r>
  </si>
  <si>
    <t xml:space="preserve"> Univ. Aalto Helsinki, Univ. Tehnica Viena, Illinois Institute of Technology</t>
  </si>
  <si>
    <t>MME3092</t>
  </si>
  <si>
    <t>Metode statistice în inteligenţa computaţionala</t>
  </si>
  <si>
    <t>MME8059</t>
  </si>
  <si>
    <t>Vizualizarea ştiinţifică a datelor</t>
  </si>
  <si>
    <t>Calcul neconvenţional în rezolvarea problemelor din lumea reală</t>
  </si>
  <si>
    <t>MME8060</t>
  </si>
  <si>
    <t>Programare declarativă în învăţarea automată</t>
  </si>
  <si>
    <t>MXX5101</t>
  </si>
  <si>
    <t>MME9010</t>
  </si>
  <si>
    <t>Proiect de cercetare în inteligenţa computaţională aplicată</t>
  </si>
  <si>
    <t>MME8062</t>
  </si>
  <si>
    <t>Aplicaţii ale lingvisticii computaţionale</t>
  </si>
  <si>
    <t>MME8063</t>
  </si>
  <si>
    <t>Aplicaţii ale inteligenţei computaţionale în ingineria soft</t>
  </si>
  <si>
    <t>MME8061</t>
  </si>
  <si>
    <t>Sisteme de fundamentare a deciziilor</t>
  </si>
  <si>
    <t>MME8016</t>
  </si>
  <si>
    <t>MME8064</t>
  </si>
  <si>
    <t>Programarea procesoarelor grafice</t>
  </si>
  <si>
    <r>
      <t xml:space="preserve">Domeniul: </t>
    </r>
    <r>
      <rPr>
        <b/>
        <i/>
        <sz val="12"/>
        <rFont val="Times New Roman"/>
        <family val="1"/>
      </rPr>
      <t>Informatică</t>
    </r>
  </si>
  <si>
    <r>
      <t xml:space="preserve">Titlul absolventului: </t>
    </r>
    <r>
      <rPr>
        <b/>
        <sz val="12"/>
        <rFont val="Times New Roman"/>
        <family val="1"/>
      </rPr>
      <t>Master's Degree</t>
    </r>
  </si>
  <si>
    <t>FUNDAMENTALE</t>
  </si>
  <si>
    <t>SPECIALITATE</t>
  </si>
  <si>
    <t>COMPLEMENTARE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</si>
</sst>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T\O\F\ \=\ 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0" fontId="5" fillId="0" borderId="1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10" fontId="5" fillId="0" borderId="1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0" fontId="5" fillId="0" borderId="33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143">
      <selection activeCell="I173" sqref="I173"/>
    </sheetView>
  </sheetViews>
  <sheetFormatPr defaultColWidth="9.140625" defaultRowHeight="12.75"/>
  <cols>
    <col min="2" max="2" width="28.00390625" style="0" bestFit="1" customWidth="1"/>
    <col min="3" max="3" width="11.421875" style="0" bestFit="1" customWidth="1"/>
    <col min="14" max="14" width="13.57421875" style="0" customWidth="1"/>
  </cols>
  <sheetData>
    <row r="1" spans="1:7" ht="16.5" thickBot="1">
      <c r="A1" s="13" t="s">
        <v>123</v>
      </c>
      <c r="G1" s="17" t="s">
        <v>30</v>
      </c>
    </row>
    <row r="2" spans="1:9" ht="16.5" thickBot="1">
      <c r="A2" s="14"/>
      <c r="G2" s="20" t="s">
        <v>10</v>
      </c>
      <c r="H2" s="4" t="s">
        <v>20</v>
      </c>
      <c r="I2" s="4" t="s">
        <v>21</v>
      </c>
    </row>
    <row r="3" spans="1:9" ht="16.5" thickBot="1">
      <c r="A3" s="15" t="s">
        <v>0</v>
      </c>
      <c r="G3" s="19" t="s">
        <v>28</v>
      </c>
      <c r="H3" s="3">
        <f>SUM(D51:G51)</f>
        <v>16</v>
      </c>
      <c r="I3" s="3">
        <f>SUM(D60:G60)</f>
        <v>16</v>
      </c>
    </row>
    <row r="4" spans="1:9" ht="16.5" thickBot="1">
      <c r="A4" s="15" t="s">
        <v>1</v>
      </c>
      <c r="G4" s="19" t="s">
        <v>29</v>
      </c>
      <c r="H4" s="3">
        <f>SUM(D69:G69)</f>
        <v>15</v>
      </c>
      <c r="I4" s="3">
        <f>SUM(D83:G83)</f>
        <v>19</v>
      </c>
    </row>
    <row r="5" spans="1:7" ht="15.75">
      <c r="A5" s="14" t="s">
        <v>145</v>
      </c>
      <c r="G5" s="16"/>
    </row>
    <row r="6" spans="1:7" ht="15.75">
      <c r="A6" s="14" t="s">
        <v>124</v>
      </c>
      <c r="G6" s="17" t="s">
        <v>31</v>
      </c>
    </row>
    <row r="7" spans="1:7" ht="15.75">
      <c r="A7" s="14" t="s">
        <v>146</v>
      </c>
      <c r="G7" s="16" t="s">
        <v>32</v>
      </c>
    </row>
    <row r="8" spans="1:7" ht="15.75">
      <c r="A8" s="14" t="s">
        <v>2</v>
      </c>
      <c r="G8" s="16"/>
    </row>
    <row r="9" spans="1:7" ht="15.75">
      <c r="A9" s="14" t="s">
        <v>3</v>
      </c>
      <c r="G9" s="17" t="s">
        <v>33</v>
      </c>
    </row>
    <row r="10" spans="1:7" ht="12.75">
      <c r="A10" s="16"/>
      <c r="G10" s="5" t="s">
        <v>80</v>
      </c>
    </row>
    <row r="11" spans="1:7" ht="12.75">
      <c r="A11" s="17" t="s">
        <v>4</v>
      </c>
      <c r="G11" s="6" t="s">
        <v>87</v>
      </c>
    </row>
    <row r="12" spans="1:7" ht="12.75">
      <c r="A12" s="17" t="s">
        <v>5</v>
      </c>
      <c r="G12" s="5" t="s">
        <v>76</v>
      </c>
    </row>
    <row r="13" spans="1:7" ht="12.75">
      <c r="A13" s="16" t="s">
        <v>78</v>
      </c>
      <c r="G13" s="6" t="s">
        <v>88</v>
      </c>
    </row>
    <row r="14" spans="1:7" ht="12.75">
      <c r="A14" s="16" t="s">
        <v>79</v>
      </c>
      <c r="G14" s="16"/>
    </row>
    <row r="15" spans="1:7" ht="12.75">
      <c r="A15" s="17" t="s">
        <v>6</v>
      </c>
      <c r="G15" s="16"/>
    </row>
    <row r="16" spans="1:7" ht="12.75">
      <c r="A16" s="16" t="s">
        <v>7</v>
      </c>
      <c r="G16" s="16"/>
    </row>
    <row r="17" spans="1:7" ht="12.75">
      <c r="A17" s="17"/>
      <c r="G17" s="17" t="s">
        <v>34</v>
      </c>
    </row>
    <row r="18" spans="1:7" ht="12.75">
      <c r="A18" s="17"/>
      <c r="G18" s="16" t="s">
        <v>120</v>
      </c>
    </row>
    <row r="19" spans="1:12" ht="12.75">
      <c r="A19" s="17"/>
      <c r="G19" s="1" t="s">
        <v>125</v>
      </c>
      <c r="H19" s="1"/>
      <c r="I19" s="1"/>
      <c r="J19" s="1"/>
      <c r="K19" s="1"/>
      <c r="L19" s="1"/>
    </row>
    <row r="20" spans="1:7" ht="12.75">
      <c r="A20" s="17"/>
      <c r="G20" s="18"/>
    </row>
    <row r="21" ht="12.75">
      <c r="A21" s="17"/>
    </row>
    <row r="22" ht="12.75">
      <c r="G22" s="16" t="s">
        <v>81</v>
      </c>
    </row>
    <row r="23" ht="12.75">
      <c r="A23" s="16"/>
    </row>
    <row r="24" ht="12.75">
      <c r="A24" s="16" t="s">
        <v>8</v>
      </c>
    </row>
    <row r="25" ht="12.75">
      <c r="A25" s="16"/>
    </row>
    <row r="26" ht="12.75">
      <c r="A26" s="18"/>
    </row>
    <row r="27" ht="13.5" thickBot="1">
      <c r="A27" s="17" t="s">
        <v>9</v>
      </c>
    </row>
    <row r="28" spans="1:11" ht="12.75">
      <c r="A28" s="58" t="s">
        <v>10</v>
      </c>
      <c r="B28" s="60" t="s">
        <v>11</v>
      </c>
      <c r="C28" s="61"/>
      <c r="D28" s="60" t="s">
        <v>13</v>
      </c>
      <c r="E28" s="64"/>
      <c r="F28" s="61"/>
      <c r="G28" s="2" t="s">
        <v>15</v>
      </c>
      <c r="H28" s="2" t="s">
        <v>17</v>
      </c>
      <c r="I28" s="60" t="s">
        <v>19</v>
      </c>
      <c r="J28" s="64"/>
      <c r="K28" s="61"/>
    </row>
    <row r="29" spans="1:11" ht="13.5" thickBot="1">
      <c r="A29" s="59"/>
      <c r="B29" s="62" t="s">
        <v>12</v>
      </c>
      <c r="C29" s="63"/>
      <c r="D29" s="62" t="s">
        <v>14</v>
      </c>
      <c r="E29" s="65"/>
      <c r="F29" s="63"/>
      <c r="G29" s="3" t="s">
        <v>16</v>
      </c>
      <c r="H29" s="3" t="s">
        <v>18</v>
      </c>
      <c r="I29" s="62"/>
      <c r="J29" s="65"/>
      <c r="K29" s="63"/>
    </row>
    <row r="30" spans="1:11" ht="13.5" thickBot="1">
      <c r="A30" s="19" t="s">
        <v>10</v>
      </c>
      <c r="B30" s="3" t="s">
        <v>20</v>
      </c>
      <c r="C30" s="3" t="s">
        <v>21</v>
      </c>
      <c r="D30" s="3" t="s">
        <v>22</v>
      </c>
      <c r="E30" s="3" t="s">
        <v>23</v>
      </c>
      <c r="F30" s="3" t="s">
        <v>24</v>
      </c>
      <c r="G30" s="3"/>
      <c r="H30" s="3"/>
      <c r="I30" s="3" t="s">
        <v>25</v>
      </c>
      <c r="J30" s="3" t="s">
        <v>26</v>
      </c>
      <c r="K30" s="3" t="s">
        <v>27</v>
      </c>
    </row>
    <row r="31" spans="1:11" ht="13.5" thickBot="1">
      <c r="A31" s="19" t="s">
        <v>28</v>
      </c>
      <c r="B31" s="3">
        <v>14</v>
      </c>
      <c r="C31" s="3">
        <v>14</v>
      </c>
      <c r="D31" s="3">
        <v>3</v>
      </c>
      <c r="E31" s="3">
        <v>3</v>
      </c>
      <c r="F31" s="3">
        <v>2</v>
      </c>
      <c r="G31" s="3"/>
      <c r="H31" s="3">
        <v>0</v>
      </c>
      <c r="I31" s="3">
        <v>2</v>
      </c>
      <c r="J31" s="3">
        <v>1</v>
      </c>
      <c r="K31" s="3">
        <v>1</v>
      </c>
    </row>
    <row r="32" spans="1:11" ht="13.5" thickBot="1">
      <c r="A32" s="19" t="s">
        <v>29</v>
      </c>
      <c r="B32" s="3">
        <v>14</v>
      </c>
      <c r="C32" s="3">
        <v>14</v>
      </c>
      <c r="D32" s="3">
        <v>3</v>
      </c>
      <c r="E32" s="3">
        <v>3</v>
      </c>
      <c r="F32" s="3">
        <v>2</v>
      </c>
      <c r="G32" s="3"/>
      <c r="H32" s="3">
        <v>0</v>
      </c>
      <c r="I32" s="3">
        <v>2</v>
      </c>
      <c r="J32" s="3">
        <v>1</v>
      </c>
      <c r="K32" s="3">
        <v>1</v>
      </c>
    </row>
    <row r="33" ht="12.75">
      <c r="A33" s="16"/>
    </row>
    <row r="34" spans="1:4" ht="12.75">
      <c r="A34" s="43"/>
      <c r="B34" s="42"/>
      <c r="C34" s="42"/>
      <c r="D34" s="42"/>
    </row>
    <row r="35" spans="1:4" ht="12.75">
      <c r="A35" s="24"/>
      <c r="B35" s="25"/>
      <c r="C35" s="25"/>
      <c r="D35" s="42"/>
    </row>
    <row r="36" spans="1:4" ht="12.75">
      <c r="A36" s="24"/>
      <c r="B36" s="25"/>
      <c r="C36" s="25"/>
      <c r="D36" s="42"/>
    </row>
    <row r="37" spans="1:4" ht="12.75">
      <c r="A37" s="24"/>
      <c r="B37" s="25"/>
      <c r="C37" s="25"/>
      <c r="D37" s="42"/>
    </row>
    <row r="38" spans="1:4" ht="12.75">
      <c r="A38" s="41"/>
      <c r="B38" s="42"/>
      <c r="C38" s="42"/>
      <c r="D38" s="42"/>
    </row>
    <row r="39" spans="1:4" ht="12.75">
      <c r="A39" s="43"/>
      <c r="B39" s="42"/>
      <c r="C39" s="42"/>
      <c r="D39" s="42"/>
    </row>
    <row r="40" ht="12.75">
      <c r="A40" s="16"/>
    </row>
    <row r="41" ht="12.75">
      <c r="A41" s="18"/>
    </row>
    <row r="42" ht="15.75">
      <c r="F42" s="13" t="s">
        <v>35</v>
      </c>
    </row>
    <row r="43" ht="12.75">
      <c r="F43" s="16"/>
    </row>
    <row r="44" ht="16.5" thickBot="1">
      <c r="F44" s="13" t="s">
        <v>36</v>
      </c>
    </row>
    <row r="45" spans="1:14" ht="13.5" thickBot="1">
      <c r="A45" s="21" t="s">
        <v>37</v>
      </c>
      <c r="B45" s="8" t="s">
        <v>38</v>
      </c>
      <c r="C45" s="8" t="s">
        <v>39</v>
      </c>
      <c r="D45" s="46" t="s">
        <v>40</v>
      </c>
      <c r="E45" s="47"/>
      <c r="F45" s="47"/>
      <c r="G45" s="48"/>
      <c r="H45" s="46" t="s">
        <v>41</v>
      </c>
      <c r="I45" s="47"/>
      <c r="J45" s="48"/>
      <c r="K45" s="46" t="s">
        <v>42</v>
      </c>
      <c r="L45" s="47"/>
      <c r="M45" s="48"/>
      <c r="N45" s="8" t="s">
        <v>43</v>
      </c>
    </row>
    <row r="46" spans="1:14" ht="13.5" thickBot="1">
      <c r="A46" s="22"/>
      <c r="B46" s="9"/>
      <c r="C46" s="9" t="s">
        <v>44</v>
      </c>
      <c r="D46" s="10" t="s">
        <v>45</v>
      </c>
      <c r="E46" s="10" t="s">
        <v>46</v>
      </c>
      <c r="F46" s="10" t="s">
        <v>47</v>
      </c>
      <c r="G46" s="10" t="s">
        <v>48</v>
      </c>
      <c r="H46" s="10" t="s">
        <v>49</v>
      </c>
      <c r="I46" s="10" t="s">
        <v>22</v>
      </c>
      <c r="J46" s="10" t="s">
        <v>50</v>
      </c>
      <c r="K46" s="10" t="s">
        <v>51</v>
      </c>
      <c r="L46" s="10" t="s">
        <v>45</v>
      </c>
      <c r="M46" s="10" t="s">
        <v>52</v>
      </c>
      <c r="N46" s="9" t="s">
        <v>53</v>
      </c>
    </row>
    <row r="47" spans="1:14" ht="13.5" customHeight="1" thickBot="1">
      <c r="A47" s="19" t="s">
        <v>91</v>
      </c>
      <c r="B47" s="11" t="s">
        <v>92</v>
      </c>
      <c r="C47" s="3">
        <v>8</v>
      </c>
      <c r="D47" s="3">
        <v>2</v>
      </c>
      <c r="E47" s="3">
        <v>1</v>
      </c>
      <c r="F47" s="3">
        <v>0</v>
      </c>
      <c r="G47" s="3">
        <v>1</v>
      </c>
      <c r="H47" s="3">
        <f>2.5*D47+1.5*E47+1.5*F47+1.5*G47</f>
        <v>8</v>
      </c>
      <c r="I47" s="3">
        <v>6</v>
      </c>
      <c r="J47" s="3">
        <v>14</v>
      </c>
      <c r="K47" s="3" t="s">
        <v>51</v>
      </c>
      <c r="L47" s="3"/>
      <c r="M47" s="3"/>
      <c r="N47" s="11" t="s">
        <v>55</v>
      </c>
    </row>
    <row r="48" spans="1:14" ht="13.5" thickBot="1">
      <c r="A48" s="19" t="s">
        <v>89</v>
      </c>
      <c r="B48" s="11" t="s">
        <v>90</v>
      </c>
      <c r="C48" s="3">
        <v>7</v>
      </c>
      <c r="D48" s="3">
        <v>2</v>
      </c>
      <c r="E48" s="3">
        <v>1</v>
      </c>
      <c r="F48" s="3">
        <v>0</v>
      </c>
      <c r="G48" s="3">
        <v>1</v>
      </c>
      <c r="H48" s="3">
        <f>2.5*D48+1.5*E48+1.5*F48+1.5*G48</f>
        <v>8</v>
      </c>
      <c r="I48" s="3">
        <v>4</v>
      </c>
      <c r="J48" s="3">
        <v>12</v>
      </c>
      <c r="K48" s="3" t="s">
        <v>51</v>
      </c>
      <c r="L48" s="3"/>
      <c r="M48" s="3"/>
      <c r="N48" s="11" t="s">
        <v>55</v>
      </c>
    </row>
    <row r="49" spans="1:14" ht="26.25" thickBot="1">
      <c r="A49" s="19" t="s">
        <v>126</v>
      </c>
      <c r="B49" s="11" t="s">
        <v>127</v>
      </c>
      <c r="C49" s="3">
        <v>8</v>
      </c>
      <c r="D49" s="3">
        <v>2</v>
      </c>
      <c r="E49" s="3">
        <v>1</v>
      </c>
      <c r="F49" s="3">
        <v>0</v>
      </c>
      <c r="G49" s="3">
        <v>1</v>
      </c>
      <c r="H49" s="3">
        <f>2.5*D49+1.5*E49+1.5*F49+1.5*G49</f>
        <v>8</v>
      </c>
      <c r="I49" s="3">
        <v>6</v>
      </c>
      <c r="J49" s="3">
        <v>14</v>
      </c>
      <c r="K49" s="3" t="s">
        <v>51</v>
      </c>
      <c r="L49" s="3"/>
      <c r="M49" s="3"/>
      <c r="N49" s="11" t="s">
        <v>55</v>
      </c>
    </row>
    <row r="50" spans="1:14" ht="26.25" customHeight="1" thickBot="1">
      <c r="A50" s="19" t="s">
        <v>93</v>
      </c>
      <c r="B50" s="11" t="s">
        <v>94</v>
      </c>
      <c r="C50" s="3">
        <v>7</v>
      </c>
      <c r="D50" s="3">
        <v>2</v>
      </c>
      <c r="E50" s="3">
        <v>1</v>
      </c>
      <c r="F50" s="3">
        <v>0</v>
      </c>
      <c r="G50" s="3">
        <v>1</v>
      </c>
      <c r="H50" s="3">
        <f>2.5*D50+1.5*E50+1.5*F50+1.5*G50</f>
        <v>8</v>
      </c>
      <c r="I50" s="3">
        <v>4</v>
      </c>
      <c r="J50" s="3">
        <v>12</v>
      </c>
      <c r="K50" s="3" t="s">
        <v>51</v>
      </c>
      <c r="L50" s="3"/>
      <c r="M50" s="3"/>
      <c r="N50" s="11" t="s">
        <v>54</v>
      </c>
    </row>
    <row r="51" spans="1:14" ht="13.5" thickBot="1">
      <c r="A51" s="22" t="s">
        <v>56</v>
      </c>
      <c r="B51" s="9"/>
      <c r="C51" s="9">
        <f>SUM(C47:C50)</f>
        <v>30</v>
      </c>
      <c r="D51" s="9">
        <f aca="true" t="shared" si="0" ref="D51:J51">SUM(D47:D50)</f>
        <v>8</v>
      </c>
      <c r="E51" s="9">
        <f t="shared" si="0"/>
        <v>4</v>
      </c>
      <c r="F51" s="9">
        <f t="shared" si="0"/>
        <v>0</v>
      </c>
      <c r="G51" s="9">
        <f t="shared" si="0"/>
        <v>4</v>
      </c>
      <c r="H51" s="9">
        <f t="shared" si="0"/>
        <v>32</v>
      </c>
      <c r="I51" s="9">
        <f t="shared" si="0"/>
        <v>20</v>
      </c>
      <c r="J51" s="9">
        <f t="shared" si="0"/>
        <v>52</v>
      </c>
      <c r="K51" s="9"/>
      <c r="L51" s="9"/>
      <c r="M51" s="9"/>
      <c r="N51" s="9"/>
    </row>
    <row r="52" ht="12.75">
      <c r="A52" s="16"/>
    </row>
    <row r="53" ht="16.5" thickBot="1">
      <c r="F53" s="13" t="s">
        <v>57</v>
      </c>
    </row>
    <row r="54" spans="1:14" ht="13.5" thickBot="1">
      <c r="A54" s="21" t="s">
        <v>37</v>
      </c>
      <c r="B54" s="8" t="s">
        <v>38</v>
      </c>
      <c r="C54" s="8" t="s">
        <v>39</v>
      </c>
      <c r="D54" s="46" t="s">
        <v>40</v>
      </c>
      <c r="E54" s="47"/>
      <c r="F54" s="47"/>
      <c r="G54" s="48"/>
      <c r="H54" s="46" t="s">
        <v>41</v>
      </c>
      <c r="I54" s="47"/>
      <c r="J54" s="48"/>
      <c r="K54" s="46" t="s">
        <v>42</v>
      </c>
      <c r="L54" s="47"/>
      <c r="M54" s="48"/>
      <c r="N54" s="8" t="s">
        <v>43</v>
      </c>
    </row>
    <row r="55" spans="1:14" ht="13.5" thickBot="1">
      <c r="A55" s="22"/>
      <c r="B55" s="9"/>
      <c r="C55" s="9" t="s">
        <v>44</v>
      </c>
      <c r="D55" s="10" t="s">
        <v>45</v>
      </c>
      <c r="E55" s="10" t="s">
        <v>46</v>
      </c>
      <c r="F55" s="10" t="s">
        <v>47</v>
      </c>
      <c r="G55" s="10" t="s">
        <v>48</v>
      </c>
      <c r="H55" s="10" t="s">
        <v>49</v>
      </c>
      <c r="I55" s="10" t="s">
        <v>22</v>
      </c>
      <c r="J55" s="10" t="s">
        <v>50</v>
      </c>
      <c r="K55" s="10" t="s">
        <v>51</v>
      </c>
      <c r="L55" s="10" t="s">
        <v>45</v>
      </c>
      <c r="M55" s="10" t="s">
        <v>52</v>
      </c>
      <c r="N55" s="9" t="s">
        <v>53</v>
      </c>
    </row>
    <row r="56" spans="1:14" ht="13.5" thickBot="1">
      <c r="A56" s="19" t="s">
        <v>105</v>
      </c>
      <c r="B56" s="11" t="s">
        <v>106</v>
      </c>
      <c r="C56" s="3">
        <v>7</v>
      </c>
      <c r="D56" s="3">
        <v>2</v>
      </c>
      <c r="E56" s="3">
        <v>1</v>
      </c>
      <c r="F56" s="3">
        <v>0</v>
      </c>
      <c r="G56" s="3">
        <v>1</v>
      </c>
      <c r="H56" s="3">
        <f>2.5*D56+1.5*E56+1.5*F56+1.5*G56</f>
        <v>8</v>
      </c>
      <c r="I56" s="3">
        <v>4</v>
      </c>
      <c r="J56" s="3">
        <v>12</v>
      </c>
      <c r="K56" s="3" t="s">
        <v>51</v>
      </c>
      <c r="L56" s="3"/>
      <c r="M56" s="3"/>
      <c r="N56" s="11" t="s">
        <v>55</v>
      </c>
    </row>
    <row r="57" spans="1:14" ht="13.5" thickBot="1">
      <c r="A57" s="19" t="s">
        <v>128</v>
      </c>
      <c r="B57" s="11" t="s">
        <v>129</v>
      </c>
      <c r="C57" s="3">
        <v>8</v>
      </c>
      <c r="D57" s="3">
        <v>2</v>
      </c>
      <c r="E57" s="3">
        <v>1</v>
      </c>
      <c r="F57" s="3">
        <v>0</v>
      </c>
      <c r="G57" s="3">
        <v>1</v>
      </c>
      <c r="H57" s="3">
        <f>2.5*D57+1.5*E57+1.5*F57+1.5*G57</f>
        <v>8</v>
      </c>
      <c r="I57" s="3">
        <v>6</v>
      </c>
      <c r="J57" s="3">
        <v>14</v>
      </c>
      <c r="K57" s="3" t="s">
        <v>51</v>
      </c>
      <c r="L57" s="3"/>
      <c r="M57" s="3"/>
      <c r="N57" s="11" t="s">
        <v>55</v>
      </c>
    </row>
    <row r="58" spans="1:14" ht="26.25" customHeight="1" thickBot="1">
      <c r="A58" s="19" t="s">
        <v>97</v>
      </c>
      <c r="B58" s="11" t="s">
        <v>130</v>
      </c>
      <c r="C58" s="3">
        <v>7</v>
      </c>
      <c r="D58" s="3">
        <v>2</v>
      </c>
      <c r="E58" s="3">
        <v>1</v>
      </c>
      <c r="F58" s="3">
        <v>0</v>
      </c>
      <c r="G58" s="3">
        <v>1</v>
      </c>
      <c r="H58" s="3">
        <f>2.5*D58+1.5*E58+1.5*F58+1.5*G58</f>
        <v>8</v>
      </c>
      <c r="I58" s="3">
        <v>4</v>
      </c>
      <c r="J58" s="3">
        <v>12</v>
      </c>
      <c r="K58" s="3" t="s">
        <v>51</v>
      </c>
      <c r="L58" s="3"/>
      <c r="M58" s="3"/>
      <c r="N58" s="11" t="s">
        <v>54</v>
      </c>
    </row>
    <row r="59" spans="1:14" ht="26.25" customHeight="1" thickBot="1">
      <c r="A59" s="19" t="s">
        <v>95</v>
      </c>
      <c r="B59" s="11" t="s">
        <v>96</v>
      </c>
      <c r="C59" s="3">
        <v>8</v>
      </c>
      <c r="D59" s="3">
        <v>2</v>
      </c>
      <c r="E59" s="3">
        <v>1</v>
      </c>
      <c r="F59" s="3">
        <v>0</v>
      </c>
      <c r="G59" s="3">
        <v>1</v>
      </c>
      <c r="H59" s="3">
        <f>2.5*D59+1.5*E59+1.5*F59+1.5*G59</f>
        <v>8</v>
      </c>
      <c r="I59" s="3">
        <v>6</v>
      </c>
      <c r="J59" s="3">
        <v>14</v>
      </c>
      <c r="K59" s="3" t="s">
        <v>51</v>
      </c>
      <c r="L59" s="3"/>
      <c r="M59" s="3"/>
      <c r="N59" s="11" t="s">
        <v>54</v>
      </c>
    </row>
    <row r="60" spans="1:14" ht="13.5" thickBot="1">
      <c r="A60" s="22" t="s">
        <v>56</v>
      </c>
      <c r="B60" s="9"/>
      <c r="C60" s="9">
        <f>SUM(C56:C59)</f>
        <v>30</v>
      </c>
      <c r="D60" s="9">
        <f aca="true" t="shared" si="1" ref="D60:J60">SUM(D56:D59)</f>
        <v>8</v>
      </c>
      <c r="E60" s="9">
        <f t="shared" si="1"/>
        <v>4</v>
      </c>
      <c r="F60" s="9">
        <f t="shared" si="1"/>
        <v>0</v>
      </c>
      <c r="G60" s="9">
        <f t="shared" si="1"/>
        <v>4</v>
      </c>
      <c r="H60" s="9">
        <f t="shared" si="1"/>
        <v>32</v>
      </c>
      <c r="I60" s="9">
        <f t="shared" si="1"/>
        <v>20</v>
      </c>
      <c r="J60" s="9">
        <f t="shared" si="1"/>
        <v>52</v>
      </c>
      <c r="K60" s="9"/>
      <c r="L60" s="9"/>
      <c r="M60" s="9"/>
      <c r="N60" s="9"/>
    </row>
    <row r="61" ht="12.75">
      <c r="A61" s="16"/>
    </row>
    <row r="62" ht="16.5" thickBot="1">
      <c r="F62" s="13" t="s">
        <v>58</v>
      </c>
    </row>
    <row r="63" spans="1:14" ht="13.5" thickBot="1">
      <c r="A63" s="21" t="s">
        <v>37</v>
      </c>
      <c r="B63" s="8" t="s">
        <v>38</v>
      </c>
      <c r="C63" s="8" t="s">
        <v>39</v>
      </c>
      <c r="D63" s="46" t="s">
        <v>40</v>
      </c>
      <c r="E63" s="47"/>
      <c r="F63" s="47"/>
      <c r="G63" s="48"/>
      <c r="H63" s="46" t="s">
        <v>41</v>
      </c>
      <c r="I63" s="47"/>
      <c r="J63" s="48"/>
      <c r="K63" s="46" t="s">
        <v>42</v>
      </c>
      <c r="L63" s="47"/>
      <c r="M63" s="48"/>
      <c r="N63" s="8" t="s">
        <v>43</v>
      </c>
    </row>
    <row r="64" spans="1:14" ht="13.5" thickBot="1">
      <c r="A64" s="22"/>
      <c r="B64" s="9"/>
      <c r="C64" s="9" t="s">
        <v>44</v>
      </c>
      <c r="D64" s="10" t="s">
        <v>45</v>
      </c>
      <c r="E64" s="10" t="s">
        <v>46</v>
      </c>
      <c r="F64" s="10" t="s">
        <v>47</v>
      </c>
      <c r="G64" s="10" t="s">
        <v>48</v>
      </c>
      <c r="H64" s="10" t="s">
        <v>49</v>
      </c>
      <c r="I64" s="10" t="s">
        <v>22</v>
      </c>
      <c r="J64" s="10" t="s">
        <v>50</v>
      </c>
      <c r="K64" s="10" t="s">
        <v>51</v>
      </c>
      <c r="L64" s="10" t="s">
        <v>45</v>
      </c>
      <c r="M64" s="10" t="s">
        <v>52</v>
      </c>
      <c r="N64" s="9" t="s">
        <v>53</v>
      </c>
    </row>
    <row r="65" spans="1:14" ht="27" customHeight="1" thickBot="1">
      <c r="A65" s="19" t="s">
        <v>82</v>
      </c>
      <c r="B65" s="11" t="s">
        <v>83</v>
      </c>
      <c r="C65" s="3">
        <v>6</v>
      </c>
      <c r="D65" s="3">
        <v>2</v>
      </c>
      <c r="E65" s="3">
        <v>1</v>
      </c>
      <c r="F65" s="3">
        <v>0</v>
      </c>
      <c r="G65" s="3">
        <v>0</v>
      </c>
      <c r="H65" s="3">
        <f>2.5*D65+1.5*E65+1.5*F65+1.5*G65</f>
        <v>6.5</v>
      </c>
      <c r="I65" s="3">
        <v>4.5</v>
      </c>
      <c r="J65" s="3">
        <v>11</v>
      </c>
      <c r="K65" s="3"/>
      <c r="L65" s="3" t="s">
        <v>45</v>
      </c>
      <c r="M65" s="3"/>
      <c r="N65" s="11" t="s">
        <v>55</v>
      </c>
    </row>
    <row r="66" spans="1:14" ht="13.5" thickBot="1">
      <c r="A66" s="19" t="s">
        <v>98</v>
      </c>
      <c r="B66" s="11" t="s">
        <v>99</v>
      </c>
      <c r="C66" s="3">
        <v>8</v>
      </c>
      <c r="D66" s="3">
        <v>2</v>
      </c>
      <c r="E66" s="3">
        <v>1</v>
      </c>
      <c r="F66" s="3">
        <v>0</v>
      </c>
      <c r="G66" s="3">
        <v>1</v>
      </c>
      <c r="H66" s="3">
        <f>2.5*D66+1.5*E66+1.5*F66+1.5*G66</f>
        <v>8</v>
      </c>
      <c r="I66" s="3">
        <v>6</v>
      </c>
      <c r="J66" s="3">
        <v>14</v>
      </c>
      <c r="K66" s="3" t="s">
        <v>51</v>
      </c>
      <c r="L66" s="3"/>
      <c r="M66" s="3"/>
      <c r="N66" s="11" t="s">
        <v>55</v>
      </c>
    </row>
    <row r="67" spans="1:14" ht="26.25" customHeight="1" thickBot="1">
      <c r="A67" s="19" t="s">
        <v>131</v>
      </c>
      <c r="B67" s="11" t="s">
        <v>132</v>
      </c>
      <c r="C67" s="3">
        <v>8</v>
      </c>
      <c r="D67" s="3">
        <v>2</v>
      </c>
      <c r="E67" s="3">
        <v>1</v>
      </c>
      <c r="F67" s="3">
        <v>0</v>
      </c>
      <c r="G67" s="3">
        <v>1</v>
      </c>
      <c r="H67" s="3">
        <f>2.5*D67+1.5*E67+1.5*F67+1.5*G67</f>
        <v>8</v>
      </c>
      <c r="I67" s="3">
        <v>6</v>
      </c>
      <c r="J67" s="3">
        <v>14</v>
      </c>
      <c r="K67" s="3" t="s">
        <v>51</v>
      </c>
      <c r="L67" s="3"/>
      <c r="M67" s="3"/>
      <c r="N67" s="11" t="s">
        <v>55</v>
      </c>
    </row>
    <row r="68" spans="1:14" ht="13.5" thickBot="1">
      <c r="A68" s="19" t="s">
        <v>133</v>
      </c>
      <c r="B68" s="11" t="s">
        <v>59</v>
      </c>
      <c r="C68" s="3">
        <v>8</v>
      </c>
      <c r="D68" s="3">
        <v>2</v>
      </c>
      <c r="E68" s="3">
        <v>1</v>
      </c>
      <c r="F68" s="3">
        <v>0</v>
      </c>
      <c r="G68" s="3">
        <v>1</v>
      </c>
      <c r="H68" s="3">
        <f>2.5*D68+1.5*E68+1.5*F68+1.5*G68</f>
        <v>8</v>
      </c>
      <c r="I68" s="3">
        <v>6</v>
      </c>
      <c r="J68" s="3">
        <v>14</v>
      </c>
      <c r="K68" s="3" t="s">
        <v>51</v>
      </c>
      <c r="L68" s="3"/>
      <c r="M68" s="3"/>
      <c r="N68" s="11" t="s">
        <v>60</v>
      </c>
    </row>
    <row r="69" spans="1:14" ht="13.5" thickBot="1">
      <c r="A69" s="22" t="s">
        <v>56</v>
      </c>
      <c r="B69" s="9"/>
      <c r="C69" s="9">
        <f>SUM(C65:C68)</f>
        <v>30</v>
      </c>
      <c r="D69" s="9">
        <f aca="true" t="shared" si="2" ref="D69:J69">SUM(D65:D68)</f>
        <v>8</v>
      </c>
      <c r="E69" s="9">
        <f t="shared" si="2"/>
        <v>4</v>
      </c>
      <c r="F69" s="9">
        <f t="shared" si="2"/>
        <v>0</v>
      </c>
      <c r="G69" s="9">
        <f t="shared" si="2"/>
        <v>3</v>
      </c>
      <c r="H69" s="9">
        <f t="shared" si="2"/>
        <v>30.5</v>
      </c>
      <c r="I69" s="9">
        <f t="shared" si="2"/>
        <v>22.5</v>
      </c>
      <c r="J69" s="9">
        <f t="shared" si="2"/>
        <v>53</v>
      </c>
      <c r="K69" s="9"/>
      <c r="L69" s="9"/>
      <c r="M69" s="9"/>
      <c r="N69" s="9"/>
    </row>
    <row r="70" spans="1:14" ht="12.75">
      <c r="A70" s="44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44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44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4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ht="12.75">
      <c r="A74" s="16"/>
    </row>
    <row r="75" ht="16.5" thickBot="1">
      <c r="F75" s="13" t="s">
        <v>62</v>
      </c>
    </row>
    <row r="76" spans="1:14" ht="13.5" thickBot="1">
      <c r="A76" s="21" t="s">
        <v>37</v>
      </c>
      <c r="B76" s="8" t="s">
        <v>38</v>
      </c>
      <c r="C76" s="8" t="s">
        <v>39</v>
      </c>
      <c r="D76" s="46" t="s">
        <v>40</v>
      </c>
      <c r="E76" s="47"/>
      <c r="F76" s="47"/>
      <c r="G76" s="48"/>
      <c r="H76" s="46" t="s">
        <v>41</v>
      </c>
      <c r="I76" s="47"/>
      <c r="J76" s="48"/>
      <c r="K76" s="46" t="s">
        <v>42</v>
      </c>
      <c r="L76" s="47"/>
      <c r="M76" s="48"/>
      <c r="N76" s="8" t="s">
        <v>43</v>
      </c>
    </row>
    <row r="77" spans="1:14" ht="13.5" thickBot="1">
      <c r="A77" s="22"/>
      <c r="B77" s="9"/>
      <c r="C77" s="9" t="s">
        <v>44</v>
      </c>
      <c r="D77" s="10" t="s">
        <v>45</v>
      </c>
      <c r="E77" s="10" t="s">
        <v>46</v>
      </c>
      <c r="F77" s="10" t="s">
        <v>47</v>
      </c>
      <c r="G77" s="10" t="s">
        <v>48</v>
      </c>
      <c r="H77" s="10" t="s">
        <v>49</v>
      </c>
      <c r="I77" s="10" t="s">
        <v>22</v>
      </c>
      <c r="J77" s="10" t="s">
        <v>50</v>
      </c>
      <c r="K77" s="10" t="s">
        <v>51</v>
      </c>
      <c r="L77" s="10" t="s">
        <v>45</v>
      </c>
      <c r="M77" s="10" t="s">
        <v>52</v>
      </c>
      <c r="N77" s="9" t="s">
        <v>53</v>
      </c>
    </row>
    <row r="78" spans="1:14" ht="26.25" thickBot="1">
      <c r="A78" s="19" t="s">
        <v>134</v>
      </c>
      <c r="B78" s="11" t="s">
        <v>135</v>
      </c>
      <c r="C78" s="3">
        <v>4</v>
      </c>
      <c r="D78" s="3">
        <v>0</v>
      </c>
      <c r="E78" s="3">
        <v>0</v>
      </c>
      <c r="F78" s="3">
        <v>1</v>
      </c>
      <c r="G78" s="3">
        <v>2</v>
      </c>
      <c r="H78" s="3">
        <f>2.5*D78+1.5*E78+1.5*F78+1.5*G78</f>
        <v>4.5</v>
      </c>
      <c r="I78" s="3">
        <v>2.5</v>
      </c>
      <c r="J78" s="3">
        <v>7</v>
      </c>
      <c r="K78" s="3"/>
      <c r="L78" s="3" t="s">
        <v>45</v>
      </c>
      <c r="M78" s="3"/>
      <c r="N78" s="11" t="s">
        <v>60</v>
      </c>
    </row>
    <row r="79" spans="1:14" ht="26.25" thickBot="1">
      <c r="A79" s="19" t="s">
        <v>136</v>
      </c>
      <c r="B79" s="11" t="s">
        <v>137</v>
      </c>
      <c r="C79" s="3">
        <v>7</v>
      </c>
      <c r="D79" s="3">
        <v>2</v>
      </c>
      <c r="E79" s="3">
        <v>1</v>
      </c>
      <c r="F79" s="3">
        <v>0</v>
      </c>
      <c r="G79" s="3">
        <v>1</v>
      </c>
      <c r="H79" s="3">
        <f>2.5*D79+1.5*E79+1.5*F79+1.5*G79</f>
        <v>8</v>
      </c>
      <c r="I79" s="3">
        <v>4</v>
      </c>
      <c r="J79" s="3">
        <v>12</v>
      </c>
      <c r="K79" s="3" t="s">
        <v>51</v>
      </c>
      <c r="L79" s="3"/>
      <c r="M79" s="3"/>
      <c r="N79" s="11" t="s">
        <v>60</v>
      </c>
    </row>
    <row r="80" spans="1:14" ht="26.25" thickBot="1">
      <c r="A80" s="19" t="s">
        <v>138</v>
      </c>
      <c r="B80" s="11" t="s">
        <v>139</v>
      </c>
      <c r="C80" s="3">
        <v>7</v>
      </c>
      <c r="D80" s="3">
        <v>2</v>
      </c>
      <c r="E80" s="3">
        <v>1</v>
      </c>
      <c r="F80" s="3">
        <v>0</v>
      </c>
      <c r="G80" s="3">
        <v>1</v>
      </c>
      <c r="H80" s="3">
        <f>2.5*D80+1.5*E80+1.5*F80+1.5*G80</f>
        <v>8</v>
      </c>
      <c r="I80" s="3">
        <v>4</v>
      </c>
      <c r="J80" s="3">
        <v>12</v>
      </c>
      <c r="K80" s="3" t="s">
        <v>51</v>
      </c>
      <c r="L80" s="3"/>
      <c r="M80" s="3"/>
      <c r="N80" s="11" t="s">
        <v>55</v>
      </c>
    </row>
    <row r="81" spans="1:14" ht="13.5" thickBot="1">
      <c r="A81" s="19" t="s">
        <v>75</v>
      </c>
      <c r="B81" s="11" t="s">
        <v>63</v>
      </c>
      <c r="C81" s="3">
        <v>4</v>
      </c>
      <c r="D81" s="3">
        <v>0</v>
      </c>
      <c r="E81" s="3">
        <v>0</v>
      </c>
      <c r="F81" s="3">
        <v>0</v>
      </c>
      <c r="G81" s="3">
        <v>4</v>
      </c>
      <c r="H81" s="3">
        <f>2.5*D81+1.5*E81+1.5*F81+1.5*G81</f>
        <v>6</v>
      </c>
      <c r="I81" s="3">
        <v>1</v>
      </c>
      <c r="J81" s="3">
        <v>7</v>
      </c>
      <c r="K81" s="3"/>
      <c r="L81" s="3" t="s">
        <v>45</v>
      </c>
      <c r="M81" s="3"/>
      <c r="N81" s="11" t="s">
        <v>60</v>
      </c>
    </row>
    <row r="82" spans="1:14" ht="13.5" thickBot="1">
      <c r="A82" s="19" t="s">
        <v>101</v>
      </c>
      <c r="B82" s="11" t="s">
        <v>61</v>
      </c>
      <c r="C82" s="3">
        <v>8</v>
      </c>
      <c r="D82" s="3">
        <v>2</v>
      </c>
      <c r="E82" s="3">
        <v>1</v>
      </c>
      <c r="F82" s="3">
        <v>0</v>
      </c>
      <c r="G82" s="3">
        <v>1</v>
      </c>
      <c r="H82" s="3">
        <f>2.5*D82+1.5*E82+1.5*F82+1.5*G82</f>
        <v>8</v>
      </c>
      <c r="I82" s="3">
        <v>6</v>
      </c>
      <c r="J82" s="3">
        <v>14</v>
      </c>
      <c r="K82" s="3" t="s">
        <v>51</v>
      </c>
      <c r="L82" s="3"/>
      <c r="M82" s="3"/>
      <c r="N82" s="11" t="s">
        <v>60</v>
      </c>
    </row>
    <row r="83" spans="1:14" ht="13.5" thickBot="1">
      <c r="A83" s="22" t="s">
        <v>56</v>
      </c>
      <c r="B83" s="9"/>
      <c r="C83" s="9">
        <f>SUM(C78:C82)</f>
        <v>30</v>
      </c>
      <c r="D83" s="9">
        <f aca="true" t="shared" si="3" ref="D83:J83">SUM(D78:D82)</f>
        <v>6</v>
      </c>
      <c r="E83" s="9">
        <f t="shared" si="3"/>
        <v>3</v>
      </c>
      <c r="F83" s="9">
        <f t="shared" si="3"/>
        <v>1</v>
      </c>
      <c r="G83" s="9">
        <f t="shared" si="3"/>
        <v>9</v>
      </c>
      <c r="H83" s="9">
        <f t="shared" si="3"/>
        <v>34.5</v>
      </c>
      <c r="I83" s="9">
        <f t="shared" si="3"/>
        <v>17.5</v>
      </c>
      <c r="J83" s="9">
        <f t="shared" si="3"/>
        <v>52</v>
      </c>
      <c r="K83" s="9"/>
      <c r="L83" s="9"/>
      <c r="M83" s="9"/>
      <c r="N83" s="9"/>
    </row>
    <row r="84" ht="15.75">
      <c r="A84" s="14"/>
    </row>
    <row r="85" ht="15.75">
      <c r="F85" s="13" t="s">
        <v>64</v>
      </c>
    </row>
    <row r="86" ht="13.5" thickBot="1">
      <c r="A86" s="16"/>
    </row>
    <row r="87" spans="1:14" ht="13.5" thickBot="1">
      <c r="A87" s="21" t="s">
        <v>37</v>
      </c>
      <c r="B87" s="8" t="s">
        <v>38</v>
      </c>
      <c r="C87" s="8" t="s">
        <v>39</v>
      </c>
      <c r="D87" s="46" t="s">
        <v>40</v>
      </c>
      <c r="E87" s="47"/>
      <c r="F87" s="47"/>
      <c r="G87" s="48"/>
      <c r="H87" s="46" t="s">
        <v>41</v>
      </c>
      <c r="I87" s="47"/>
      <c r="J87" s="48"/>
      <c r="K87" s="46" t="s">
        <v>42</v>
      </c>
      <c r="L87" s="47"/>
      <c r="M87" s="48"/>
      <c r="N87" s="8" t="s">
        <v>43</v>
      </c>
    </row>
    <row r="88" spans="1:14" ht="13.5" thickBot="1">
      <c r="A88" s="22"/>
      <c r="B88" s="9"/>
      <c r="C88" s="9" t="s">
        <v>44</v>
      </c>
      <c r="D88" s="10" t="s">
        <v>45</v>
      </c>
      <c r="E88" s="10" t="s">
        <v>46</v>
      </c>
      <c r="F88" s="10" t="s">
        <v>47</v>
      </c>
      <c r="G88" s="10" t="s">
        <v>48</v>
      </c>
      <c r="H88" s="10" t="s">
        <v>49</v>
      </c>
      <c r="I88" s="10" t="s">
        <v>22</v>
      </c>
      <c r="J88" s="10" t="s">
        <v>50</v>
      </c>
      <c r="K88" s="10" t="s">
        <v>51</v>
      </c>
      <c r="L88" s="10" t="s">
        <v>45</v>
      </c>
      <c r="M88" s="10" t="s">
        <v>52</v>
      </c>
      <c r="N88" s="9" t="s">
        <v>53</v>
      </c>
    </row>
    <row r="89" spans="1:14" ht="13.5" thickBot="1">
      <c r="A89" s="50" t="s">
        <v>84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2"/>
    </row>
    <row r="90" spans="1:14" ht="13.5" thickBot="1">
      <c r="A90" s="19" t="s">
        <v>107</v>
      </c>
      <c r="B90" s="11" t="s">
        <v>108</v>
      </c>
      <c r="C90" s="3">
        <v>8</v>
      </c>
      <c r="D90" s="3">
        <v>2</v>
      </c>
      <c r="E90" s="3">
        <v>1</v>
      </c>
      <c r="F90" s="3">
        <v>0</v>
      </c>
      <c r="G90" s="3">
        <v>1</v>
      </c>
      <c r="H90" s="3">
        <f>2.5*D90+1.5*E90+1.5*F90+1.5*G90</f>
        <v>8</v>
      </c>
      <c r="I90" s="3">
        <v>6</v>
      </c>
      <c r="J90" s="3">
        <v>14</v>
      </c>
      <c r="K90" s="3" t="s">
        <v>51</v>
      </c>
      <c r="L90" s="3"/>
      <c r="M90" s="3"/>
      <c r="N90" s="11" t="s">
        <v>60</v>
      </c>
    </row>
    <row r="91" spans="1:14" ht="26.25" thickBot="1">
      <c r="A91" s="19" t="s">
        <v>140</v>
      </c>
      <c r="B91" s="11" t="s">
        <v>141</v>
      </c>
      <c r="C91" s="3">
        <v>8</v>
      </c>
      <c r="D91" s="3">
        <v>2</v>
      </c>
      <c r="E91" s="3">
        <v>1</v>
      </c>
      <c r="F91" s="3">
        <v>0</v>
      </c>
      <c r="G91" s="3">
        <v>1</v>
      </c>
      <c r="H91" s="3">
        <f aca="true" t="shared" si="4" ref="H91:H96">2.5*D91+1.5*E91+1.5*F91+1.5*G91</f>
        <v>8</v>
      </c>
      <c r="I91" s="3">
        <v>6</v>
      </c>
      <c r="J91" s="3">
        <v>14</v>
      </c>
      <c r="K91" s="3" t="s">
        <v>51</v>
      </c>
      <c r="L91" s="3"/>
      <c r="M91" s="3"/>
      <c r="N91" s="11" t="s">
        <v>60</v>
      </c>
    </row>
    <row r="92" spans="1:14" ht="13.5" thickBot="1">
      <c r="A92" s="19" t="s">
        <v>102</v>
      </c>
      <c r="B92" s="11" t="s">
        <v>103</v>
      </c>
      <c r="C92" s="3">
        <v>8</v>
      </c>
      <c r="D92" s="3">
        <v>2</v>
      </c>
      <c r="E92" s="3">
        <v>1</v>
      </c>
      <c r="F92" s="3">
        <v>0</v>
      </c>
      <c r="G92" s="3">
        <v>1</v>
      </c>
      <c r="H92" s="3">
        <f t="shared" si="4"/>
        <v>8</v>
      </c>
      <c r="I92" s="3">
        <v>6</v>
      </c>
      <c r="J92" s="3">
        <v>14</v>
      </c>
      <c r="K92" s="3" t="s">
        <v>51</v>
      </c>
      <c r="L92" s="3"/>
      <c r="M92" s="3"/>
      <c r="N92" s="11" t="s">
        <v>60</v>
      </c>
    </row>
    <row r="93" spans="1:14" ht="12.75">
      <c r="A93" s="53" t="s">
        <v>77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5"/>
    </row>
    <row r="94" spans="1:14" ht="13.5" thickBot="1">
      <c r="A94" s="19" t="s">
        <v>85</v>
      </c>
      <c r="B94" s="11" t="s">
        <v>86</v>
      </c>
      <c r="C94" s="3">
        <v>8</v>
      </c>
      <c r="D94" s="3">
        <v>2</v>
      </c>
      <c r="E94" s="3">
        <v>1</v>
      </c>
      <c r="F94" s="3">
        <v>0</v>
      </c>
      <c r="G94" s="3">
        <v>1</v>
      </c>
      <c r="H94" s="3">
        <f t="shared" si="4"/>
        <v>8</v>
      </c>
      <c r="I94" s="3">
        <v>6</v>
      </c>
      <c r="J94" s="3">
        <v>14</v>
      </c>
      <c r="K94" s="3" t="s">
        <v>51</v>
      </c>
      <c r="L94" s="3"/>
      <c r="M94" s="3"/>
      <c r="N94" s="11" t="s">
        <v>60</v>
      </c>
    </row>
    <row r="95" spans="1:14" ht="26.25" thickBot="1">
      <c r="A95" s="19" t="s">
        <v>142</v>
      </c>
      <c r="B95" s="11" t="s">
        <v>104</v>
      </c>
      <c r="C95" s="3">
        <v>8</v>
      </c>
      <c r="D95" s="3">
        <v>2</v>
      </c>
      <c r="E95" s="3">
        <v>1</v>
      </c>
      <c r="F95" s="3">
        <v>0</v>
      </c>
      <c r="G95" s="3">
        <v>1</v>
      </c>
      <c r="H95" s="3">
        <f t="shared" si="4"/>
        <v>8</v>
      </c>
      <c r="I95" s="3">
        <v>6</v>
      </c>
      <c r="J95" s="3">
        <v>14</v>
      </c>
      <c r="K95" s="3" t="s">
        <v>51</v>
      </c>
      <c r="L95" s="3"/>
      <c r="M95" s="3"/>
      <c r="N95" s="11" t="s">
        <v>60</v>
      </c>
    </row>
    <row r="96" spans="1:14" ht="13.5" thickBot="1">
      <c r="A96" s="19" t="s">
        <v>143</v>
      </c>
      <c r="B96" s="11" t="s">
        <v>144</v>
      </c>
      <c r="C96" s="3">
        <v>8</v>
      </c>
      <c r="D96" s="3">
        <v>2</v>
      </c>
      <c r="E96" s="3">
        <v>1</v>
      </c>
      <c r="F96" s="3">
        <v>0</v>
      </c>
      <c r="G96" s="3">
        <v>1</v>
      </c>
      <c r="H96" s="3">
        <f t="shared" si="4"/>
        <v>8</v>
      </c>
      <c r="I96" s="3">
        <v>6</v>
      </c>
      <c r="J96" s="3">
        <v>14</v>
      </c>
      <c r="K96" s="3" t="s">
        <v>51</v>
      </c>
      <c r="L96" s="3"/>
      <c r="M96" s="3"/>
      <c r="N96" s="11" t="s">
        <v>60</v>
      </c>
    </row>
    <row r="97" spans="1:14" ht="13.5" thickBot="1">
      <c r="A97" s="22" t="s">
        <v>56</v>
      </c>
      <c r="B97" s="9"/>
      <c r="C97" s="9">
        <f>C90+C94</f>
        <v>16</v>
      </c>
      <c r="D97" s="9">
        <f aca="true" t="shared" si="5" ref="D97:J97">D90+D94</f>
        <v>4</v>
      </c>
      <c r="E97" s="9">
        <f t="shared" si="5"/>
        <v>2</v>
      </c>
      <c r="F97" s="9">
        <f t="shared" si="5"/>
        <v>0</v>
      </c>
      <c r="G97" s="9">
        <f t="shared" si="5"/>
        <v>2</v>
      </c>
      <c r="H97" s="9">
        <f t="shared" si="5"/>
        <v>16</v>
      </c>
      <c r="I97" s="9">
        <f t="shared" si="5"/>
        <v>12</v>
      </c>
      <c r="J97" s="9">
        <f t="shared" si="5"/>
        <v>28</v>
      </c>
      <c r="K97" s="9"/>
      <c r="L97" s="9"/>
      <c r="M97" s="9"/>
      <c r="N97" s="9"/>
    </row>
    <row r="98" ht="15.75">
      <c r="A98" s="14"/>
    </row>
    <row r="99" ht="15.75">
      <c r="C99" s="13" t="s">
        <v>65</v>
      </c>
    </row>
    <row r="100" ht="13.5" thickBot="1">
      <c r="A100" s="16"/>
    </row>
    <row r="101" spans="1:14" ht="13.5" thickBot="1">
      <c r="A101" s="21" t="s">
        <v>37</v>
      </c>
      <c r="B101" s="8" t="s">
        <v>38</v>
      </c>
      <c r="C101" s="8" t="s">
        <v>39</v>
      </c>
      <c r="D101" s="46" t="s">
        <v>40</v>
      </c>
      <c r="E101" s="47"/>
      <c r="F101" s="47"/>
      <c r="G101" s="48"/>
      <c r="H101" s="46" t="s">
        <v>41</v>
      </c>
      <c r="I101" s="47"/>
      <c r="J101" s="48"/>
      <c r="K101" s="46" t="s">
        <v>42</v>
      </c>
      <c r="L101" s="47"/>
      <c r="M101" s="48"/>
      <c r="N101" s="8" t="s">
        <v>43</v>
      </c>
    </row>
    <row r="102" spans="1:14" ht="13.5" thickBot="1">
      <c r="A102" s="22"/>
      <c r="B102" s="9"/>
      <c r="C102" s="9" t="s">
        <v>44</v>
      </c>
      <c r="D102" s="10" t="s">
        <v>45</v>
      </c>
      <c r="E102" s="10" t="s">
        <v>46</v>
      </c>
      <c r="F102" s="10" t="s">
        <v>47</v>
      </c>
      <c r="G102" s="10" t="s">
        <v>48</v>
      </c>
      <c r="H102" s="10" t="s">
        <v>49</v>
      </c>
      <c r="I102" s="10" t="s">
        <v>22</v>
      </c>
      <c r="J102" s="10" t="s">
        <v>50</v>
      </c>
      <c r="K102" s="10" t="s">
        <v>51</v>
      </c>
      <c r="L102" s="10" t="s">
        <v>45</v>
      </c>
      <c r="M102" s="10" t="s">
        <v>52</v>
      </c>
      <c r="N102" s="9" t="s">
        <v>53</v>
      </c>
    </row>
    <row r="103" spans="1:14" ht="12.75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ht="15.75">
      <c r="F104" s="13" t="s">
        <v>66</v>
      </c>
    </row>
    <row r="105" ht="13.5" thickBot="1">
      <c r="F105" s="16"/>
    </row>
    <row r="106" spans="1:14" ht="13.5" thickBot="1">
      <c r="A106" s="21" t="s">
        <v>37</v>
      </c>
      <c r="B106" s="8" t="s">
        <v>38</v>
      </c>
      <c r="C106" s="8" t="s">
        <v>39</v>
      </c>
      <c r="D106" s="46" t="s">
        <v>40</v>
      </c>
      <c r="E106" s="47"/>
      <c r="F106" s="47"/>
      <c r="G106" s="48"/>
      <c r="H106" s="46" t="s">
        <v>41</v>
      </c>
      <c r="I106" s="47"/>
      <c r="J106" s="48"/>
      <c r="K106" s="46" t="s">
        <v>42</v>
      </c>
      <c r="L106" s="47"/>
      <c r="M106" s="48"/>
      <c r="N106" s="8" t="s">
        <v>43</v>
      </c>
    </row>
    <row r="107" spans="1:14" ht="13.5" thickBot="1">
      <c r="A107" s="22"/>
      <c r="B107" s="9"/>
      <c r="C107" s="9" t="s">
        <v>44</v>
      </c>
      <c r="D107" s="10" t="s">
        <v>45</v>
      </c>
      <c r="E107" s="10" t="s">
        <v>46</v>
      </c>
      <c r="F107" s="10" t="s">
        <v>47</v>
      </c>
      <c r="G107" s="10" t="s">
        <v>48</v>
      </c>
      <c r="H107" s="10" t="s">
        <v>49</v>
      </c>
      <c r="I107" s="10" t="s">
        <v>22</v>
      </c>
      <c r="J107" s="10" t="s">
        <v>50</v>
      </c>
      <c r="K107" s="10" t="s">
        <v>51</v>
      </c>
      <c r="L107" s="10" t="s">
        <v>45</v>
      </c>
      <c r="M107" s="10" t="s">
        <v>52</v>
      </c>
      <c r="N107" s="9" t="s">
        <v>53</v>
      </c>
    </row>
    <row r="108" spans="1:14" ht="12.75">
      <c r="A108" s="2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ht="15.75">
      <c r="E109" s="13" t="s">
        <v>67</v>
      </c>
    </row>
    <row r="110" ht="15.75">
      <c r="E110" s="13"/>
    </row>
    <row r="111" ht="15.75">
      <c r="E111" s="13" t="s">
        <v>68</v>
      </c>
    </row>
    <row r="112" ht="13.5" thickBot="1">
      <c r="A112" s="16"/>
    </row>
    <row r="113" spans="1:14" ht="13.5" thickBot="1">
      <c r="A113" s="21" t="s">
        <v>37</v>
      </c>
      <c r="B113" s="8" t="s">
        <v>38</v>
      </c>
      <c r="C113" s="8" t="s">
        <v>39</v>
      </c>
      <c r="D113" s="46" t="s">
        <v>40</v>
      </c>
      <c r="E113" s="47"/>
      <c r="F113" s="47"/>
      <c r="G113" s="48"/>
      <c r="H113" s="46" t="s">
        <v>41</v>
      </c>
      <c r="I113" s="47"/>
      <c r="J113" s="48"/>
      <c r="K113" s="46" t="s">
        <v>42</v>
      </c>
      <c r="L113" s="47"/>
      <c r="M113" s="48"/>
      <c r="N113" s="8" t="s">
        <v>43</v>
      </c>
    </row>
    <row r="114" spans="1:14" ht="13.5" thickBot="1">
      <c r="A114" s="22"/>
      <c r="B114" s="9"/>
      <c r="C114" s="9" t="s">
        <v>44</v>
      </c>
      <c r="D114" s="10" t="s">
        <v>45</v>
      </c>
      <c r="E114" s="10" t="s">
        <v>46</v>
      </c>
      <c r="F114" s="10" t="s">
        <v>47</v>
      </c>
      <c r="G114" s="10" t="s">
        <v>48</v>
      </c>
      <c r="H114" s="10" t="s">
        <v>49</v>
      </c>
      <c r="I114" s="10" t="s">
        <v>22</v>
      </c>
      <c r="J114" s="10" t="s">
        <v>50</v>
      </c>
      <c r="K114" s="10" t="s">
        <v>51</v>
      </c>
      <c r="L114" s="10" t="s">
        <v>45</v>
      </c>
      <c r="M114" s="10" t="s">
        <v>52</v>
      </c>
      <c r="N114" s="9" t="s">
        <v>53</v>
      </c>
    </row>
    <row r="115" spans="1:14" ht="26.25" thickBot="1">
      <c r="A115" s="19" t="s">
        <v>91</v>
      </c>
      <c r="B115" s="11" t="s">
        <v>92</v>
      </c>
      <c r="C115" s="3">
        <v>8</v>
      </c>
      <c r="D115" s="3">
        <v>2</v>
      </c>
      <c r="E115" s="3">
        <v>1</v>
      </c>
      <c r="F115" s="3">
        <v>0</v>
      </c>
      <c r="G115" s="3">
        <v>1</v>
      </c>
      <c r="H115" s="3">
        <f>2.5*D115+1.5*E115+1.5*F115+1.5*G115</f>
        <v>8</v>
      </c>
      <c r="I115" s="3">
        <v>6</v>
      </c>
      <c r="J115" s="3">
        <v>14</v>
      </c>
      <c r="K115" s="3" t="s">
        <v>51</v>
      </c>
      <c r="L115" s="3"/>
      <c r="M115" s="3"/>
      <c r="N115" s="11" t="s">
        <v>69</v>
      </c>
    </row>
    <row r="116" spans="1:14" ht="13.5" thickBot="1">
      <c r="A116" s="19" t="s">
        <v>89</v>
      </c>
      <c r="B116" s="11" t="s">
        <v>90</v>
      </c>
      <c r="C116" s="3">
        <v>7</v>
      </c>
      <c r="D116" s="3">
        <v>2</v>
      </c>
      <c r="E116" s="3">
        <v>1</v>
      </c>
      <c r="F116" s="3">
        <v>0</v>
      </c>
      <c r="G116" s="3">
        <v>1</v>
      </c>
      <c r="H116" s="3">
        <f aca="true" t="shared" si="6" ref="H116:H123">2.5*D116+1.5*E116+1.5*F116+1.5*G116</f>
        <v>8</v>
      </c>
      <c r="I116" s="3">
        <v>4</v>
      </c>
      <c r="J116" s="3">
        <v>12</v>
      </c>
      <c r="K116" s="3" t="s">
        <v>51</v>
      </c>
      <c r="L116" s="3"/>
      <c r="M116" s="3"/>
      <c r="N116" s="11" t="s">
        <v>69</v>
      </c>
    </row>
    <row r="117" spans="1:14" ht="26.25" thickBot="1">
      <c r="A117" s="19" t="s">
        <v>126</v>
      </c>
      <c r="B117" s="11" t="s">
        <v>127</v>
      </c>
      <c r="C117" s="3">
        <v>8</v>
      </c>
      <c r="D117" s="3">
        <v>2</v>
      </c>
      <c r="E117" s="3">
        <v>1</v>
      </c>
      <c r="F117" s="3">
        <v>0</v>
      </c>
      <c r="G117" s="3">
        <v>1</v>
      </c>
      <c r="H117" s="3">
        <f t="shared" si="6"/>
        <v>8</v>
      </c>
      <c r="I117" s="3">
        <v>6</v>
      </c>
      <c r="J117" s="3">
        <v>14</v>
      </c>
      <c r="K117" s="3" t="s">
        <v>51</v>
      </c>
      <c r="L117" s="3"/>
      <c r="M117" s="3"/>
      <c r="N117" s="11" t="s">
        <v>69</v>
      </c>
    </row>
    <row r="118" spans="1:14" ht="13.5" thickBot="1">
      <c r="A118" s="19" t="s">
        <v>105</v>
      </c>
      <c r="B118" s="11" t="s">
        <v>106</v>
      </c>
      <c r="C118" s="3">
        <v>7</v>
      </c>
      <c r="D118" s="3">
        <v>2</v>
      </c>
      <c r="E118" s="3">
        <v>1</v>
      </c>
      <c r="F118" s="3">
        <v>0</v>
      </c>
      <c r="G118" s="3">
        <v>1</v>
      </c>
      <c r="H118" s="3">
        <f t="shared" si="6"/>
        <v>8</v>
      </c>
      <c r="I118" s="3">
        <v>4</v>
      </c>
      <c r="J118" s="3">
        <v>12</v>
      </c>
      <c r="K118" s="3" t="s">
        <v>51</v>
      </c>
      <c r="L118" s="3"/>
      <c r="M118" s="3"/>
      <c r="N118" s="11" t="s">
        <v>69</v>
      </c>
    </row>
    <row r="119" spans="1:14" ht="13.5" thickBot="1">
      <c r="A119" s="19" t="s">
        <v>128</v>
      </c>
      <c r="B119" s="11" t="s">
        <v>129</v>
      </c>
      <c r="C119" s="3">
        <v>8</v>
      </c>
      <c r="D119" s="3">
        <v>2</v>
      </c>
      <c r="E119" s="3">
        <v>1</v>
      </c>
      <c r="F119" s="3">
        <v>0</v>
      </c>
      <c r="G119" s="3">
        <v>1</v>
      </c>
      <c r="H119" s="3">
        <f t="shared" si="6"/>
        <v>8</v>
      </c>
      <c r="I119" s="3">
        <v>6</v>
      </c>
      <c r="J119" s="3">
        <v>14</v>
      </c>
      <c r="K119" s="3" t="s">
        <v>51</v>
      </c>
      <c r="L119" s="3"/>
      <c r="M119" s="3"/>
      <c r="N119" s="11" t="s">
        <v>69</v>
      </c>
    </row>
    <row r="120" spans="1:14" ht="26.25" thickBot="1">
      <c r="A120" s="19" t="s">
        <v>82</v>
      </c>
      <c r="B120" s="11" t="s">
        <v>83</v>
      </c>
      <c r="C120" s="3">
        <v>6</v>
      </c>
      <c r="D120" s="3">
        <v>2</v>
      </c>
      <c r="E120" s="3">
        <v>1</v>
      </c>
      <c r="F120" s="3">
        <v>0</v>
      </c>
      <c r="G120" s="3">
        <v>0</v>
      </c>
      <c r="H120" s="3">
        <f t="shared" si="6"/>
        <v>6.5</v>
      </c>
      <c r="I120" s="3">
        <v>4.5</v>
      </c>
      <c r="J120" s="3">
        <v>11</v>
      </c>
      <c r="K120" s="3" t="s">
        <v>51</v>
      </c>
      <c r="L120" s="3"/>
      <c r="M120" s="3"/>
      <c r="N120" s="11" t="s">
        <v>69</v>
      </c>
    </row>
    <row r="121" spans="1:14" ht="13.5" thickBot="1">
      <c r="A121" s="19" t="s">
        <v>98</v>
      </c>
      <c r="B121" s="11" t="s">
        <v>99</v>
      </c>
      <c r="C121" s="3">
        <v>8</v>
      </c>
      <c r="D121" s="3">
        <v>2</v>
      </c>
      <c r="E121" s="3">
        <v>1</v>
      </c>
      <c r="F121" s="3">
        <v>0</v>
      </c>
      <c r="G121" s="3">
        <v>1</v>
      </c>
      <c r="H121" s="3">
        <f t="shared" si="6"/>
        <v>8</v>
      </c>
      <c r="I121" s="3">
        <v>6</v>
      </c>
      <c r="J121" s="3">
        <v>14</v>
      </c>
      <c r="K121" s="3" t="s">
        <v>51</v>
      </c>
      <c r="L121" s="3"/>
      <c r="M121" s="3"/>
      <c r="N121" s="11" t="s">
        <v>69</v>
      </c>
    </row>
    <row r="122" spans="1:14" ht="26.25" thickBot="1">
      <c r="A122" s="19" t="s">
        <v>131</v>
      </c>
      <c r="B122" s="11" t="s">
        <v>132</v>
      </c>
      <c r="C122" s="3">
        <v>8</v>
      </c>
      <c r="D122" s="3">
        <v>2</v>
      </c>
      <c r="E122" s="3">
        <v>1</v>
      </c>
      <c r="F122" s="3">
        <v>0</v>
      </c>
      <c r="G122" s="3">
        <v>1</v>
      </c>
      <c r="H122" s="3">
        <f t="shared" si="6"/>
        <v>8</v>
      </c>
      <c r="I122" s="3">
        <v>6</v>
      </c>
      <c r="J122" s="3">
        <v>14</v>
      </c>
      <c r="K122" s="3"/>
      <c r="L122" s="3" t="s">
        <v>45</v>
      </c>
      <c r="M122" s="3"/>
      <c r="N122" s="11" t="s">
        <v>69</v>
      </c>
    </row>
    <row r="123" spans="1:14" ht="26.25" thickBot="1">
      <c r="A123" s="19" t="s">
        <v>138</v>
      </c>
      <c r="B123" s="11" t="s">
        <v>139</v>
      </c>
      <c r="C123" s="3">
        <v>7</v>
      </c>
      <c r="D123" s="3">
        <v>2</v>
      </c>
      <c r="E123" s="3">
        <v>1</v>
      </c>
      <c r="F123" s="3">
        <v>0</v>
      </c>
      <c r="G123" s="3">
        <v>1</v>
      </c>
      <c r="H123" s="3">
        <f t="shared" si="6"/>
        <v>8</v>
      </c>
      <c r="I123" s="3">
        <v>4</v>
      </c>
      <c r="J123" s="3">
        <v>12</v>
      </c>
      <c r="K123" s="3" t="s">
        <v>51</v>
      </c>
      <c r="L123" s="3"/>
      <c r="M123" s="3"/>
      <c r="N123" s="11" t="s">
        <v>69</v>
      </c>
    </row>
    <row r="124" spans="1:14" ht="13.5" thickBot="1">
      <c r="A124" s="49" t="s">
        <v>121</v>
      </c>
      <c r="B124" s="48"/>
      <c r="C124" s="9">
        <f>SUM(C115:C123)</f>
        <v>67</v>
      </c>
      <c r="D124" s="9">
        <f aca="true" t="shared" si="7" ref="D124:J124">SUM(D115:D123)</f>
        <v>18</v>
      </c>
      <c r="E124" s="9">
        <f t="shared" si="7"/>
        <v>9</v>
      </c>
      <c r="F124" s="9">
        <f t="shared" si="7"/>
        <v>0</v>
      </c>
      <c r="G124" s="9">
        <f t="shared" si="7"/>
        <v>8</v>
      </c>
      <c r="H124" s="9">
        <f t="shared" si="7"/>
        <v>70.5</v>
      </c>
      <c r="I124" s="9">
        <f t="shared" si="7"/>
        <v>46.5</v>
      </c>
      <c r="J124" s="9">
        <f t="shared" si="7"/>
        <v>117</v>
      </c>
      <c r="K124" s="9">
        <v>8</v>
      </c>
      <c r="L124" s="9">
        <v>1</v>
      </c>
      <c r="M124" s="9">
        <v>0</v>
      </c>
      <c r="N124" s="9"/>
    </row>
    <row r="125" spans="1:14" ht="13.5" customHeight="1" thickBot="1">
      <c r="A125" s="46" t="s">
        <v>109</v>
      </c>
      <c r="B125" s="48"/>
      <c r="C125" s="39">
        <f>SUM(D125:G125)</f>
        <v>490</v>
      </c>
      <c r="D125" s="9">
        <f>D124*14</f>
        <v>252</v>
      </c>
      <c r="E125" s="9">
        <f aca="true" t="shared" si="8" ref="E125:J125">E124*14</f>
        <v>126</v>
      </c>
      <c r="F125" s="9">
        <f t="shared" si="8"/>
        <v>0</v>
      </c>
      <c r="G125" s="9">
        <f t="shared" si="8"/>
        <v>112</v>
      </c>
      <c r="H125" s="9">
        <f t="shared" si="8"/>
        <v>987</v>
      </c>
      <c r="I125" s="9">
        <f t="shared" si="8"/>
        <v>651</v>
      </c>
      <c r="J125" s="9">
        <f t="shared" si="8"/>
        <v>1638</v>
      </c>
      <c r="K125" s="9"/>
      <c r="L125" s="9"/>
      <c r="M125" s="9"/>
      <c r="N125" s="9"/>
    </row>
    <row r="126" spans="1:14" ht="13.5" customHeight="1" thickBot="1">
      <c r="A126" s="46" t="s">
        <v>122</v>
      </c>
      <c r="B126" s="48"/>
      <c r="C126" s="45">
        <f>C125/(C125+C138+C151)</f>
        <v>0.5303030303030303</v>
      </c>
      <c r="D126" s="45">
        <f aca="true" t="shared" si="9" ref="D126:J126">D125/(D125+D138+D151)</f>
        <v>0.6</v>
      </c>
      <c r="E126" s="45">
        <f t="shared" si="9"/>
        <v>0.6</v>
      </c>
      <c r="F126" s="45">
        <f t="shared" si="9"/>
        <v>0</v>
      </c>
      <c r="G126" s="45">
        <f t="shared" si="9"/>
        <v>0.4</v>
      </c>
      <c r="H126" s="45">
        <f t="shared" si="9"/>
        <v>0.5465116279069767</v>
      </c>
      <c r="I126" s="45">
        <f t="shared" si="9"/>
        <v>0.58125</v>
      </c>
      <c r="J126" s="45">
        <f t="shared" si="9"/>
        <v>0.5598086124401914</v>
      </c>
      <c r="K126" s="9" t="s">
        <v>70</v>
      </c>
      <c r="L126" s="9" t="s">
        <v>70</v>
      </c>
      <c r="M126" s="9" t="s">
        <v>70</v>
      </c>
      <c r="N126" s="9"/>
    </row>
    <row r="127" spans="1:14" ht="13.5" customHeight="1">
      <c r="A127" s="32"/>
      <c r="B127" s="32"/>
      <c r="C127" s="4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ht="15.75">
      <c r="C128" s="13" t="s">
        <v>71</v>
      </c>
    </row>
    <row r="129" ht="13.5" thickBot="1">
      <c r="A129" s="16"/>
    </row>
    <row r="130" spans="1:14" ht="13.5" thickBot="1">
      <c r="A130" s="21" t="s">
        <v>37</v>
      </c>
      <c r="B130" s="8" t="s">
        <v>38</v>
      </c>
      <c r="C130" s="8" t="s">
        <v>39</v>
      </c>
      <c r="D130" s="46" t="s">
        <v>40</v>
      </c>
      <c r="E130" s="47"/>
      <c r="F130" s="47"/>
      <c r="G130" s="48"/>
      <c r="H130" s="46" t="s">
        <v>41</v>
      </c>
      <c r="I130" s="47"/>
      <c r="J130" s="48"/>
      <c r="K130" s="46" t="s">
        <v>42</v>
      </c>
      <c r="L130" s="47"/>
      <c r="M130" s="48"/>
      <c r="N130" s="8" t="s">
        <v>43</v>
      </c>
    </row>
    <row r="131" spans="1:14" ht="13.5" thickBot="1">
      <c r="A131" s="22"/>
      <c r="B131" s="9"/>
      <c r="C131" s="9" t="s">
        <v>44</v>
      </c>
      <c r="D131" s="10" t="s">
        <v>45</v>
      </c>
      <c r="E131" s="10" t="s">
        <v>46</v>
      </c>
      <c r="F131" s="10" t="s">
        <v>47</v>
      </c>
      <c r="G131" s="10" t="s">
        <v>48</v>
      </c>
      <c r="H131" s="10" t="s">
        <v>49</v>
      </c>
      <c r="I131" s="10" t="s">
        <v>22</v>
      </c>
      <c r="J131" s="10" t="s">
        <v>50</v>
      </c>
      <c r="K131" s="10" t="s">
        <v>51</v>
      </c>
      <c r="L131" s="10" t="s">
        <v>45</v>
      </c>
      <c r="M131" s="10" t="s">
        <v>52</v>
      </c>
      <c r="N131" s="9" t="s">
        <v>53</v>
      </c>
    </row>
    <row r="132" spans="1:14" ht="13.5" thickBot="1">
      <c r="A132" s="19" t="s">
        <v>100</v>
      </c>
      <c r="B132" s="11" t="s">
        <v>59</v>
      </c>
      <c r="C132" s="3">
        <v>8</v>
      </c>
      <c r="D132" s="3">
        <v>2</v>
      </c>
      <c r="E132" s="3">
        <v>1</v>
      </c>
      <c r="F132" s="3">
        <v>0</v>
      </c>
      <c r="G132" s="3">
        <v>1</v>
      </c>
      <c r="H132" s="3">
        <f>2.5*D132+1.5*E132+1.5*F132+1.5*G132</f>
        <v>8</v>
      </c>
      <c r="I132" s="3">
        <v>6</v>
      </c>
      <c r="J132" s="3">
        <v>14</v>
      </c>
      <c r="K132" s="3" t="s">
        <v>51</v>
      </c>
      <c r="L132" s="3"/>
      <c r="M132" s="3"/>
      <c r="N132" s="11" t="s">
        <v>72</v>
      </c>
    </row>
    <row r="133" spans="1:14" ht="26.25" thickBot="1">
      <c r="A133" s="19" t="s">
        <v>134</v>
      </c>
      <c r="B133" s="11" t="s">
        <v>135</v>
      </c>
      <c r="C133" s="3">
        <v>4</v>
      </c>
      <c r="D133" s="3">
        <v>0</v>
      </c>
      <c r="E133" s="3">
        <v>0</v>
      </c>
      <c r="F133" s="3">
        <v>1</v>
      </c>
      <c r="G133" s="3">
        <v>2</v>
      </c>
      <c r="H133" s="3">
        <f>2.5*D133+1.5*E133+1.5*F133+1.5*G133</f>
        <v>4.5</v>
      </c>
      <c r="I133" s="3">
        <v>2.5</v>
      </c>
      <c r="J133" s="3">
        <v>7</v>
      </c>
      <c r="K133" s="3"/>
      <c r="L133" s="3" t="s">
        <v>45</v>
      </c>
      <c r="M133" s="3"/>
      <c r="N133" s="11" t="s">
        <v>69</v>
      </c>
    </row>
    <row r="134" spans="1:14" ht="26.25" thickBot="1">
      <c r="A134" s="19" t="s">
        <v>136</v>
      </c>
      <c r="B134" s="11" t="s">
        <v>137</v>
      </c>
      <c r="C134" s="3">
        <v>7</v>
      </c>
      <c r="D134" s="3">
        <v>2</v>
      </c>
      <c r="E134" s="3">
        <v>1</v>
      </c>
      <c r="F134" s="3">
        <v>0</v>
      </c>
      <c r="G134" s="3">
        <v>1</v>
      </c>
      <c r="H134" s="3">
        <f>2.5*D134+1.5*E134+1.5*F134+1.5*G134</f>
        <v>8</v>
      </c>
      <c r="I134" s="3">
        <v>4</v>
      </c>
      <c r="J134" s="3">
        <v>12</v>
      </c>
      <c r="K134" s="3" t="s">
        <v>51</v>
      </c>
      <c r="L134" s="3"/>
      <c r="M134" s="3"/>
      <c r="N134" s="11" t="s">
        <v>69</v>
      </c>
    </row>
    <row r="135" spans="1:14" ht="13.5" thickBot="1">
      <c r="A135" s="19" t="s">
        <v>75</v>
      </c>
      <c r="B135" s="11" t="s">
        <v>63</v>
      </c>
      <c r="C135" s="3">
        <v>4</v>
      </c>
      <c r="D135" s="3">
        <v>0</v>
      </c>
      <c r="E135" s="3">
        <v>0</v>
      </c>
      <c r="F135" s="3">
        <v>0</v>
      </c>
      <c r="G135" s="3">
        <v>4</v>
      </c>
      <c r="H135" s="3">
        <f>2.5*D135+1.5*E135+1.5*F135+1.5*G135</f>
        <v>6</v>
      </c>
      <c r="I135" s="3">
        <v>1</v>
      </c>
      <c r="J135" s="3">
        <v>7</v>
      </c>
      <c r="K135" s="3"/>
      <c r="L135" s="3" t="s">
        <v>45</v>
      </c>
      <c r="M135" s="3"/>
      <c r="N135" s="11" t="s">
        <v>69</v>
      </c>
    </row>
    <row r="136" spans="1:14" ht="13.5" thickBot="1">
      <c r="A136" s="19" t="s">
        <v>101</v>
      </c>
      <c r="B136" s="11" t="s">
        <v>61</v>
      </c>
      <c r="C136" s="3">
        <v>8</v>
      </c>
      <c r="D136" s="3">
        <v>2</v>
      </c>
      <c r="E136" s="3">
        <v>1</v>
      </c>
      <c r="F136" s="3">
        <v>0</v>
      </c>
      <c r="G136" s="3">
        <v>1</v>
      </c>
      <c r="H136" s="3">
        <f>2.5*D136+1.5*E136+1.5*F136+1.5*G136</f>
        <v>8</v>
      </c>
      <c r="I136" s="3">
        <v>6</v>
      </c>
      <c r="J136" s="3">
        <v>14</v>
      </c>
      <c r="K136" s="3" t="s">
        <v>51</v>
      </c>
      <c r="L136" s="3"/>
      <c r="M136" s="3"/>
      <c r="N136" s="11" t="s">
        <v>72</v>
      </c>
    </row>
    <row r="137" spans="1:14" ht="13.5" thickBot="1">
      <c r="A137" s="49" t="s">
        <v>121</v>
      </c>
      <c r="B137" s="48"/>
      <c r="C137" s="9">
        <f>SUM(C132:C136)</f>
        <v>31</v>
      </c>
      <c r="D137" s="9">
        <f aca="true" t="shared" si="10" ref="D137:J137">SUM(D132:D136)</f>
        <v>6</v>
      </c>
      <c r="E137" s="9">
        <f t="shared" si="10"/>
        <v>3</v>
      </c>
      <c r="F137" s="9">
        <f t="shared" si="10"/>
        <v>1</v>
      </c>
      <c r="G137" s="9">
        <f t="shared" si="10"/>
        <v>9</v>
      </c>
      <c r="H137" s="9">
        <f t="shared" si="10"/>
        <v>34.5</v>
      </c>
      <c r="I137" s="9">
        <f t="shared" si="10"/>
        <v>19.5</v>
      </c>
      <c r="J137" s="9">
        <f t="shared" si="10"/>
        <v>54</v>
      </c>
      <c r="K137" s="9">
        <v>3</v>
      </c>
      <c r="L137" s="9">
        <v>2</v>
      </c>
      <c r="M137" s="9">
        <v>0</v>
      </c>
      <c r="N137" s="9"/>
    </row>
    <row r="138" spans="1:14" ht="13.5" customHeight="1" thickBot="1">
      <c r="A138" s="46" t="s">
        <v>109</v>
      </c>
      <c r="B138" s="48"/>
      <c r="C138" s="39">
        <f>SUM(D138:G138)</f>
        <v>266</v>
      </c>
      <c r="D138" s="9">
        <f aca="true" t="shared" si="11" ref="D138:J138">D137*14</f>
        <v>84</v>
      </c>
      <c r="E138" s="9">
        <f t="shared" si="11"/>
        <v>42</v>
      </c>
      <c r="F138" s="9">
        <f t="shared" si="11"/>
        <v>14</v>
      </c>
      <c r="G138" s="9">
        <f t="shared" si="11"/>
        <v>126</v>
      </c>
      <c r="H138" s="9">
        <f t="shared" si="11"/>
        <v>483</v>
      </c>
      <c r="I138" s="9">
        <f t="shared" si="11"/>
        <v>273</v>
      </c>
      <c r="J138" s="9">
        <f t="shared" si="11"/>
        <v>756</v>
      </c>
      <c r="K138" s="9"/>
      <c r="L138" s="9"/>
      <c r="M138" s="9"/>
      <c r="N138" s="9"/>
    </row>
    <row r="139" spans="1:14" ht="13.5" customHeight="1" thickBot="1">
      <c r="A139" s="46" t="s">
        <v>122</v>
      </c>
      <c r="B139" s="48"/>
      <c r="C139" s="45">
        <f>C138/(C125+C138+C151)</f>
        <v>0.2878787878787879</v>
      </c>
      <c r="D139" s="45">
        <f aca="true" t="shared" si="12" ref="D139:J139">D138/(D125+D138+D151)</f>
        <v>0.2</v>
      </c>
      <c r="E139" s="45">
        <f t="shared" si="12"/>
        <v>0.2</v>
      </c>
      <c r="F139" s="45">
        <f t="shared" si="12"/>
        <v>1</v>
      </c>
      <c r="G139" s="45">
        <f t="shared" si="12"/>
        <v>0.45</v>
      </c>
      <c r="H139" s="45">
        <f t="shared" si="12"/>
        <v>0.26744186046511625</v>
      </c>
      <c r="I139" s="45">
        <f t="shared" si="12"/>
        <v>0.24375</v>
      </c>
      <c r="J139" s="45">
        <f t="shared" si="12"/>
        <v>0.2583732057416268</v>
      </c>
      <c r="K139" s="9" t="s">
        <v>70</v>
      </c>
      <c r="L139" s="9" t="s">
        <v>70</v>
      </c>
      <c r="M139" s="9" t="s">
        <v>70</v>
      </c>
      <c r="N139" s="9"/>
    </row>
    <row r="140" ht="12.75">
      <c r="A140" s="16"/>
    </row>
    <row r="141" ht="12.75">
      <c r="A141" s="16"/>
    </row>
    <row r="142" ht="15.75">
      <c r="F142" s="13" t="s">
        <v>73</v>
      </c>
    </row>
    <row r="143" ht="15.75">
      <c r="A143" s="13"/>
    </row>
    <row r="144" ht="13.5" thickBot="1">
      <c r="A144" s="16"/>
    </row>
    <row r="145" spans="1:14" ht="13.5" thickBot="1">
      <c r="A145" s="21" t="s">
        <v>37</v>
      </c>
      <c r="B145" s="8" t="s">
        <v>38</v>
      </c>
      <c r="C145" s="8" t="s">
        <v>39</v>
      </c>
      <c r="D145" s="46" t="s">
        <v>40</v>
      </c>
      <c r="E145" s="47"/>
      <c r="F145" s="47"/>
      <c r="G145" s="48"/>
      <c r="H145" s="46" t="s">
        <v>41</v>
      </c>
      <c r="I145" s="47"/>
      <c r="J145" s="48"/>
      <c r="K145" s="46" t="s">
        <v>42</v>
      </c>
      <c r="L145" s="47"/>
      <c r="M145" s="48"/>
      <c r="N145" s="8" t="s">
        <v>43</v>
      </c>
    </row>
    <row r="146" spans="1:14" ht="13.5" thickBot="1">
      <c r="A146" s="22"/>
      <c r="B146" s="9"/>
      <c r="C146" s="9" t="s">
        <v>44</v>
      </c>
      <c r="D146" s="10" t="s">
        <v>45</v>
      </c>
      <c r="E146" s="10" t="s">
        <v>46</v>
      </c>
      <c r="F146" s="10" t="s">
        <v>47</v>
      </c>
      <c r="G146" s="10" t="s">
        <v>48</v>
      </c>
      <c r="H146" s="10" t="s">
        <v>49</v>
      </c>
      <c r="I146" s="10" t="s">
        <v>22</v>
      </c>
      <c r="J146" s="10" t="s">
        <v>50</v>
      </c>
      <c r="K146" s="10" t="s">
        <v>51</v>
      </c>
      <c r="L146" s="10" t="s">
        <v>45</v>
      </c>
      <c r="M146" s="10" t="s">
        <v>52</v>
      </c>
      <c r="N146" s="9" t="s">
        <v>53</v>
      </c>
    </row>
    <row r="147" spans="1:14" ht="26.25" thickBot="1">
      <c r="A147" s="19" t="s">
        <v>93</v>
      </c>
      <c r="B147" s="11" t="s">
        <v>94</v>
      </c>
      <c r="C147" s="3">
        <v>7</v>
      </c>
      <c r="D147" s="3">
        <v>2</v>
      </c>
      <c r="E147" s="3">
        <v>1</v>
      </c>
      <c r="F147" s="3">
        <v>0</v>
      </c>
      <c r="G147" s="3">
        <v>1</v>
      </c>
      <c r="H147" s="3">
        <f>2.5*D147+1.5*E147+1.5*F147+1.5*G147</f>
        <v>8</v>
      </c>
      <c r="I147" s="3">
        <v>4</v>
      </c>
      <c r="J147" s="3">
        <v>12</v>
      </c>
      <c r="K147" s="3" t="s">
        <v>51</v>
      </c>
      <c r="L147" s="3"/>
      <c r="M147" s="3"/>
      <c r="N147" s="11" t="s">
        <v>69</v>
      </c>
    </row>
    <row r="148" spans="1:14" ht="39" thickBot="1">
      <c r="A148" s="19" t="s">
        <v>97</v>
      </c>
      <c r="B148" s="11" t="s">
        <v>130</v>
      </c>
      <c r="C148" s="3">
        <v>7</v>
      </c>
      <c r="D148" s="3">
        <v>2</v>
      </c>
      <c r="E148" s="3">
        <v>1</v>
      </c>
      <c r="F148" s="3">
        <v>0</v>
      </c>
      <c r="G148" s="3">
        <v>1</v>
      </c>
      <c r="H148" s="3">
        <f>2.5*D148+1.5*E148+1.5*F148+1.5*G148</f>
        <v>8</v>
      </c>
      <c r="I148" s="3">
        <v>4</v>
      </c>
      <c r="J148" s="3">
        <v>12</v>
      </c>
      <c r="K148" s="3" t="s">
        <v>51</v>
      </c>
      <c r="L148" s="3"/>
      <c r="M148" s="3"/>
      <c r="N148" s="11" t="s">
        <v>69</v>
      </c>
    </row>
    <row r="149" spans="1:14" ht="26.25" thickBot="1">
      <c r="A149" s="19" t="s">
        <v>95</v>
      </c>
      <c r="B149" s="11" t="s">
        <v>96</v>
      </c>
      <c r="C149" s="3">
        <v>8</v>
      </c>
      <c r="D149" s="3">
        <v>2</v>
      </c>
      <c r="E149" s="3">
        <v>1</v>
      </c>
      <c r="F149" s="3">
        <v>0</v>
      </c>
      <c r="G149" s="3">
        <v>1</v>
      </c>
      <c r="H149" s="3">
        <f>2.5*D149+1.5*E149+1.5*F149+1.5*G149</f>
        <v>8</v>
      </c>
      <c r="I149" s="3">
        <v>6</v>
      </c>
      <c r="J149" s="3">
        <v>14</v>
      </c>
      <c r="K149" s="3" t="s">
        <v>51</v>
      </c>
      <c r="L149" s="3"/>
      <c r="M149" s="3"/>
      <c r="N149" s="11" t="s">
        <v>69</v>
      </c>
    </row>
    <row r="150" spans="1:14" ht="13.5" thickBot="1">
      <c r="A150" s="49" t="s">
        <v>121</v>
      </c>
      <c r="B150" s="48"/>
      <c r="C150" s="9">
        <f>SUM(C147:C149)</f>
        <v>22</v>
      </c>
      <c r="D150" s="9">
        <f aca="true" t="shared" si="13" ref="D150:J150">SUM(D147:D149)</f>
        <v>6</v>
      </c>
      <c r="E150" s="9">
        <f t="shared" si="13"/>
        <v>3</v>
      </c>
      <c r="F150" s="9">
        <f t="shared" si="13"/>
        <v>0</v>
      </c>
      <c r="G150" s="9">
        <f t="shared" si="13"/>
        <v>3</v>
      </c>
      <c r="H150" s="9">
        <f t="shared" si="13"/>
        <v>24</v>
      </c>
      <c r="I150" s="9">
        <f t="shared" si="13"/>
        <v>14</v>
      </c>
      <c r="J150" s="9">
        <f t="shared" si="13"/>
        <v>38</v>
      </c>
      <c r="K150" s="9">
        <v>3</v>
      </c>
      <c r="L150" s="9">
        <v>0</v>
      </c>
      <c r="M150" s="9">
        <v>0</v>
      </c>
      <c r="N150" s="9"/>
    </row>
    <row r="151" spans="1:14" ht="13.5" customHeight="1" thickBot="1">
      <c r="A151" s="46" t="s">
        <v>109</v>
      </c>
      <c r="B151" s="48"/>
      <c r="C151" s="39">
        <f>SUM(D151:G151)</f>
        <v>168</v>
      </c>
      <c r="D151" s="9">
        <f aca="true" t="shared" si="14" ref="D151:J151">D150*14</f>
        <v>84</v>
      </c>
      <c r="E151" s="9">
        <f t="shared" si="14"/>
        <v>42</v>
      </c>
      <c r="F151" s="9">
        <f t="shared" si="14"/>
        <v>0</v>
      </c>
      <c r="G151" s="9">
        <f t="shared" si="14"/>
        <v>42</v>
      </c>
      <c r="H151" s="9">
        <f t="shared" si="14"/>
        <v>336</v>
      </c>
      <c r="I151" s="9">
        <f t="shared" si="14"/>
        <v>196</v>
      </c>
      <c r="J151" s="9">
        <f t="shared" si="14"/>
        <v>532</v>
      </c>
      <c r="K151" s="9"/>
      <c r="L151" s="9"/>
      <c r="M151" s="9"/>
      <c r="N151" s="9"/>
    </row>
    <row r="152" spans="1:14" ht="13.5" customHeight="1" thickBot="1">
      <c r="A152" s="46" t="s">
        <v>122</v>
      </c>
      <c r="B152" s="48"/>
      <c r="C152" s="45">
        <f>C151/(C125+C138+C151)</f>
        <v>0.18181818181818182</v>
      </c>
      <c r="D152" s="45">
        <f aca="true" t="shared" si="15" ref="D152:J152">D151/(D125+D138+D151)</f>
        <v>0.2</v>
      </c>
      <c r="E152" s="45">
        <f t="shared" si="15"/>
        <v>0.2</v>
      </c>
      <c r="F152" s="45">
        <f t="shared" si="15"/>
        <v>0</v>
      </c>
      <c r="G152" s="45">
        <f t="shared" si="15"/>
        <v>0.15</v>
      </c>
      <c r="H152" s="45">
        <f t="shared" si="15"/>
        <v>0.18604651162790697</v>
      </c>
      <c r="I152" s="45">
        <f t="shared" si="15"/>
        <v>0.175</v>
      </c>
      <c r="J152" s="45">
        <f t="shared" si="15"/>
        <v>0.18181818181818182</v>
      </c>
      <c r="K152" s="9" t="s">
        <v>70</v>
      </c>
      <c r="L152" s="9" t="s">
        <v>70</v>
      </c>
      <c r="M152" s="9" t="s">
        <v>70</v>
      </c>
      <c r="N152" s="9"/>
    </row>
    <row r="153" ht="12.75">
      <c r="A153" s="16"/>
    </row>
    <row r="154" ht="15.75">
      <c r="F154" s="13" t="s">
        <v>74</v>
      </c>
    </row>
    <row r="155" ht="16.5" thickBot="1">
      <c r="A155" s="13"/>
    </row>
    <row r="156" spans="1:9" ht="13.5" customHeight="1" thickBot="1">
      <c r="A156" s="21" t="s">
        <v>110</v>
      </c>
      <c r="B156" s="8" t="s">
        <v>111</v>
      </c>
      <c r="C156" s="8" t="s">
        <v>112</v>
      </c>
      <c r="D156" s="46" t="s">
        <v>41</v>
      </c>
      <c r="E156" s="47"/>
      <c r="F156" s="48"/>
      <c r="G156" s="7" t="s">
        <v>113</v>
      </c>
      <c r="H156" s="46" t="s">
        <v>114</v>
      </c>
      <c r="I156" s="48"/>
    </row>
    <row r="157" spans="1:9" ht="13.5" thickBot="1">
      <c r="A157" s="26"/>
      <c r="B157" s="27"/>
      <c r="C157" s="27" t="s">
        <v>115</v>
      </c>
      <c r="D157" s="8" t="s">
        <v>49</v>
      </c>
      <c r="E157" s="8" t="s">
        <v>22</v>
      </c>
      <c r="F157" s="8" t="s">
        <v>50</v>
      </c>
      <c r="G157" s="28"/>
      <c r="H157" s="8" t="s">
        <v>116</v>
      </c>
      <c r="I157" s="8" t="s">
        <v>117</v>
      </c>
    </row>
    <row r="158" spans="1:13" ht="12.75">
      <c r="A158" s="29">
        <v>1</v>
      </c>
      <c r="B158" s="30" t="s">
        <v>118</v>
      </c>
      <c r="C158" s="30">
        <f>14*(SUMIF($N:$N,"Obligatorie",D:D)+SUMIF($N:$N,"Obligatorie",E:E)+SUMIF($N:$N,"Obligatorie",F:F)+SUMIF($N:$N,"Obligatorie",G:G))</f>
        <v>812</v>
      </c>
      <c r="D158" s="30">
        <f>14*SUMIF($N:$N,"Obligatorie",H:H)</f>
        <v>1582</v>
      </c>
      <c r="E158" s="30">
        <f>14*SUMIF($N:$N,"Obligatorie",I:I)</f>
        <v>952</v>
      </c>
      <c r="F158" s="30">
        <f>14*SUMIF($N:$N,"Obligatorie",J:J)</f>
        <v>2534</v>
      </c>
      <c r="G158" s="31">
        <f>C158/C160</f>
        <v>0.8787878787878788</v>
      </c>
      <c r="H158" s="30">
        <f>H160-H159</f>
        <v>60</v>
      </c>
      <c r="I158" s="30">
        <f>I160-I159</f>
        <v>44</v>
      </c>
      <c r="J158" s="32"/>
      <c r="K158" s="32"/>
      <c r="L158" s="32"/>
      <c r="M158" s="32"/>
    </row>
    <row r="159" spans="1:13" ht="12.75">
      <c r="A159" s="33">
        <v>2</v>
      </c>
      <c r="B159" s="34" t="s">
        <v>119</v>
      </c>
      <c r="C159" s="34">
        <f>14*(SUMIF(N:N,"Optionala",D:D)+SUMIF(N:N,"Optionala",E:E)+SUMIF(N:N,"Optionala",F:F)+SUMIF(N:N,"Optionala",G:G))</f>
        <v>112</v>
      </c>
      <c r="D159" s="34">
        <f>14*SUMIF($N:$N,"Optionala",H:H)</f>
        <v>224</v>
      </c>
      <c r="E159" s="34">
        <f>14*SUMIF($N:$N,"Optionala",I:I)</f>
        <v>168</v>
      </c>
      <c r="F159" s="34">
        <f>14*SUMIF($N:$N,"Optionala",J:J)</f>
        <v>392</v>
      </c>
      <c r="G159" s="35">
        <f>C159/C160</f>
        <v>0.12121212121212122</v>
      </c>
      <c r="H159" s="34">
        <v>0</v>
      </c>
      <c r="I159" s="34">
        <v>16</v>
      </c>
      <c r="J159" s="32"/>
      <c r="K159" s="32"/>
      <c r="L159" s="32"/>
      <c r="M159" s="32"/>
    </row>
    <row r="160" spans="1:13" ht="13.5" thickBot="1">
      <c r="A160" s="56" t="s">
        <v>56</v>
      </c>
      <c r="B160" s="57"/>
      <c r="C160" s="36">
        <f>SUM(C158:C159)</f>
        <v>924</v>
      </c>
      <c r="D160" s="36">
        <f>SUM(D158:D159)</f>
        <v>1806</v>
      </c>
      <c r="E160" s="36">
        <f>SUM(E158:E159)</f>
        <v>1120</v>
      </c>
      <c r="F160" s="36">
        <f>SUM(F158:F159)</f>
        <v>2926</v>
      </c>
      <c r="G160" s="37">
        <f>SUM(G158:G159)</f>
        <v>1</v>
      </c>
      <c r="H160" s="36">
        <v>60</v>
      </c>
      <c r="I160" s="36">
        <v>60</v>
      </c>
      <c r="J160" s="32"/>
      <c r="K160" s="32"/>
      <c r="L160" s="32"/>
      <c r="M160" s="32"/>
    </row>
    <row r="161" spans="1:14" ht="12.75">
      <c r="A161" s="32"/>
      <c r="B161" s="32"/>
      <c r="C161" s="32"/>
      <c r="D161" s="32"/>
      <c r="E161" s="32"/>
      <c r="F161" s="32"/>
      <c r="G161" s="38"/>
      <c r="H161" s="32"/>
      <c r="I161" s="32"/>
      <c r="J161" s="32"/>
      <c r="K161" s="32"/>
      <c r="L161" s="32"/>
      <c r="M161" s="32"/>
      <c r="N161" s="32"/>
    </row>
    <row r="162" spans="6:7" ht="15.75">
      <c r="F162" s="13" t="s">
        <v>74</v>
      </c>
      <c r="G162" s="13"/>
    </row>
    <row r="163" ht="16.5" thickBot="1">
      <c r="A163" s="13"/>
    </row>
    <row r="164" spans="1:9" ht="13.5" thickBot="1">
      <c r="A164" s="21" t="s">
        <v>110</v>
      </c>
      <c r="B164" s="8" t="s">
        <v>111</v>
      </c>
      <c r="C164" s="8" t="s">
        <v>112</v>
      </c>
      <c r="D164" s="46" t="s">
        <v>41</v>
      </c>
      <c r="E164" s="47"/>
      <c r="F164" s="48"/>
      <c r="G164" s="7" t="s">
        <v>113</v>
      </c>
      <c r="H164" s="46" t="s">
        <v>114</v>
      </c>
      <c r="I164" s="48"/>
    </row>
    <row r="165" spans="1:9" ht="13.5" thickBot="1">
      <c r="A165" s="26"/>
      <c r="B165" s="27"/>
      <c r="C165" s="27" t="s">
        <v>115</v>
      </c>
      <c r="D165" s="8" t="s">
        <v>49</v>
      </c>
      <c r="E165" s="8" t="s">
        <v>22</v>
      </c>
      <c r="F165" s="8" t="s">
        <v>50</v>
      </c>
      <c r="G165" s="28"/>
      <c r="H165" s="8" t="s">
        <v>116</v>
      </c>
      <c r="I165" s="8" t="s">
        <v>117</v>
      </c>
    </row>
    <row r="166" spans="1:9" ht="12.75">
      <c r="A166" s="29">
        <v>1</v>
      </c>
      <c r="B166" s="30" t="s">
        <v>147</v>
      </c>
      <c r="C166" s="30">
        <f>14*(SUMIF($N$1:$N$82,"Fundamentala",D:D)+SUMIF($N$1:$N$82,"Fundamentala",E:E)+SUMIF($N$1:$N$82,"Fundamentala",F:F)+SUMIF($N$1:$N$82,"Fundamentala",G:G))</f>
        <v>490</v>
      </c>
      <c r="D166" s="66">
        <f>14*SUMIF($N$1:$N$82,"Fundamentala",H:H)</f>
        <v>987</v>
      </c>
      <c r="E166" s="66">
        <f>14*SUMIF($N$1:$N$82,"Fundamentala",I:I)</f>
        <v>651</v>
      </c>
      <c r="F166" s="66">
        <f>14*SUMIF($N$1:$N$82,"Fundamentala",J:J)</f>
        <v>1638</v>
      </c>
      <c r="G166" s="31">
        <f>C166/C169</f>
        <v>0.5303030303030303</v>
      </c>
      <c r="H166" s="30">
        <f>SUMIF($N$1:$N$59,"Fundamentala",$C$1:$C$59)</f>
        <v>38</v>
      </c>
      <c r="I166" s="30">
        <f>SUMIF($N$65:$N$82,"Fundamentala",$C$65:$C$82)</f>
        <v>29</v>
      </c>
    </row>
    <row r="167" spans="1:9" ht="12.75">
      <c r="A167" s="67">
        <v>2</v>
      </c>
      <c r="B167" s="68" t="s">
        <v>148</v>
      </c>
      <c r="C167" s="68">
        <f>14*(SUMIF($N$1:$N$82,"Specialitate",D:D)+SUMIF($N$1:$N$82,"Specialitate",E:E)+SUMIF($N$1:$N$82,"Specialitate",F:F)+SUMIF($N$1:$N$82,"Specialitate",G:G))</f>
        <v>266</v>
      </c>
      <c r="D167" s="34">
        <f>14*SUMIF($N$1:$N$82,"Specialitate",H:H)</f>
        <v>483</v>
      </c>
      <c r="E167" s="34">
        <f>14*SUMIF($N$1:$N$82,"Specialitate",I:I)</f>
        <v>273</v>
      </c>
      <c r="F167" s="34">
        <f>14*SUMIF($N$1:$N$82,"Specialitate",J:J)</f>
        <v>756</v>
      </c>
      <c r="G167" s="69">
        <f>C167/C169</f>
        <v>0.2878787878787879</v>
      </c>
      <c r="H167" s="34">
        <f>SUMIF($N$1:$N$59,"Specialitate",$C$1:$C$59)</f>
        <v>0</v>
      </c>
      <c r="I167" s="34">
        <f>SUMIF($N$65:$N$82,"Specialitate",$C$65:$C$82)</f>
        <v>31</v>
      </c>
    </row>
    <row r="168" spans="1:9" ht="12.75">
      <c r="A168" s="33">
        <v>3</v>
      </c>
      <c r="B168" s="34" t="s">
        <v>149</v>
      </c>
      <c r="C168" s="34">
        <f>14*(SUMIF($N$1:$N$82,"Complementara",D:D)+SUMIF($N$1:$N$82,"Complementara",E:E)+SUMIF($N$1:$N$82,"Complementara",F:F)+SUMIF($N$1:$N$82,"Complementara",G:G))</f>
        <v>168</v>
      </c>
      <c r="D168" s="34">
        <f>14*SUMIF($N$1:$N$82,"Complementara",H:H)</f>
        <v>336</v>
      </c>
      <c r="E168" s="34">
        <f>14*SUMIF($N$1:$N$82,"Complementara",I:I)</f>
        <v>196</v>
      </c>
      <c r="F168" s="34">
        <f>14*SUMIF($N$1:$N$82,"Complementara",J:J)</f>
        <v>532</v>
      </c>
      <c r="G168" s="35">
        <f>C168/C169</f>
        <v>0.18181818181818182</v>
      </c>
      <c r="H168" s="34">
        <f>SUMIF($N$1:$N$59,"Complementara",$C$1:$C$59)</f>
        <v>22</v>
      </c>
      <c r="I168" s="34">
        <f>SUMIF($N$65:$N$82,"Complementara",$C$65:$C$82)</f>
        <v>0</v>
      </c>
    </row>
    <row r="169" spans="1:9" ht="13.5" thickBot="1">
      <c r="A169" s="56" t="s">
        <v>56</v>
      </c>
      <c r="B169" s="57"/>
      <c r="C169" s="36">
        <f aca="true" t="shared" si="16" ref="C169:I169">SUM(C166:C168)</f>
        <v>924</v>
      </c>
      <c r="D169" s="36">
        <f t="shared" si="16"/>
        <v>1806</v>
      </c>
      <c r="E169" s="36">
        <f t="shared" si="16"/>
        <v>1120</v>
      </c>
      <c r="F169" s="36">
        <f t="shared" si="16"/>
        <v>2926</v>
      </c>
      <c r="G169" s="37">
        <f t="shared" si="16"/>
        <v>1</v>
      </c>
      <c r="H169" s="36">
        <f t="shared" si="16"/>
        <v>60</v>
      </c>
      <c r="I169" s="36">
        <f t="shared" si="16"/>
        <v>60</v>
      </c>
    </row>
    <row r="170" spans="1:3" ht="12.75">
      <c r="A170" s="18"/>
      <c r="C170" s="1"/>
    </row>
    <row r="171" ht="12.75">
      <c r="A171" s="17"/>
    </row>
    <row r="172" spans="1:2" ht="12.75">
      <c r="A172" s="18"/>
      <c r="B172" s="1"/>
    </row>
    <row r="173" spans="1:2" ht="12.75">
      <c r="A173" s="18"/>
      <c r="B173" s="1"/>
    </row>
    <row r="174" ht="12.75">
      <c r="A174" s="16"/>
    </row>
    <row r="175" ht="12.75">
      <c r="A175" s="18"/>
    </row>
  </sheetData>
  <sheetProtection/>
  <mergeCells count="53">
    <mergeCell ref="D164:F164"/>
    <mergeCell ref="H164:I164"/>
    <mergeCell ref="A169:B169"/>
    <mergeCell ref="D156:F156"/>
    <mergeCell ref="H156:I156"/>
    <mergeCell ref="A160:B160"/>
    <mergeCell ref="A28:A29"/>
    <mergeCell ref="B28:C28"/>
    <mergeCell ref="B29:C29"/>
    <mergeCell ref="A125:B125"/>
    <mergeCell ref="D28:F28"/>
    <mergeCell ref="D29:F29"/>
    <mergeCell ref="I28:K29"/>
    <mergeCell ref="D45:G45"/>
    <mergeCell ref="H45:J45"/>
    <mergeCell ref="K45:M45"/>
    <mergeCell ref="D54:G54"/>
    <mergeCell ref="H54:J54"/>
    <mergeCell ref="K54:M54"/>
    <mergeCell ref="D63:G63"/>
    <mergeCell ref="H63:J63"/>
    <mergeCell ref="K63:M63"/>
    <mergeCell ref="D76:G76"/>
    <mergeCell ref="H76:J76"/>
    <mergeCell ref="K76:M76"/>
    <mergeCell ref="D87:G87"/>
    <mergeCell ref="H87:J87"/>
    <mergeCell ref="K87:M87"/>
    <mergeCell ref="A89:N89"/>
    <mergeCell ref="A93:N93"/>
    <mergeCell ref="D101:G101"/>
    <mergeCell ref="H101:J101"/>
    <mergeCell ref="K101:M101"/>
    <mergeCell ref="D106:G106"/>
    <mergeCell ref="H106:J106"/>
    <mergeCell ref="K106:M106"/>
    <mergeCell ref="D113:G113"/>
    <mergeCell ref="H113:J113"/>
    <mergeCell ref="K113:M113"/>
    <mergeCell ref="A124:B124"/>
    <mergeCell ref="A126:B126"/>
    <mergeCell ref="D130:G130"/>
    <mergeCell ref="H130:J130"/>
    <mergeCell ref="A150:B150"/>
    <mergeCell ref="A152:B152"/>
    <mergeCell ref="A151:B151"/>
    <mergeCell ref="K130:M130"/>
    <mergeCell ref="A137:B137"/>
    <mergeCell ref="A139:B139"/>
    <mergeCell ref="D145:G145"/>
    <mergeCell ref="H145:J145"/>
    <mergeCell ref="K145:M145"/>
    <mergeCell ref="A138:B138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Footer>&amp;L           RECTOR,
Acad.prof.univ.dr. Ioan Aurel POP&amp;RDECAN,              .
Prof.univ.dr.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APetrusel</cp:lastModifiedBy>
  <cp:lastPrinted>2013-06-19T08:47:51Z</cp:lastPrinted>
  <dcterms:created xsi:type="dcterms:W3CDTF">2012-05-23T09:20:53Z</dcterms:created>
  <dcterms:modified xsi:type="dcterms:W3CDTF">2013-06-19T08:54:51Z</dcterms:modified>
  <cp:category/>
  <cp:version/>
  <cp:contentType/>
  <cp:contentStatus/>
</cp:coreProperties>
</file>