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7430" yWindow="240" windowWidth="21720" windowHeight="13110" firstSheet="4" activeTab="4"/>
  </bookViews>
  <sheets>
    <sheet name="MR" sheetId="2" state="hidden" r:id="rId1"/>
    <sheet name="MM" sheetId="4" state="hidden" r:id="rId2"/>
    <sheet name="MIR" sheetId="3" state="hidden" r:id="rId3"/>
    <sheet name="MIM" sheetId="1" state="hidden" r:id="rId4"/>
    <sheet name="IG" sheetId="9" r:id="rId5"/>
  </sheets>
  <calcPr calcId="125725"/>
</workbook>
</file>

<file path=xl/calcChain.xml><?xml version="1.0" encoding="utf-8"?>
<calcChain xmlns="http://schemas.openxmlformats.org/spreadsheetml/2006/main">
  <c r="C197" i="9"/>
  <c r="H182"/>
  <c r="I182"/>
  <c r="H183"/>
  <c r="I183" s="1"/>
  <c r="J117"/>
  <c r="H111"/>
  <c r="I111" s="1"/>
  <c r="H112"/>
  <c r="I112" s="1"/>
  <c r="H113"/>
  <c r="I113"/>
  <c r="H114"/>
  <c r="I114" s="1"/>
  <c r="H115"/>
  <c r="I115"/>
  <c r="G117"/>
  <c r="F117"/>
  <c r="E117"/>
  <c r="D117"/>
  <c r="C117"/>
  <c r="E172"/>
  <c r="F172"/>
  <c r="G172"/>
  <c r="J172"/>
  <c r="F300"/>
  <c r="D172"/>
  <c r="D285"/>
  <c r="D244"/>
  <c r="D265"/>
  <c r="D286" s="1"/>
  <c r="I300"/>
  <c r="H312"/>
  <c r="H310"/>
  <c r="H313" s="1"/>
  <c r="H311"/>
  <c r="J310"/>
  <c r="I310"/>
  <c r="I313" s="1"/>
  <c r="I312"/>
  <c r="J312"/>
  <c r="J311"/>
  <c r="C243"/>
  <c r="H190"/>
  <c r="H192"/>
  <c r="H194"/>
  <c r="I194" s="1"/>
  <c r="H196"/>
  <c r="I196" s="1"/>
  <c r="I190"/>
  <c r="I192"/>
  <c r="J198"/>
  <c r="F301"/>
  <c r="E198"/>
  <c r="F198"/>
  <c r="G198"/>
  <c r="D198"/>
  <c r="J197"/>
  <c r="G197"/>
  <c r="F197"/>
  <c r="E197"/>
  <c r="D197"/>
  <c r="H147"/>
  <c r="I147" s="1"/>
  <c r="I172" s="1"/>
  <c r="E300" s="1"/>
  <c r="H150"/>
  <c r="I150"/>
  <c r="H146"/>
  <c r="I146" s="1"/>
  <c r="H156"/>
  <c r="I156"/>
  <c r="H160"/>
  <c r="I160" s="1"/>
  <c r="H164"/>
  <c r="I164"/>
  <c r="H168"/>
  <c r="I168" s="1"/>
  <c r="H169"/>
  <c r="I169"/>
  <c r="H62"/>
  <c r="I62" s="1"/>
  <c r="I68" s="1"/>
  <c r="H63"/>
  <c r="I63"/>
  <c r="H64"/>
  <c r="I64" s="1"/>
  <c r="H65"/>
  <c r="I65"/>
  <c r="H66"/>
  <c r="I66" s="1"/>
  <c r="H67"/>
  <c r="I67"/>
  <c r="H73"/>
  <c r="I73" s="1"/>
  <c r="I80" s="1"/>
  <c r="H74"/>
  <c r="H75"/>
  <c r="I75" s="1"/>
  <c r="H76"/>
  <c r="H77"/>
  <c r="I77"/>
  <c r="H78"/>
  <c r="I78" s="1"/>
  <c r="H79"/>
  <c r="I79"/>
  <c r="H85"/>
  <c r="I85" s="1"/>
  <c r="H86"/>
  <c r="I86"/>
  <c r="H87"/>
  <c r="I87" s="1"/>
  <c r="H88"/>
  <c r="I88"/>
  <c r="H89"/>
  <c r="I89" s="1"/>
  <c r="H100"/>
  <c r="I100"/>
  <c r="H101"/>
  <c r="I101" s="1"/>
  <c r="H102"/>
  <c r="I102"/>
  <c r="H103"/>
  <c r="I103" s="1"/>
  <c r="H104"/>
  <c r="I104"/>
  <c r="H105"/>
  <c r="I105" s="1"/>
  <c r="H122"/>
  <c r="H123"/>
  <c r="H124"/>
  <c r="I124" s="1"/>
  <c r="H125"/>
  <c r="I125" s="1"/>
  <c r="H126"/>
  <c r="I126" s="1"/>
  <c r="H127"/>
  <c r="H128"/>
  <c r="I123"/>
  <c r="I127"/>
  <c r="J62"/>
  <c r="J68"/>
  <c r="F299" s="1"/>
  <c r="F302" s="1"/>
  <c r="J80"/>
  <c r="J90"/>
  <c r="J106"/>
  <c r="J129"/>
  <c r="I74"/>
  <c r="I76"/>
  <c r="I128"/>
  <c r="H275"/>
  <c r="I275" s="1"/>
  <c r="H276"/>
  <c r="I276"/>
  <c r="H277"/>
  <c r="I277" s="1"/>
  <c r="H274"/>
  <c r="I274"/>
  <c r="H278"/>
  <c r="I278" s="1"/>
  <c r="H279"/>
  <c r="I279"/>
  <c r="H280"/>
  <c r="I280" s="1"/>
  <c r="H281"/>
  <c r="I281"/>
  <c r="H282"/>
  <c r="I282" s="1"/>
  <c r="H283"/>
  <c r="I283"/>
  <c r="H253"/>
  <c r="I253" s="1"/>
  <c r="H254"/>
  <c r="I254"/>
  <c r="H255"/>
  <c r="I255" s="1"/>
  <c r="H256"/>
  <c r="I256"/>
  <c r="H257"/>
  <c r="I257" s="1"/>
  <c r="H258"/>
  <c r="I258"/>
  <c r="H259"/>
  <c r="I259" s="1"/>
  <c r="H260"/>
  <c r="I260"/>
  <c r="H261"/>
  <c r="I261" s="1"/>
  <c r="H262"/>
  <c r="I262"/>
  <c r="H263"/>
  <c r="I263" s="1"/>
  <c r="H252"/>
  <c r="I252"/>
  <c r="E244"/>
  <c r="C244" s="1"/>
  <c r="F244"/>
  <c r="G244"/>
  <c r="G245" s="1"/>
  <c r="H223"/>
  <c r="I223" s="1"/>
  <c r="H224"/>
  <c r="I224"/>
  <c r="H225"/>
  <c r="I225" s="1"/>
  <c r="H226"/>
  <c r="H222"/>
  <c r="H244" s="1"/>
  <c r="I222"/>
  <c r="H227"/>
  <c r="I227"/>
  <c r="H228"/>
  <c r="H229"/>
  <c r="H230"/>
  <c r="I230"/>
  <c r="H231"/>
  <c r="I231"/>
  <c r="H232"/>
  <c r="H233"/>
  <c r="H234"/>
  <c r="I234"/>
  <c r="H235"/>
  <c r="I235"/>
  <c r="H236"/>
  <c r="H237"/>
  <c r="H238"/>
  <c r="I238"/>
  <c r="H239"/>
  <c r="I239"/>
  <c r="H240"/>
  <c r="H241"/>
  <c r="H242"/>
  <c r="I242"/>
  <c r="I226"/>
  <c r="I228"/>
  <c r="I229"/>
  <c r="I232"/>
  <c r="I233"/>
  <c r="I236"/>
  <c r="I237"/>
  <c r="I240"/>
  <c r="I241"/>
  <c r="J171"/>
  <c r="H170"/>
  <c r="I170" s="1"/>
  <c r="H165"/>
  <c r="I165"/>
  <c r="H161"/>
  <c r="I161" s="1"/>
  <c r="H157"/>
  <c r="I157"/>
  <c r="H151"/>
  <c r="I151" s="1"/>
  <c r="E285"/>
  <c r="E286" s="1"/>
  <c r="F285"/>
  <c r="F266" s="1"/>
  <c r="G285"/>
  <c r="G265"/>
  <c r="G286"/>
  <c r="J285"/>
  <c r="F312" s="1"/>
  <c r="D284"/>
  <c r="E265"/>
  <c r="C265" s="1"/>
  <c r="F265"/>
  <c r="J265"/>
  <c r="J266" s="1"/>
  <c r="J244"/>
  <c r="D171"/>
  <c r="C106"/>
  <c r="D106"/>
  <c r="E106"/>
  <c r="F106"/>
  <c r="I4" s="1"/>
  <c r="G106"/>
  <c r="C171"/>
  <c r="G171"/>
  <c r="F171"/>
  <c r="E171"/>
  <c r="D243"/>
  <c r="E243"/>
  <c r="F243"/>
  <c r="G243"/>
  <c r="D264"/>
  <c r="E264"/>
  <c r="F264"/>
  <c r="G264"/>
  <c r="E284"/>
  <c r="F284"/>
  <c r="G284"/>
  <c r="J243"/>
  <c r="J264"/>
  <c r="J284"/>
  <c r="H243"/>
  <c r="J300"/>
  <c r="J301"/>
  <c r="I302"/>
  <c r="H299"/>
  <c r="H302" s="1"/>
  <c r="H300"/>
  <c r="M284"/>
  <c r="L284"/>
  <c r="K284"/>
  <c r="C284"/>
  <c r="E266"/>
  <c r="D266"/>
  <c r="M264"/>
  <c r="L264"/>
  <c r="K264"/>
  <c r="C264"/>
  <c r="M243"/>
  <c r="L243"/>
  <c r="K243"/>
  <c r="G129"/>
  <c r="F129"/>
  <c r="E129"/>
  <c r="D129"/>
  <c r="I5" s="1"/>
  <c r="C129"/>
  <c r="H5"/>
  <c r="G90"/>
  <c r="F90"/>
  <c r="E90"/>
  <c r="D90"/>
  <c r="H4"/>
  <c r="C90"/>
  <c r="G80"/>
  <c r="D80"/>
  <c r="I3" s="1"/>
  <c r="E80"/>
  <c r="F80"/>
  <c r="C80"/>
  <c r="G68"/>
  <c r="F68"/>
  <c r="E68"/>
  <c r="D68"/>
  <c r="H3"/>
  <c r="C68"/>
  <c r="D316" i="2"/>
  <c r="E316"/>
  <c r="C316"/>
  <c r="F316"/>
  <c r="G316"/>
  <c r="D298"/>
  <c r="C298"/>
  <c r="E298"/>
  <c r="F298"/>
  <c r="G298"/>
  <c r="D271"/>
  <c r="E271"/>
  <c r="F271"/>
  <c r="G271"/>
  <c r="C271"/>
  <c r="D294" i="4"/>
  <c r="E294"/>
  <c r="C294" s="1"/>
  <c r="F294"/>
  <c r="G294"/>
  <c r="D278"/>
  <c r="E278"/>
  <c r="C278"/>
  <c r="F278"/>
  <c r="G278"/>
  <c r="D260"/>
  <c r="E260"/>
  <c r="F260"/>
  <c r="G260"/>
  <c r="C260"/>
  <c r="D304" i="3"/>
  <c r="C304" s="1"/>
  <c r="E304"/>
  <c r="F304"/>
  <c r="G304"/>
  <c r="D281"/>
  <c r="E281"/>
  <c r="F281"/>
  <c r="C281"/>
  <c r="G281"/>
  <c r="D260"/>
  <c r="C260"/>
  <c r="E260"/>
  <c r="F260"/>
  <c r="G260"/>
  <c r="D308" i="1"/>
  <c r="C308" s="1"/>
  <c r="E308"/>
  <c r="F308"/>
  <c r="G308"/>
  <c r="D291"/>
  <c r="E291"/>
  <c r="F291"/>
  <c r="G291"/>
  <c r="C291"/>
  <c r="D261"/>
  <c r="E261"/>
  <c r="C261" s="1"/>
  <c r="F261"/>
  <c r="G261"/>
  <c r="C328" i="2"/>
  <c r="G328" s="1"/>
  <c r="C327"/>
  <c r="C329" s="1"/>
  <c r="G327" s="1"/>
  <c r="F327"/>
  <c r="F329"/>
  <c r="F328"/>
  <c r="E327"/>
  <c r="E328"/>
  <c r="E329" s="1"/>
  <c r="D327"/>
  <c r="D329" s="1"/>
  <c r="D328"/>
  <c r="J202" i="1"/>
  <c r="I202"/>
  <c r="H202"/>
  <c r="G202"/>
  <c r="F202"/>
  <c r="E202"/>
  <c r="D202"/>
  <c r="C202"/>
  <c r="J201" i="3"/>
  <c r="I201"/>
  <c r="H201"/>
  <c r="G201"/>
  <c r="F201"/>
  <c r="E201"/>
  <c r="D201"/>
  <c r="C201"/>
  <c r="J196" i="4"/>
  <c r="I196"/>
  <c r="H196"/>
  <c r="G196"/>
  <c r="F196"/>
  <c r="E196"/>
  <c r="D196"/>
  <c r="C196"/>
  <c r="J198" i="2"/>
  <c r="I198"/>
  <c r="H198"/>
  <c r="G198"/>
  <c r="F198"/>
  <c r="E198"/>
  <c r="D198"/>
  <c r="C198"/>
  <c r="J315" i="1"/>
  <c r="J314" s="1"/>
  <c r="I314"/>
  <c r="H314"/>
  <c r="J313" i="3"/>
  <c r="J312" s="1"/>
  <c r="I312"/>
  <c r="H312"/>
  <c r="J301" i="4"/>
  <c r="J300" s="1"/>
  <c r="I300"/>
  <c r="H300"/>
  <c r="J328" i="2"/>
  <c r="J327" s="1"/>
  <c r="I327"/>
  <c r="H327"/>
  <c r="C314" i="1"/>
  <c r="C315"/>
  <c r="F314"/>
  <c r="F315"/>
  <c r="F316"/>
  <c r="E314"/>
  <c r="E316" s="1"/>
  <c r="E315"/>
  <c r="D314"/>
  <c r="D316" s="1"/>
  <c r="D315"/>
  <c r="F313" i="3"/>
  <c r="E313"/>
  <c r="F312"/>
  <c r="F314" s="1"/>
  <c r="E312"/>
  <c r="E314"/>
  <c r="D313"/>
  <c r="D314" s="1"/>
  <c r="D312"/>
  <c r="C313"/>
  <c r="C312"/>
  <c r="C314" s="1"/>
  <c r="G312" s="1"/>
  <c r="C301" i="4"/>
  <c r="G301" s="1"/>
  <c r="C300"/>
  <c r="G300" s="1"/>
  <c r="G302" s="1"/>
  <c r="J304" i="3"/>
  <c r="I304"/>
  <c r="H304"/>
  <c r="J281"/>
  <c r="I281"/>
  <c r="H281"/>
  <c r="J260"/>
  <c r="I260"/>
  <c r="H260"/>
  <c r="F300" i="4"/>
  <c r="F302" s="1"/>
  <c r="F301"/>
  <c r="E300"/>
  <c r="E302" s="1"/>
  <c r="E301"/>
  <c r="D300"/>
  <c r="D301"/>
  <c r="D302" s="1"/>
  <c r="J294"/>
  <c r="I294"/>
  <c r="H294"/>
  <c r="J278"/>
  <c r="I278"/>
  <c r="H278"/>
  <c r="J260"/>
  <c r="I260"/>
  <c r="H260"/>
  <c r="H271" i="2"/>
  <c r="I271"/>
  <c r="J271"/>
  <c r="H298"/>
  <c r="I298"/>
  <c r="J298"/>
  <c r="H316"/>
  <c r="I316"/>
  <c r="J316"/>
  <c r="J308" i="1"/>
  <c r="I308"/>
  <c r="H308"/>
  <c r="J291"/>
  <c r="I291"/>
  <c r="H291"/>
  <c r="J261"/>
  <c r="I261"/>
  <c r="H261"/>
  <c r="J302" i="9"/>
  <c r="J313"/>
  <c r="I122"/>
  <c r="C285"/>
  <c r="C286" s="1"/>
  <c r="H80"/>
  <c r="H90"/>
  <c r="H106"/>
  <c r="C316" i="1"/>
  <c r="G315"/>
  <c r="C302" i="4"/>
  <c r="D245" i="9"/>
  <c r="H172"/>
  <c r="D300"/>
  <c r="C300" s="1"/>
  <c r="H171"/>
  <c r="F286"/>
  <c r="F310"/>
  <c r="F313" s="1"/>
  <c r="J245"/>
  <c r="H285"/>
  <c r="H197"/>
  <c r="J286"/>
  <c r="H265"/>
  <c r="G266"/>
  <c r="D312"/>
  <c r="D311"/>
  <c r="G314" i="1"/>
  <c r="G316" s="1"/>
  <c r="H129" i="9"/>
  <c r="H198"/>
  <c r="D301" s="1"/>
  <c r="C301" s="1"/>
  <c r="F311"/>
  <c r="F245"/>
  <c r="H284"/>
  <c r="C311" l="1"/>
  <c r="C266"/>
  <c r="I264"/>
  <c r="I265"/>
  <c r="I106"/>
  <c r="I171"/>
  <c r="I243"/>
  <c r="I244"/>
  <c r="I285"/>
  <c r="I284"/>
  <c r="I117"/>
  <c r="H286"/>
  <c r="H245"/>
  <c r="D310"/>
  <c r="D313" s="1"/>
  <c r="H266"/>
  <c r="C245"/>
  <c r="C310"/>
  <c r="I198"/>
  <c r="E301" s="1"/>
  <c r="I197"/>
  <c r="I129"/>
  <c r="G313" i="3"/>
  <c r="G314" s="1"/>
  <c r="G329" i="2"/>
  <c r="I90" i="9"/>
  <c r="E299" s="1"/>
  <c r="E302" s="1"/>
  <c r="C312"/>
  <c r="E245"/>
  <c r="H68"/>
  <c r="D299" s="1"/>
  <c r="H117"/>
  <c r="H264"/>
  <c r="E310" l="1"/>
  <c r="E313" s="1"/>
  <c r="I245"/>
  <c r="G311"/>
  <c r="E312"/>
  <c r="I286"/>
  <c r="D302"/>
  <c r="C299"/>
  <c r="C313"/>
  <c r="G310"/>
  <c r="G313" s="1"/>
  <c r="E311"/>
  <c r="I266"/>
  <c r="G312"/>
  <c r="C302" l="1"/>
  <c r="G299" s="1"/>
  <c r="G300" l="1"/>
  <c r="G302" s="1"/>
  <c r="G301"/>
</calcChain>
</file>

<file path=xl/sharedStrings.xml><?xml version="1.0" encoding="utf-8"?>
<sst xmlns="http://schemas.openxmlformats.org/spreadsheetml/2006/main" count="4389" uniqueCount="523">
  <si>
    <t>PLAN DE INVĂŢĂMÂNT valabil incepand din 2012/2013</t>
  </si>
  <si>
    <t>Universitatea Babeş-Bolyai Cluj-Napoca</t>
  </si>
  <si>
    <t>Facultatea de Matematică şi Informatică</t>
  </si>
  <si>
    <r>
      <t xml:space="preserve">Domeniul: </t>
    </r>
    <r>
      <rPr>
        <b/>
        <i/>
        <sz val="12"/>
        <rFont val="Times New Roman"/>
        <family val="1"/>
      </rPr>
      <t>Matematică</t>
    </r>
  </si>
  <si>
    <r>
      <t xml:space="preserve">Specializarea/program de studiu: </t>
    </r>
    <r>
      <rPr>
        <b/>
        <sz val="12"/>
        <rFont val="Times New Roman"/>
        <family val="1"/>
      </rPr>
      <t>Matematică - în limba română</t>
    </r>
  </si>
  <si>
    <r>
      <t xml:space="preserve">Titlul absolventului: </t>
    </r>
    <r>
      <rPr>
        <b/>
        <sz val="12"/>
        <rFont val="Times New Roman"/>
        <family val="1"/>
      </rPr>
      <t>Licenţiat în Matematică</t>
    </r>
  </si>
  <si>
    <r>
      <t xml:space="preserve">Durata studiilor: </t>
    </r>
    <r>
      <rPr>
        <b/>
        <sz val="12"/>
        <rFont val="Times New Roman"/>
        <family val="1"/>
      </rPr>
      <t>6 semestre</t>
    </r>
  </si>
  <si>
    <r>
      <t xml:space="preserve">Forma de învătământ: </t>
    </r>
    <r>
      <rPr>
        <b/>
        <sz val="12"/>
        <rFont val="Times New Roman"/>
        <family val="1"/>
      </rPr>
      <t>cu frecvenţă</t>
    </r>
  </si>
  <si>
    <t>I. CERINTE PENTRU OBŢINEREA DIPLOMEI DE LICENTĂ:</t>
  </si>
  <si>
    <t>191 credite, din care:</t>
  </si>
  <si>
    <t>151 credite la disciplinele obligatorii</t>
  </si>
  <si>
    <t>40 credite la disciplinele optionale</t>
  </si>
  <si>
    <r>
      <t xml:space="preserve">Si </t>
    </r>
    <r>
      <rPr>
        <sz val="10"/>
        <rFont val="Times New Roman"/>
        <family val="1"/>
      </rPr>
      <t>:</t>
    </r>
  </si>
  <si>
    <t>4 credite la alte discipline obligatorii</t>
  </si>
  <si>
    <t>13 credite la discipline facultative</t>
  </si>
  <si>
    <t>20 credite examenul de licenta</t>
  </si>
  <si>
    <t>6 credite pentru limba străină (2 semestre).</t>
  </si>
  <si>
    <t>Efectuarea practicii de specialitate (cu calificativ admis) (3 săptămâni, 5 zile/săpt., 6 ore/zi)</t>
  </si>
  <si>
    <t>Promovarea disciplinei de Educaţie fizică (cu calificativ admis) fără credite (2 semestre).</t>
  </si>
  <si>
    <t>Pentru încadrarea în învăţământul preuniversitar, este necesară absolvirea masteratului didactic.</t>
  </si>
  <si>
    <t>II. DESFĂSURAREA STUDIILOR (în număr de săptămâni):</t>
  </si>
  <si>
    <t xml:space="preserve"> </t>
  </si>
  <si>
    <t>Activităti</t>
  </si>
  <si>
    <t>didactice</t>
  </si>
  <si>
    <t>Sesiune de</t>
  </si>
  <si>
    <t>examene</t>
  </si>
  <si>
    <t>L.P.</t>
  </si>
  <si>
    <t>comasate</t>
  </si>
  <si>
    <t>Stagii de</t>
  </si>
  <si>
    <t>practică</t>
  </si>
  <si>
    <t>Vacantă</t>
  </si>
  <si>
    <t>Sem. I</t>
  </si>
  <si>
    <t>Sem. II</t>
  </si>
  <si>
    <t>I</t>
  </si>
  <si>
    <t>V</t>
  </si>
  <si>
    <t>R</t>
  </si>
  <si>
    <t>iarna</t>
  </si>
  <si>
    <t>prim</t>
  </si>
  <si>
    <t>vară</t>
  </si>
  <si>
    <t>Anul 1</t>
  </si>
  <si>
    <t>Anul 2</t>
  </si>
  <si>
    <t>Anul 3</t>
  </si>
  <si>
    <t>III. NUMĂRUL ORELOR PE SĂPTĂMÂNĂ:</t>
  </si>
  <si>
    <r>
      <t xml:space="preserve">IV. EXAMENUL DE LICENTA - </t>
    </r>
    <r>
      <rPr>
        <sz val="10"/>
        <rFont val="Times New Roman"/>
        <family val="1"/>
      </rPr>
      <t>în perioada: 25 iunie - 10 iulie</t>
    </r>
  </si>
  <si>
    <t>Proba  1: Evaluarea cunoştinţelor fundamentale şi de specialitate - 10 credite</t>
  </si>
  <si>
    <t>Proba  2: Prezentarea şi susţinerea lucrării de licenţă - 10 credite</t>
  </si>
  <si>
    <t>V. MODUL DE ALEGERE A DISCIPLINELOR OPTIONALE:</t>
  </si>
  <si>
    <t xml:space="preserve">Sem.1: Pachetul cu discipline pentru limba străină (1): </t>
  </si>
  <si>
    <t>LLU0011, LLU0021, LLU0031</t>
  </si>
  <si>
    <t xml:space="preserve">Sem.2: Pachetul cu discipline pentru limba străină (2): </t>
  </si>
  <si>
    <t>LLU0012, LLU0022, LLU0032</t>
  </si>
  <si>
    <t xml:space="preserve">Sem.4: Discipline oferite pentru cursul opţional 1. </t>
  </si>
  <si>
    <t>MLM0042, MLM0043, MLM0050, MLM0056, MLR0033, MLR0035, MLR0046, MLR0050</t>
  </si>
  <si>
    <t xml:space="preserve">Sem.5: Discipline oferite pentru cursul opţional 2. </t>
  </si>
  <si>
    <t>MLM0039, MLM0051, MLR0038, MLR0054</t>
  </si>
  <si>
    <t xml:space="preserve">Sem.6: Discipline oferite pentru cursul opţional 3. </t>
  </si>
  <si>
    <t>MLM0010, MLM0037, MLR0041, MLR0043</t>
  </si>
  <si>
    <t xml:space="preserve">Sem.6: Discipline oferite pentru cursul opţional 4. </t>
  </si>
  <si>
    <t>MLM0053, MLM0055, MLR0037, MLR0052, MLR0057</t>
  </si>
  <si>
    <t xml:space="preserve">Sem.6: Discipline oferite pentru cursul opţional 5. </t>
  </si>
  <si>
    <t>MLM0034, MLM0047, MLM0048, MLR0036, MLR0056</t>
  </si>
  <si>
    <t xml:space="preserve">Sem.6: Discipline oferite pentru cursul opţional 6. </t>
  </si>
  <si>
    <t>MLM2005, MLM2006, MLM7007, MLR2005, MLR2006, MLR7007</t>
  </si>
  <si>
    <t>In contul a cel mult două discipline opţionale studentul are dreptul să aleagă două discipline de la alte specializări din Universitatea Babeş-Bolyai.</t>
  </si>
  <si>
    <t>VI. UNIVERSITĂŢI EUROPENE DE REFERINŢĂ</t>
  </si>
  <si>
    <t>VII. TABELUL DISCIPLINELOR</t>
  </si>
  <si>
    <t>Semestrul 1</t>
  </si>
  <si>
    <t>COD</t>
  </si>
  <si>
    <t>DENUMIREA DISCIPLINELOR</t>
  </si>
  <si>
    <t>Credite</t>
  </si>
  <si>
    <t>Ore fizice săptămânale</t>
  </si>
  <si>
    <t>Ore conventionale</t>
  </si>
  <si>
    <t>Forma de evaluare</t>
  </si>
  <si>
    <t>Felul</t>
  </si>
  <si>
    <t>ECTS</t>
  </si>
  <si>
    <t>C</t>
  </si>
  <si>
    <t>S</t>
  </si>
  <si>
    <t>L</t>
  </si>
  <si>
    <t>P</t>
  </si>
  <si>
    <t>F</t>
  </si>
  <si>
    <t>T</t>
  </si>
  <si>
    <t>E</t>
  </si>
  <si>
    <t>VP/P</t>
  </si>
  <si>
    <t>disciplinei</t>
  </si>
  <si>
    <t>MLR0019</t>
  </si>
  <si>
    <t>Algebra 1 (Algebră liniară)</t>
  </si>
  <si>
    <t>Fundamentala</t>
  </si>
  <si>
    <t>MLR0023</t>
  </si>
  <si>
    <t>Logică matematică</t>
  </si>
  <si>
    <t>Specialitate</t>
  </si>
  <si>
    <t>MLR0001</t>
  </si>
  <si>
    <t>Analiză matematică 1 (Analiza pe R)</t>
  </si>
  <si>
    <t>MLR0013</t>
  </si>
  <si>
    <t>Geometrie 1 (Geometrie analitică)</t>
  </si>
  <si>
    <t>MLR5005</t>
  </si>
  <si>
    <t>Fundamentele programării</t>
  </si>
  <si>
    <t>YLU0011</t>
  </si>
  <si>
    <t>Educaţie fizică (1)</t>
  </si>
  <si>
    <t>Complementara</t>
  </si>
  <si>
    <t>MLX2081</t>
  </si>
  <si>
    <t>Limba străină (1)</t>
  </si>
  <si>
    <t>TOTAL</t>
  </si>
  <si>
    <t>Semestrul 2</t>
  </si>
  <si>
    <t>MLR0021</t>
  </si>
  <si>
    <t>Algebra 2 (Structuri algebrice de bază)</t>
  </si>
  <si>
    <t>MLR0006</t>
  </si>
  <si>
    <t>Analiză matematică 2 (Calcul diferenţial în R^n)</t>
  </si>
  <si>
    <t>MLR0015</t>
  </si>
  <si>
    <t>Geometrie 2 (Geometrie afină)</t>
  </si>
  <si>
    <t>MLR0009</t>
  </si>
  <si>
    <t>Ecuaţii diferenţiale</t>
  </si>
  <si>
    <t>MLR5006</t>
  </si>
  <si>
    <t>Programare orientată obiect</t>
  </si>
  <si>
    <t>MLR5022</t>
  </si>
  <si>
    <t>Structuri de date şi algoritmi</t>
  </si>
  <si>
    <t>YLU0012</t>
  </si>
  <si>
    <t>Educaţie fizică (2)</t>
  </si>
  <si>
    <t>MLX2082</t>
  </si>
  <si>
    <t>Limba străină (2)</t>
  </si>
  <si>
    <t>Semestrul 3</t>
  </si>
  <si>
    <t>MLR0022</t>
  </si>
  <si>
    <t>Teoria numerelor</t>
  </si>
  <si>
    <t>MLR0007</t>
  </si>
  <si>
    <t>Analiză matematică 3 (Calcul integral în R^n)</t>
  </si>
  <si>
    <t>MLR0016</t>
  </si>
  <si>
    <t>Geometrie 3 (Geometria diferenţială a curbelor şi suprafeţelor)</t>
  </si>
  <si>
    <t>MLR0008</t>
  </si>
  <si>
    <t>Analiză complexă</t>
  </si>
  <si>
    <t>MLR0026</t>
  </si>
  <si>
    <t>Software matematic</t>
  </si>
  <si>
    <t>Semestrul 4</t>
  </si>
  <si>
    <t>MLR0027</t>
  </si>
  <si>
    <t>Analiză numerică</t>
  </si>
  <si>
    <t>MLR0003</t>
  </si>
  <si>
    <t>Funcţii reale</t>
  </si>
  <si>
    <t>MLR0029</t>
  </si>
  <si>
    <t>Probabilităţi</t>
  </si>
  <si>
    <t>MLR0025</t>
  </si>
  <si>
    <t>Mecanică teoretică</t>
  </si>
  <si>
    <t>MLX2101</t>
  </si>
  <si>
    <t>Curs optional 1</t>
  </si>
  <si>
    <t>Semestrul 5</t>
  </si>
  <si>
    <t>MLR0004</t>
  </si>
  <si>
    <t>Analiză funcţională</t>
  </si>
  <si>
    <t>MLR0030</t>
  </si>
  <si>
    <t>Statistică matematică</t>
  </si>
  <si>
    <t>MLR0011</t>
  </si>
  <si>
    <t>Ecuaţii cu derivate parţiale</t>
  </si>
  <si>
    <t>MLR0024</t>
  </si>
  <si>
    <t>Astronomie</t>
  </si>
  <si>
    <t>MLX2102</t>
  </si>
  <si>
    <t>Curs optional 2</t>
  </si>
  <si>
    <t>Semestrul 6</t>
  </si>
  <si>
    <t>MLR0005</t>
  </si>
  <si>
    <t>Tehnici de optimizare</t>
  </si>
  <si>
    <t>MLR2001</t>
  </si>
  <si>
    <t>Elaborarea lucrării de licenţă</t>
  </si>
  <si>
    <t>MLX2103</t>
  </si>
  <si>
    <t>Curs optional 3</t>
  </si>
  <si>
    <t>MLX2104</t>
  </si>
  <si>
    <t>Curs optional 4</t>
  </si>
  <si>
    <t>MLX2105</t>
  </si>
  <si>
    <t>Curs optional 5</t>
  </si>
  <si>
    <t>MLX2106</t>
  </si>
  <si>
    <t>Curs optional 6</t>
  </si>
  <si>
    <t>DISCIPLINE OPTIONALE</t>
  </si>
  <si>
    <t>Anul I, Semestrul 1. Pachetul cu discipline pentru limba străină (1):</t>
  </si>
  <si>
    <t>LLU0011</t>
  </si>
  <si>
    <t>Limba engleză (1)</t>
  </si>
  <si>
    <t>LLU0021</t>
  </si>
  <si>
    <t>Limba franceză (1)</t>
  </si>
  <si>
    <t>LLU0031</t>
  </si>
  <si>
    <t>Limba germană (1)</t>
  </si>
  <si>
    <t>Anul I, Semestrul 2. Pachetul cu discipline pentru limba străină (2):</t>
  </si>
  <si>
    <t>LLU0012</t>
  </si>
  <si>
    <t>Limba engleză (2)</t>
  </si>
  <si>
    <t>LLU0022</t>
  </si>
  <si>
    <t>Limba franceză (2)</t>
  </si>
  <si>
    <t>LLU0032</t>
  </si>
  <si>
    <t>Limba germană (2)</t>
  </si>
  <si>
    <t>Anul II, Semestrul 4. Discipline oferite pentru cursul opţional 1.</t>
  </si>
  <si>
    <t>Pachetul cu discipline în limba română:</t>
  </si>
  <si>
    <t>MLR0046</t>
  </si>
  <si>
    <t>Complemente de algebră</t>
  </si>
  <si>
    <t>MLR0033</t>
  </si>
  <si>
    <t>Complemente de analiză matematică</t>
  </si>
  <si>
    <t>MLR0035</t>
  </si>
  <si>
    <t>Funcţii convexe</t>
  </si>
  <si>
    <t>MLR0050</t>
  </si>
  <si>
    <t>Grafuri şi combinatorică</t>
  </si>
  <si>
    <t>Pachetul cu discipline în limba maghiară:</t>
  </si>
  <si>
    <t>MLM0042</t>
  </si>
  <si>
    <t>Geometrie proiectivă</t>
  </si>
  <si>
    <t>MLM0043</t>
  </si>
  <si>
    <t>Geometrie hiperbolică</t>
  </si>
  <si>
    <t>MLM0056</t>
  </si>
  <si>
    <t>Teoria geometrică a funcţiilor analitice</t>
  </si>
  <si>
    <t>MLM0050</t>
  </si>
  <si>
    <t>Anul III, Semestrul 5. Discipline oferite pentru cursul opţional 2.</t>
  </si>
  <si>
    <t>MLR0038</t>
  </si>
  <si>
    <t>Capitole speciale de ecuaţii diferenţiale ordinare</t>
  </si>
  <si>
    <t>MLR0054</t>
  </si>
  <si>
    <t>Aplicaţii ale calculului numeric</t>
  </si>
  <si>
    <t>MLM0051</t>
  </si>
  <si>
    <t>Mecanică analitică</t>
  </si>
  <si>
    <t>MLM0039</t>
  </si>
  <si>
    <t>Matematici aplicate în economie</t>
  </si>
  <si>
    <t>Anul III, Semestrul 6. Discipline oferite pentru cursul opţional 3.</t>
  </si>
  <si>
    <t>MLR0041</t>
  </si>
  <si>
    <t>Complemente de geometrie</t>
  </si>
  <si>
    <t>MLR0043</t>
  </si>
  <si>
    <t>MLM0010</t>
  </si>
  <si>
    <t>Sisteme dinamice</t>
  </si>
  <si>
    <t>MLM0037</t>
  </si>
  <si>
    <t>Modelare matematică</t>
  </si>
  <si>
    <t>Anul III, Semestrul 6. Discipline oferite pentru cursul opţional 4.</t>
  </si>
  <si>
    <t>MLR0057</t>
  </si>
  <si>
    <t>Matematica operaţiunilor financiare</t>
  </si>
  <si>
    <t>MLR0052</t>
  </si>
  <si>
    <t>Capitole speciale de astronomie</t>
  </si>
  <si>
    <t>MLR0037</t>
  </si>
  <si>
    <t>MLM0055</t>
  </si>
  <si>
    <t>Calcul numeric în matematica aplicată</t>
  </si>
  <si>
    <t>MLM0053</t>
  </si>
  <si>
    <t>Procese stochastice şi fractali</t>
  </si>
  <si>
    <t>Anul III, Semestrul 6. Discipline oferite pentru cursul opţional 5.</t>
  </si>
  <si>
    <t>MLR0056</t>
  </si>
  <si>
    <t>MLR0036</t>
  </si>
  <si>
    <t>Complemente de analiză complexă</t>
  </si>
  <si>
    <t>MLM0048</t>
  </si>
  <si>
    <t>Capitole speciale de algebră</t>
  </si>
  <si>
    <t>MLM0047</t>
  </si>
  <si>
    <t>Teoria lui Galois a ecuaţiilor algebrice</t>
  </si>
  <si>
    <t>MLM0034</t>
  </si>
  <si>
    <t>Capitole speciale de analiză matematică</t>
  </si>
  <si>
    <t>Anul III, Semestrul 6. Discipline oferite pentru cursul opţional 6.</t>
  </si>
  <si>
    <t>MLR2006</t>
  </si>
  <si>
    <t>Istoria matematicii</t>
  </si>
  <si>
    <t>MLR7007</t>
  </si>
  <si>
    <t>Istoria informaticii</t>
  </si>
  <si>
    <t>MLR2005</t>
  </si>
  <si>
    <t>Metodologia documentării şi elaborării unei lucrări ştiinţifice</t>
  </si>
  <si>
    <t>MLM2006</t>
  </si>
  <si>
    <t>MLM7007</t>
  </si>
  <si>
    <t>MLM2005</t>
  </si>
  <si>
    <t>ALTE DISCIPLINE OBLIGATORII DIN PROGRAMUL COMUN AL UNIVERSITĂTII</t>
  </si>
  <si>
    <t>Anul II, Semestrul 4</t>
  </si>
  <si>
    <t>MLR2007</t>
  </si>
  <si>
    <t>Practică</t>
  </si>
  <si>
    <t>DISCIPLINE FACULTATIVE</t>
  </si>
  <si>
    <t>Anul I, Semestrul 1</t>
  </si>
  <si>
    <t>MLR0018</t>
  </si>
  <si>
    <t>Matematica de bază</t>
  </si>
  <si>
    <t>MLM7006</t>
  </si>
  <si>
    <t>Informatica de baza (in limba maghiara)</t>
  </si>
  <si>
    <t>Anul I, Semestrul 2</t>
  </si>
  <si>
    <t>MLR2002</t>
  </si>
  <si>
    <t>Metode avansate de rezolvare a problemelor de matematică şi informatică</t>
  </si>
  <si>
    <t>Anul III, Semestrul 5</t>
  </si>
  <si>
    <t>MLR2003</t>
  </si>
  <si>
    <t>Redactarea documentelor matematice în LaTeX</t>
  </si>
  <si>
    <t>ANEXA LA PLANUL DE INVĂŢĂMÂNT</t>
  </si>
  <si>
    <t>DISCIPLINE DE PREGATIRE FUNDAMENTALA</t>
  </si>
  <si>
    <t>Obligatorie</t>
  </si>
  <si>
    <t>Facultativa</t>
  </si>
  <si>
    <t>Optionala</t>
  </si>
  <si>
    <t>-</t>
  </si>
  <si>
    <t>DISCIPLINE DE PREGATIRE ÎN DOMENIUL LICENTEI (DE SPECIALITATE)</t>
  </si>
  <si>
    <t>DISCIPLINE COMPLEMENTARE</t>
  </si>
  <si>
    <t>Alta obligatorie</t>
  </si>
  <si>
    <t>BILANT GENERAL</t>
  </si>
  <si>
    <r>
      <t xml:space="preserve">Specializarea/program de studiu: </t>
    </r>
    <r>
      <rPr>
        <b/>
        <sz val="12"/>
        <rFont val="Times New Roman"/>
        <family val="1"/>
      </rPr>
      <t>Matematică - în limba maghiară</t>
    </r>
  </si>
  <si>
    <t>20 credite la examenul de licenta</t>
  </si>
  <si>
    <r>
      <t xml:space="preserve">IV. EXAMENUL DE LICENTA - </t>
    </r>
    <r>
      <rPr>
        <sz val="10"/>
        <rFont val="Times New Roman"/>
        <family val="1"/>
      </rPr>
      <t>perioada: 25 iunie - 10 iulie</t>
    </r>
  </si>
  <si>
    <t>MLM0019</t>
  </si>
  <si>
    <t>MLM0023</t>
  </si>
  <si>
    <t>MLM0001</t>
  </si>
  <si>
    <t>MLM0013</t>
  </si>
  <si>
    <t>MLM5005</t>
  </si>
  <si>
    <t>MLM0021</t>
  </si>
  <si>
    <t>MLM0006</t>
  </si>
  <si>
    <t>MLM0015</t>
  </si>
  <si>
    <t>MLM0009</t>
  </si>
  <si>
    <t>MLM5006</t>
  </si>
  <si>
    <t>MLM5022</t>
  </si>
  <si>
    <t>MLM0022</t>
  </si>
  <si>
    <t>MLM0007</t>
  </si>
  <si>
    <t>MLM0016</t>
  </si>
  <si>
    <t>MLM0008</t>
  </si>
  <si>
    <t>MLM0026</t>
  </si>
  <si>
    <t>MLM0027</t>
  </si>
  <si>
    <t>MLM0003</t>
  </si>
  <si>
    <t>MLM0029</t>
  </si>
  <si>
    <t>MLM0025</t>
  </si>
  <si>
    <t>MLM0004</t>
  </si>
  <si>
    <t>MLM0030</t>
  </si>
  <si>
    <t>MLM0011</t>
  </si>
  <si>
    <t>MLM0024</t>
  </si>
  <si>
    <t>MLM0005</t>
  </si>
  <si>
    <t>MLM2001</t>
  </si>
  <si>
    <t>MLM2007</t>
  </si>
  <si>
    <t>MLM0018</t>
  </si>
  <si>
    <r>
      <t xml:space="preserve">Domeniul: </t>
    </r>
    <r>
      <rPr>
        <b/>
        <i/>
        <sz val="12"/>
        <rFont val="Times New Roman"/>
        <family val="1"/>
      </rPr>
      <t>Informatică</t>
    </r>
  </si>
  <si>
    <r>
      <t xml:space="preserve">Titlul absolventului: </t>
    </r>
    <r>
      <rPr>
        <b/>
        <sz val="12"/>
        <rFont val="Times New Roman"/>
        <family val="1"/>
      </rPr>
      <t>Licenţiat în Informatică</t>
    </r>
  </si>
  <si>
    <t>20 credite la examenul de licență</t>
  </si>
  <si>
    <t xml:space="preserve">Sem.5: Discipline oferite pentru cursul opţional 3 </t>
  </si>
  <si>
    <t>Analiză matematică</t>
  </si>
  <si>
    <t>MLR5004</t>
  </si>
  <si>
    <t>Arhitectura sistemelor de calcul</t>
  </si>
  <si>
    <t>Logică computaţională</t>
  </si>
  <si>
    <t>MLR5007</t>
  </si>
  <si>
    <t>Sisteme de operare</t>
  </si>
  <si>
    <t>Geometrie</t>
  </si>
  <si>
    <t>MLR5008</t>
  </si>
  <si>
    <t>Metode avansate de programare</t>
  </si>
  <si>
    <t>Sisteme de operare distribuite</t>
  </si>
  <si>
    <t>MLR5027</t>
  </si>
  <si>
    <t>Baze de date</t>
  </si>
  <si>
    <t>Programare logică şi funcţională</t>
  </si>
  <si>
    <t>Probabilităţi şi statistică</t>
  </si>
  <si>
    <t>Algoritmica grafelor</t>
  </si>
  <si>
    <t>MLR5011</t>
  </si>
  <si>
    <t>Ingineria sistemelor soft</t>
  </si>
  <si>
    <t>Sisteme de gestiune a bazelor de date</t>
  </si>
  <si>
    <t>MLR5029</t>
  </si>
  <si>
    <t>Inteligenţă artificială</t>
  </si>
  <si>
    <t>MLR5002</t>
  </si>
  <si>
    <t>Reţele de calculatoare</t>
  </si>
  <si>
    <t>Proiect individual</t>
  </si>
  <si>
    <t>MLX7101</t>
  </si>
  <si>
    <t>Programare Web</t>
  </si>
  <si>
    <t>MLR5023</t>
  </si>
  <si>
    <t>Limbaje formale şi tehnici de compilare</t>
  </si>
  <si>
    <t>MLR5012</t>
  </si>
  <si>
    <t>Proiect colectiv</t>
  </si>
  <si>
    <t>MLX7102</t>
  </si>
  <si>
    <t>MLX7103</t>
  </si>
  <si>
    <t>Medii de proiectare şi programare</t>
  </si>
  <si>
    <t>Verificarea şi validarea sistemelor soft</t>
  </si>
  <si>
    <t>Calcul numeric</t>
  </si>
  <si>
    <t>MLX7104</t>
  </si>
  <si>
    <t>MLX7105</t>
  </si>
  <si>
    <t>MLX7106</t>
  </si>
  <si>
    <t>MLR5040</t>
  </si>
  <si>
    <t>Programare distribuită - platforme Java</t>
  </si>
  <si>
    <t>MLR5062</t>
  </si>
  <si>
    <t>Tehnici pentru regăsirea informaţiei</t>
  </si>
  <si>
    <t>MLM5059</t>
  </si>
  <si>
    <t>Proiectarea şi gestiunea bazelor de date distribuite şi orientate obiect</t>
  </si>
  <si>
    <t>MLM5054</t>
  </si>
  <si>
    <t>Analiza algoritmilor</t>
  </si>
  <si>
    <t>MLM5040</t>
  </si>
  <si>
    <t>Anul III, Semestrul 5. Discipline oferite pentru cursul opţional 3</t>
  </si>
  <si>
    <t>MLR5044</t>
  </si>
  <si>
    <t>Instrumente CASE</t>
  </si>
  <si>
    <t>MLR5057</t>
  </si>
  <si>
    <t>Date semistructurate</t>
  </si>
  <si>
    <t>MLM5043</t>
  </si>
  <si>
    <t>Programare Windows</t>
  </si>
  <si>
    <t>MLM0032</t>
  </si>
  <si>
    <t>Teoria informaţiei</t>
  </si>
  <si>
    <t>Comunicaţii audio-video în reţele de mare viteză</t>
  </si>
  <si>
    <t>Aplicaţii multimedia peste web</t>
  </si>
  <si>
    <t>Tehnici de realizare a sistemelor inteligente</t>
  </si>
  <si>
    <t>MLR7005</t>
  </si>
  <si>
    <t>Comunicare şi dezvoltare profesională în informatică</t>
  </si>
  <si>
    <t>20 credite la examenul de licentă</t>
  </si>
  <si>
    <r>
      <t xml:space="preserve">IV. EXAMENUL DE LICENTA - </t>
    </r>
    <r>
      <rPr>
        <sz val="10"/>
        <rFont val="Times New Roman"/>
        <family val="1"/>
      </rPr>
      <t>Sustinerea examenului de licenta (20 credite) (perioada: 25 iunie - 10 iulie)</t>
    </r>
  </si>
  <si>
    <t>MLM5004</t>
  </si>
  <si>
    <t>MLM5007</t>
  </si>
  <si>
    <t>MLM5008</t>
  </si>
  <si>
    <t>MLM5027</t>
  </si>
  <si>
    <t>MLM5025</t>
  </si>
  <si>
    <t>MLM5011</t>
  </si>
  <si>
    <t>MLM5028</t>
  </si>
  <si>
    <t>MLM5029</t>
  </si>
  <si>
    <t>MLM5002</t>
  </si>
  <si>
    <t>MLM5023</t>
  </si>
  <si>
    <t>MLM5012</t>
  </si>
  <si>
    <t>Anul II, Semestrul 5. Discipline oferite pentru cursul opţional 2.</t>
  </si>
  <si>
    <t>MLE7001</t>
  </si>
  <si>
    <r>
      <t xml:space="preserve">Specializarea/program de studiu: </t>
    </r>
    <r>
      <rPr>
        <b/>
        <sz val="12"/>
        <rFont val="Times New Roman"/>
        <family val="1"/>
      </rPr>
      <t>Matematică informatică - în limba română</t>
    </r>
  </si>
  <si>
    <t>170 credite la disciplinele obligatorii</t>
  </si>
  <si>
    <t>21 credite la disciplinele optionale</t>
  </si>
  <si>
    <t>MLM0004, MLM0010, MLM0024, MLM0032, MLM0039, MLR0004, MLR0024, MLR0026, MLR0038</t>
  </si>
  <si>
    <t xml:space="preserve">Sem.5: Discipline oferite pentru cursul opţional 3. </t>
  </si>
  <si>
    <t>MLM5025, MLM5040, MLM5043, MLM5054, MLM5059, MLR5040, MLR5044, MLR5057, MLR5062</t>
  </si>
  <si>
    <t>MLX2201</t>
  </si>
  <si>
    <t>MLX2202</t>
  </si>
  <si>
    <t>MLX2203</t>
  </si>
  <si>
    <t>MLX2204</t>
  </si>
  <si>
    <t>Anul III, Semestrul 5. Discipline oferite pentru cursul opţional 3.</t>
  </si>
  <si>
    <t>Anul II, Semestrul 2</t>
  </si>
  <si>
    <r>
      <t xml:space="preserve">Specializarea/program de studiu: </t>
    </r>
    <r>
      <rPr>
        <b/>
        <sz val="12"/>
        <rFont val="Times New Roman"/>
        <family val="1"/>
      </rPr>
      <t>Matematică informatică - în limba maghiară</t>
    </r>
  </si>
  <si>
    <t>NR</t>
  </si>
  <si>
    <t>DISCIPLINE</t>
  </si>
  <si>
    <t>Ore</t>
  </si>
  <si>
    <t>Fizice</t>
  </si>
  <si>
    <t>%</t>
  </si>
  <si>
    <t>NR CREDITE</t>
  </si>
  <si>
    <t>AN I</t>
  </si>
  <si>
    <t>AN II</t>
  </si>
  <si>
    <t>AN III</t>
  </si>
  <si>
    <t>OBLIGATORII</t>
  </si>
  <si>
    <t>OPTIONALE</t>
  </si>
  <si>
    <t>In contul a cel mult două discipline opţionale studentul are dreptul să aleagă.</t>
  </si>
  <si>
    <t xml:space="preserve"> două discipline de la alte specializări din Universitatea Babeş-Bolyai</t>
  </si>
  <si>
    <t>Planul de învăţământ urmează în proporţie de 80% planurile de învăţământ ale.</t>
  </si>
  <si>
    <t xml:space="preserve"> Univ. Munchen, Univ. "Tor Vergata" Roma si Univ. Heidelberg</t>
  </si>
  <si>
    <t>TOTAL CREDITE/ORE/SAPTAMANA/EVALUARI</t>
  </si>
  <si>
    <t>TOTAL ORE FIZICE/CONVENTIONALE/</t>
  </si>
  <si>
    <t>PROCENTE</t>
  </si>
  <si>
    <t>recomandările Association of Computing Machinery şi IEEE Computer Society.</t>
  </si>
  <si>
    <t xml:space="preserve">In contul a cel mult două discipline opţionale studentul are dreptul să aleagă două discipline </t>
  </si>
  <si>
    <t>de la alte specializări din Universitatea Babeş-Bolyai.</t>
  </si>
  <si>
    <t xml:space="preserve"> ale Univ. Munchen, Univ. "Tor Vergata" Roma si Univ. Heidelberg.</t>
  </si>
  <si>
    <t xml:space="preserve">Planul de învăţământ urmează în proporţie de 80% planurile de învăţământ </t>
  </si>
  <si>
    <t xml:space="preserve">MLM0034, MLM0042, MLM0043, MLM0048, MLM0050, MLM0056, MLM5028, MLR0033, </t>
  </si>
  <si>
    <t>MLR0035, MLR0046, MLR0050</t>
  </si>
  <si>
    <t xml:space="preserve">In contul unei discipline opţionale studentul are dreptul să aleagă o disciplină </t>
  </si>
  <si>
    <t xml:space="preserve">Planul de învăţământ urmează în proporţie de 80% planurile de învăţământ ale </t>
  </si>
  <si>
    <t>Univ. Munchen, Univ. "Tor Vergata" Roma si Univ. Milano.</t>
  </si>
  <si>
    <t>DISCIPLINE LA ALEGERE PENTRU LIMBA STRAINA 1 SI 2</t>
  </si>
  <si>
    <t>ale Univ. Munchen, Univ. "Tor Vergata" Roma si Univ. Milano.</t>
  </si>
  <si>
    <t xml:space="preserve"> Planul reflectă de asemenea </t>
  </si>
  <si>
    <t>MLR0046, MLR0050</t>
  </si>
  <si>
    <t>VP</t>
  </si>
  <si>
    <t>Complemente de mecanica</t>
  </si>
  <si>
    <t>MLR0058</t>
  </si>
  <si>
    <t>Anul II, Semestrul 1. Pachetul cu discipline pentru limba străină (1):</t>
  </si>
  <si>
    <t>Anul II, Semestrul 2. Pachetul cu discipline pentru limba străină (2):</t>
  </si>
  <si>
    <t xml:space="preserve">Sem.3: Pachetul cu discipline pentru limba străină (1): </t>
  </si>
  <si>
    <t xml:space="preserve">Sem.4: Pachetul cu discipline pentru limba străină (2): </t>
  </si>
  <si>
    <t xml:space="preserve">MLM0034, MLM0042, MLM0043, MLM0048, MLM0050, MLM0056, MLM5028, MLR0037, MLR0038, </t>
  </si>
  <si>
    <t>MLM0004, MLM0010, MLM0024, MLM0032, MLM0039, MLR0004, MLR0024, MLR0026</t>
  </si>
  <si>
    <t>FUNDAMENTALE</t>
  </si>
  <si>
    <t>SPECIALITATE</t>
  </si>
  <si>
    <t>FACULTATIVE</t>
  </si>
  <si>
    <t>COMPLEMENTARE</t>
  </si>
  <si>
    <t>Fundamentele algebrice ale informaticii</t>
  </si>
  <si>
    <t>Complementară</t>
  </si>
  <si>
    <t>Criptografie</t>
  </si>
  <si>
    <t>Fundamentală</t>
  </si>
  <si>
    <t>Pachetul cu discipline în limba germană:</t>
  </si>
  <si>
    <t>Teoria informației și coduri corectoare de erori</t>
  </si>
  <si>
    <t>Algebră computațională</t>
  </si>
  <si>
    <t>Geometrie computațională</t>
  </si>
  <si>
    <t>MLG0002</t>
  </si>
  <si>
    <t>MLG5004</t>
  </si>
  <si>
    <t>MLG5005</t>
  </si>
  <si>
    <t>MLG5055</t>
  </si>
  <si>
    <t>MLG5007</t>
  </si>
  <si>
    <t>MLG5006</t>
  </si>
  <si>
    <t>MLG5022</t>
  </si>
  <si>
    <t>MLG0014</t>
  </si>
  <si>
    <t>MLG0010</t>
  </si>
  <si>
    <t>MLG5025</t>
  </si>
  <si>
    <t>MLG5008</t>
  </si>
  <si>
    <t>MLG5001</t>
  </si>
  <si>
    <t>MLG5027</t>
  </si>
  <si>
    <t>MLG5009</t>
  </si>
  <si>
    <t>MLG0031</t>
  </si>
  <si>
    <t>Managementul firmei</t>
  </si>
  <si>
    <t>ELG0033</t>
  </si>
  <si>
    <t>Prelucrarea cunoștințelor</t>
  </si>
  <si>
    <t>MLG5050</t>
  </si>
  <si>
    <t>MLG5034</t>
  </si>
  <si>
    <t>MLG5041</t>
  </si>
  <si>
    <t>Analiza și gestiunea sistemelor informatice complexe</t>
  </si>
  <si>
    <t>MLG0045</t>
  </si>
  <si>
    <t>MLG0040</t>
  </si>
  <si>
    <t>ELG002</t>
  </si>
  <si>
    <t>Economie europeană</t>
  </si>
  <si>
    <t>MLG5011</t>
  </si>
  <si>
    <t>MLG5002</t>
  </si>
  <si>
    <t>MLG5010</t>
  </si>
  <si>
    <t>MLG5023</t>
  </si>
  <si>
    <t>MLG5012</t>
  </si>
  <si>
    <t>MLG5013</t>
  </si>
  <si>
    <t>MLG5014</t>
  </si>
  <si>
    <t>MLG0028</t>
  </si>
  <si>
    <t>MLG5028</t>
  </si>
  <si>
    <t>MLG5029</t>
  </si>
  <si>
    <t>MLG7001</t>
  </si>
  <si>
    <t>MLG5015</t>
  </si>
  <si>
    <t>MLG2001</t>
  </si>
  <si>
    <t>MMG001, MLG5050</t>
  </si>
  <si>
    <t>ELG0033, MLG5074</t>
  </si>
  <si>
    <t>MMG0006, MIG0005</t>
  </si>
  <si>
    <t>MLG5034, MIG0001</t>
  </si>
  <si>
    <t>MLG5041, MIG0010</t>
  </si>
  <si>
    <t>MLG0005, MLG0045, MLG0040</t>
  </si>
  <si>
    <t>Planul de învăţământ urmează în proporţie de 60% planurile de învăţământ ale Univ. Milano, Univ. Groningem si Univ. Dresden.</t>
  </si>
  <si>
    <t>ELG0197</t>
  </si>
  <si>
    <t>Economia întreprinderii</t>
  </si>
  <si>
    <t>Managementul proiectelor</t>
  </si>
  <si>
    <t>Anul III, Semestrul 6</t>
  </si>
  <si>
    <t>Economie europeana</t>
  </si>
  <si>
    <t>12 credite la discipline facultative</t>
  </si>
  <si>
    <t>ELG0010</t>
  </si>
  <si>
    <t>Management international in informatica</t>
  </si>
  <si>
    <t>MLG0026</t>
  </si>
  <si>
    <t>Bazele informatice ale gestiunii</t>
  </si>
  <si>
    <t>PLAN DE INVĂŢĂMÂNT valabil incepand din 2014/2015</t>
  </si>
  <si>
    <t>TOTAL ore * 14 saptamani</t>
  </si>
  <si>
    <r>
      <t>Limba de predare:</t>
    </r>
    <r>
      <rPr>
        <b/>
        <sz val="12"/>
        <rFont val="Times New Roman"/>
        <family val="1"/>
      </rPr>
      <t xml:space="preserve"> germană</t>
    </r>
  </si>
  <si>
    <t>MLG0059</t>
  </si>
  <si>
    <t>MLG0060</t>
  </si>
  <si>
    <t>MIG5057</t>
  </si>
  <si>
    <t>MLG5035</t>
  </si>
  <si>
    <t>MLG5063</t>
  </si>
  <si>
    <t>MLG0005</t>
  </si>
  <si>
    <t>MLG5082</t>
  </si>
  <si>
    <t>MLG5081</t>
  </si>
  <si>
    <t>MLG0058</t>
  </si>
  <si>
    <t>150 credite la disciplinele obligatorii</t>
  </si>
  <si>
    <t>30 credite la disciplinele optionale</t>
  </si>
  <si>
    <t>180 credite, din care:</t>
  </si>
  <si>
    <t>NOTA</t>
  </si>
  <si>
    <t>3) Pentru încadrarea în învăţământul preuniversitar, este necesară absolvirea modulului psiho-pedagogic</t>
  </si>
  <si>
    <t>2)  Disciplina Finalizarea lucrării de diplomă se desfășoară pe parcursul semestrului 6 și 2 săptămâni comasate în finalul semestrului  (6 ore/zi, 5 zile/săptămână)</t>
  </si>
  <si>
    <t>Anul II, Semestrul 3, respectiv Semestrul 4</t>
  </si>
  <si>
    <t>1)  Practica de specialitate (cu calificativ admis/respins) se desfasoara 3 săptămâni, 5 zile/săpt., 6 ore/zi.</t>
  </si>
</sst>
</file>

<file path=xl/styles.xml><?xml version="1.0" encoding="utf-8"?>
<styleSheet xmlns="http://schemas.openxmlformats.org/spreadsheetml/2006/main">
  <numFmts count="1">
    <numFmt numFmtId="164" formatCode="\T\O\F\ \=\ 0"/>
  </numFmts>
  <fonts count="18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sz val="7"/>
      <name val="Times New Roman"/>
      <family val="1"/>
    </font>
    <font>
      <sz val="7"/>
      <name val="Arial"/>
      <family val="2"/>
    </font>
    <font>
      <b/>
      <sz val="7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Times New Roman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13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left" indent="1"/>
    </xf>
    <xf numFmtId="0" fontId="5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10" fontId="5" fillId="0" borderId="12" xfId="0" applyNumberFormat="1" applyFont="1" applyBorder="1" applyAlignment="1">
      <alignment horizontal="center" vertical="top" wrapText="1"/>
    </xf>
    <xf numFmtId="10" fontId="5" fillId="0" borderId="10" xfId="0" applyNumberFormat="1" applyFont="1" applyBorder="1" applyAlignment="1">
      <alignment horizontal="center" vertical="top" wrapText="1"/>
    </xf>
    <xf numFmtId="10" fontId="5" fillId="0" borderId="15" xfId="0" applyNumberFormat="1" applyFont="1" applyBorder="1" applyAlignment="1">
      <alignment horizontal="center" vertical="top" wrapText="1"/>
    </xf>
    <xf numFmtId="0" fontId="2" fillId="0" borderId="0" xfId="0" applyFont="1" applyAlignment="1"/>
    <xf numFmtId="0" fontId="0" fillId="0" borderId="0" xfId="0" applyAlignment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9" fillId="0" borderId="0" xfId="0" applyFont="1"/>
    <xf numFmtId="164" fontId="5" fillId="0" borderId="4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left" indent="1"/>
    </xf>
    <xf numFmtId="0" fontId="7" fillId="0" borderId="0" xfId="0" applyFont="1"/>
    <xf numFmtId="0" fontId="11" fillId="0" borderId="0" xfId="0" applyFont="1" applyAlignment="1">
      <alignment horizontal="left" indent="1"/>
    </xf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Border="1"/>
    <xf numFmtId="0" fontId="4" fillId="0" borderId="18" xfId="0" applyFont="1" applyBorder="1" applyAlignment="1">
      <alignment horizontal="left" vertical="top" wrapText="1"/>
    </xf>
    <xf numFmtId="0" fontId="4" fillId="0" borderId="4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4" fillId="0" borderId="21" xfId="0" applyFont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left" vertical="top" wrapText="1"/>
    </xf>
    <xf numFmtId="0" fontId="0" fillId="0" borderId="21" xfId="0" applyBorder="1"/>
    <xf numFmtId="0" fontId="2" fillId="0" borderId="21" xfId="0" applyFont="1" applyBorder="1" applyAlignment="1">
      <alignment horizontal="left"/>
    </xf>
    <xf numFmtId="0" fontId="4" fillId="0" borderId="23" xfId="0" applyFont="1" applyBorder="1" applyAlignment="1">
      <alignment horizontal="left" vertical="top" wrapText="1"/>
    </xf>
    <xf numFmtId="0" fontId="4" fillId="0" borderId="24" xfId="0" applyFont="1" applyBorder="1" applyAlignment="1">
      <alignment vertical="top" wrapText="1"/>
    </xf>
    <xf numFmtId="0" fontId="4" fillId="0" borderId="24" xfId="0" applyFont="1" applyBorder="1" applyAlignment="1">
      <alignment horizontal="center" vertical="top" wrapText="1"/>
    </xf>
    <xf numFmtId="0" fontId="14" fillId="0" borderId="0" xfId="0" applyFont="1" applyAlignment="1">
      <alignment horizontal="left" indent="1"/>
    </xf>
    <xf numFmtId="0" fontId="15" fillId="0" borderId="0" xfId="0" applyFont="1"/>
    <xf numFmtId="0" fontId="16" fillId="0" borderId="0" xfId="0" applyFont="1" applyAlignment="1">
      <alignment horizontal="left" indent="1"/>
    </xf>
    <xf numFmtId="1" fontId="5" fillId="0" borderId="12" xfId="0" applyNumberFormat="1" applyFont="1" applyBorder="1" applyAlignment="1">
      <alignment horizontal="center" vertical="top" wrapText="1"/>
    </xf>
    <xf numFmtId="1" fontId="5" fillId="0" borderId="10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 wrapText="1"/>
    </xf>
    <xf numFmtId="10" fontId="5" fillId="0" borderId="2" xfId="0" applyNumberFormat="1" applyFont="1" applyBorder="1" applyAlignment="1">
      <alignment horizontal="center" vertical="top" wrapText="1"/>
    </xf>
    <xf numFmtId="10" fontId="5" fillId="0" borderId="0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7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25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28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6" fillId="0" borderId="25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26" xfId="0" applyFont="1" applyBorder="1" applyAlignment="1">
      <alignment vertical="top" wrapText="1"/>
    </xf>
    <xf numFmtId="0" fontId="5" fillId="0" borderId="27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5" fillId="0" borderId="33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5" fillId="0" borderId="32" xfId="0" applyFont="1" applyBorder="1" applyAlignment="1">
      <alignment vertical="top" wrapText="1"/>
    </xf>
    <xf numFmtId="0" fontId="5" fillId="0" borderId="25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5"/>
  <sheetViews>
    <sheetView workbookViewId="0">
      <selection activeCell="E9" sqref="E9"/>
    </sheetView>
  </sheetViews>
  <sheetFormatPr defaultColWidth="8.7109375" defaultRowHeight="12.75"/>
  <cols>
    <col min="2" max="2" width="28" bestFit="1" customWidth="1"/>
    <col min="3" max="3" width="10.42578125" bestFit="1" customWidth="1"/>
    <col min="13" max="13" width="9.42578125" customWidth="1"/>
    <col min="14" max="14" width="12.42578125" customWidth="1"/>
  </cols>
  <sheetData>
    <row r="1" spans="1:9" ht="15.75">
      <c r="A1" s="13" t="s">
        <v>0</v>
      </c>
    </row>
    <row r="2" spans="1:9" ht="16.5" thickBot="1">
      <c r="A2" s="14"/>
      <c r="G2" s="17" t="s">
        <v>42</v>
      </c>
    </row>
    <row r="3" spans="1:9" ht="16.5" thickBot="1">
      <c r="A3" s="15" t="s">
        <v>1</v>
      </c>
      <c r="G3" s="19" t="s">
        <v>21</v>
      </c>
      <c r="H3" s="6" t="s">
        <v>31</v>
      </c>
      <c r="I3" s="6" t="s">
        <v>32</v>
      </c>
    </row>
    <row r="4" spans="1:9" ht="16.5" thickBot="1">
      <c r="A4" s="15" t="s">
        <v>2</v>
      </c>
      <c r="G4" s="18" t="s">
        <v>39</v>
      </c>
      <c r="H4" s="4">
        <v>26</v>
      </c>
      <c r="I4" s="4">
        <v>27</v>
      </c>
    </row>
    <row r="5" spans="1:9" ht="16.5" thickBot="1">
      <c r="A5" s="14" t="s">
        <v>3</v>
      </c>
      <c r="G5" s="18" t="s">
        <v>40</v>
      </c>
      <c r="H5" s="4">
        <v>20</v>
      </c>
      <c r="I5" s="4">
        <v>20</v>
      </c>
    </row>
    <row r="6" spans="1:9" ht="16.5" thickBot="1">
      <c r="A6" s="14" t="s">
        <v>4</v>
      </c>
      <c r="G6" s="18" t="s">
        <v>41</v>
      </c>
      <c r="H6" s="4">
        <v>22</v>
      </c>
      <c r="I6" s="4">
        <v>23</v>
      </c>
    </row>
    <row r="7" spans="1:9" ht="15.75">
      <c r="A7" s="14" t="s">
        <v>5</v>
      </c>
    </row>
    <row r="8" spans="1:9" ht="15.75">
      <c r="A8" s="14" t="s">
        <v>6</v>
      </c>
      <c r="G8" s="17" t="s">
        <v>43</v>
      </c>
    </row>
    <row r="9" spans="1:9" ht="15.75">
      <c r="A9" s="14" t="s">
        <v>7</v>
      </c>
      <c r="G9" s="16" t="s">
        <v>44</v>
      </c>
    </row>
    <row r="10" spans="1:9">
      <c r="A10" s="16"/>
      <c r="G10" s="16" t="s">
        <v>45</v>
      </c>
    </row>
    <row r="11" spans="1:9">
      <c r="A11" s="17" t="s">
        <v>8</v>
      </c>
    </row>
    <row r="12" spans="1:9">
      <c r="A12" s="17" t="s">
        <v>9</v>
      </c>
      <c r="G12" s="17" t="s">
        <v>46</v>
      </c>
    </row>
    <row r="13" spans="1:9">
      <c r="A13" s="16" t="s">
        <v>10</v>
      </c>
      <c r="G13" s="7" t="s">
        <v>431</v>
      </c>
    </row>
    <row r="14" spans="1:9">
      <c r="A14" s="16" t="s">
        <v>11</v>
      </c>
      <c r="G14" s="2" t="s">
        <v>48</v>
      </c>
    </row>
    <row r="15" spans="1:9">
      <c r="A15" s="17" t="s">
        <v>12</v>
      </c>
      <c r="G15" s="7" t="s">
        <v>432</v>
      </c>
    </row>
    <row r="16" spans="1:9">
      <c r="A16" s="16" t="s">
        <v>13</v>
      </c>
      <c r="G16" s="2" t="s">
        <v>50</v>
      </c>
    </row>
    <row r="17" spans="1:7">
      <c r="A17" s="16" t="s">
        <v>14</v>
      </c>
      <c r="G17" s="7" t="s">
        <v>51</v>
      </c>
    </row>
    <row r="18" spans="1:7">
      <c r="A18" s="16" t="s">
        <v>15</v>
      </c>
      <c r="G18" s="2" t="s">
        <v>52</v>
      </c>
    </row>
    <row r="19" spans="1:7">
      <c r="A19" s="2" t="s">
        <v>16</v>
      </c>
      <c r="G19" s="7" t="s">
        <v>53</v>
      </c>
    </row>
    <row r="20" spans="1:7">
      <c r="A20" s="2" t="s">
        <v>17</v>
      </c>
      <c r="G20" s="2" t="s">
        <v>54</v>
      </c>
    </row>
    <row r="21" spans="1:7">
      <c r="A21" s="2" t="s">
        <v>18</v>
      </c>
      <c r="G21" s="7" t="s">
        <v>55</v>
      </c>
    </row>
    <row r="22" spans="1:7">
      <c r="A22" s="16"/>
      <c r="G22" s="2" t="s">
        <v>56</v>
      </c>
    </row>
    <row r="23" spans="1:7">
      <c r="A23" s="16" t="s">
        <v>19</v>
      </c>
      <c r="G23" s="7" t="s">
        <v>57</v>
      </c>
    </row>
    <row r="24" spans="1:7">
      <c r="A24" s="16"/>
      <c r="G24" s="2" t="s">
        <v>58</v>
      </c>
    </row>
    <row r="25" spans="1:7">
      <c r="A25" s="16"/>
      <c r="G25" s="7" t="s">
        <v>59</v>
      </c>
    </row>
    <row r="26" spans="1:7">
      <c r="A26" s="16"/>
      <c r="G26" s="2" t="s">
        <v>60</v>
      </c>
    </row>
    <row r="27" spans="1:7">
      <c r="A27" s="16"/>
      <c r="G27" s="7" t="s">
        <v>61</v>
      </c>
    </row>
    <row r="28" spans="1:7">
      <c r="A28" s="16"/>
      <c r="G28" s="2" t="s">
        <v>62</v>
      </c>
    </row>
    <row r="29" spans="1:7">
      <c r="A29" s="16"/>
      <c r="G29" s="16"/>
    </row>
    <row r="30" spans="1:7">
      <c r="A30" s="16"/>
      <c r="G30" s="16" t="s">
        <v>405</v>
      </c>
    </row>
    <row r="31" spans="1:7">
      <c r="A31" s="16"/>
      <c r="G31" s="16" t="s">
        <v>406</v>
      </c>
    </row>
    <row r="32" spans="1:7">
      <c r="A32" s="16"/>
      <c r="G32" s="16"/>
    </row>
    <row r="33" spans="1:14">
      <c r="A33" s="16"/>
      <c r="G33" s="17" t="s">
        <v>64</v>
      </c>
    </row>
    <row r="34" spans="1:14">
      <c r="A34" s="16"/>
      <c r="G34" s="16" t="s">
        <v>407</v>
      </c>
    </row>
    <row r="35" spans="1:14">
      <c r="A35" s="16"/>
      <c r="G35" s="1" t="s">
        <v>408</v>
      </c>
    </row>
    <row r="36" spans="1:14" ht="13.5" thickBot="1">
      <c r="A36" s="17" t="s">
        <v>20</v>
      </c>
    </row>
    <row r="37" spans="1:14">
      <c r="A37" s="125" t="s">
        <v>21</v>
      </c>
      <c r="B37" s="119" t="s">
        <v>22</v>
      </c>
      <c r="C37" s="121"/>
      <c r="D37" s="119" t="s">
        <v>24</v>
      </c>
      <c r="E37" s="120"/>
      <c r="F37" s="121"/>
      <c r="G37" s="3" t="s">
        <v>26</v>
      </c>
      <c r="H37" s="3" t="s">
        <v>28</v>
      </c>
      <c r="I37" s="119" t="s">
        <v>30</v>
      </c>
      <c r="J37" s="120"/>
      <c r="K37" s="121"/>
    </row>
    <row r="38" spans="1:14" ht="13.5" thickBot="1">
      <c r="A38" s="126"/>
      <c r="B38" s="122" t="s">
        <v>23</v>
      </c>
      <c r="C38" s="124"/>
      <c r="D38" s="122" t="s">
        <v>25</v>
      </c>
      <c r="E38" s="123"/>
      <c r="F38" s="124"/>
      <c r="G38" s="4" t="s">
        <v>27</v>
      </c>
      <c r="H38" s="4" t="s">
        <v>29</v>
      </c>
      <c r="I38" s="122"/>
      <c r="J38" s="123"/>
      <c r="K38" s="124"/>
    </row>
    <row r="39" spans="1:14" ht="13.5" thickBot="1">
      <c r="A39" s="18" t="s">
        <v>21</v>
      </c>
      <c r="B39" s="4" t="s">
        <v>31</v>
      </c>
      <c r="C39" s="4" t="s">
        <v>32</v>
      </c>
      <c r="D39" s="4" t="s">
        <v>33</v>
      </c>
      <c r="E39" s="4" t="s">
        <v>34</v>
      </c>
      <c r="F39" s="4" t="s">
        <v>35</v>
      </c>
      <c r="G39" s="4"/>
      <c r="H39" s="4"/>
      <c r="I39" s="4" t="s">
        <v>36</v>
      </c>
      <c r="J39" s="4" t="s">
        <v>37</v>
      </c>
      <c r="K39" s="4" t="s">
        <v>38</v>
      </c>
    </row>
    <row r="40" spans="1:14" ht="13.5" thickBot="1">
      <c r="A40" s="18" t="s">
        <v>39</v>
      </c>
      <c r="B40" s="4">
        <v>14</v>
      </c>
      <c r="C40" s="4">
        <v>14</v>
      </c>
      <c r="D40" s="4">
        <v>3</v>
      </c>
      <c r="E40" s="4">
        <v>3</v>
      </c>
      <c r="F40" s="4">
        <v>2</v>
      </c>
      <c r="G40" s="4"/>
      <c r="H40" s="4">
        <v>0</v>
      </c>
      <c r="I40" s="4">
        <v>2</v>
      </c>
      <c r="J40" s="4">
        <v>1</v>
      </c>
      <c r="K40" s="4">
        <v>1</v>
      </c>
    </row>
    <row r="41" spans="1:14" ht="13.5" thickBot="1">
      <c r="A41" s="18" t="s">
        <v>40</v>
      </c>
      <c r="B41" s="4">
        <v>14</v>
      </c>
      <c r="C41" s="4">
        <v>14</v>
      </c>
      <c r="D41" s="4">
        <v>3</v>
      </c>
      <c r="E41" s="4">
        <v>3</v>
      </c>
      <c r="F41" s="4">
        <v>2</v>
      </c>
      <c r="G41" s="4"/>
      <c r="H41" s="4">
        <v>3</v>
      </c>
      <c r="I41" s="4">
        <v>2</v>
      </c>
      <c r="J41" s="4">
        <v>1</v>
      </c>
      <c r="K41" s="4">
        <v>1</v>
      </c>
    </row>
    <row r="42" spans="1:14" ht="13.5" thickBot="1">
      <c r="A42" s="18" t="s">
        <v>41</v>
      </c>
      <c r="B42" s="4">
        <v>14</v>
      </c>
      <c r="C42" s="4">
        <v>14</v>
      </c>
      <c r="D42" s="4">
        <v>3</v>
      </c>
      <c r="E42" s="4">
        <v>3</v>
      </c>
      <c r="F42" s="4">
        <v>2</v>
      </c>
      <c r="G42" s="4"/>
      <c r="H42" s="4">
        <v>0</v>
      </c>
      <c r="I42" s="4">
        <v>2</v>
      </c>
      <c r="J42" s="4">
        <v>1</v>
      </c>
      <c r="K42" s="4">
        <v>1</v>
      </c>
    </row>
    <row r="43" spans="1:14">
      <c r="A43" s="16"/>
    </row>
    <row r="44" spans="1:14">
      <c r="A44" s="20"/>
    </row>
    <row r="45" spans="1:14" ht="15.75">
      <c r="F45" s="13" t="s">
        <v>65</v>
      </c>
    </row>
    <row r="46" spans="1:14">
      <c r="A46" s="16"/>
    </row>
    <row r="47" spans="1:14" ht="16.5" thickBot="1">
      <c r="G47" s="13" t="s">
        <v>66</v>
      </c>
    </row>
    <row r="48" spans="1:14" ht="13.5" thickBot="1">
      <c r="A48" s="21" t="s">
        <v>67</v>
      </c>
      <c r="B48" s="9" t="s">
        <v>68</v>
      </c>
      <c r="C48" s="9" t="s">
        <v>69</v>
      </c>
      <c r="D48" s="100" t="s">
        <v>70</v>
      </c>
      <c r="E48" s="101"/>
      <c r="F48" s="101"/>
      <c r="G48" s="102"/>
      <c r="H48" s="100" t="s">
        <v>71</v>
      </c>
      <c r="I48" s="101"/>
      <c r="J48" s="102"/>
      <c r="K48" s="100" t="s">
        <v>72</v>
      </c>
      <c r="L48" s="101"/>
      <c r="M48" s="102"/>
      <c r="N48" s="9" t="s">
        <v>73</v>
      </c>
    </row>
    <row r="49" spans="1:14" ht="13.5" thickBot="1">
      <c r="A49" s="22"/>
      <c r="B49" s="10"/>
      <c r="C49" s="10" t="s">
        <v>74</v>
      </c>
      <c r="D49" s="11" t="s">
        <v>75</v>
      </c>
      <c r="E49" s="11" t="s">
        <v>76</v>
      </c>
      <c r="F49" s="11" t="s">
        <v>77</v>
      </c>
      <c r="G49" s="11" t="s">
        <v>78</v>
      </c>
      <c r="H49" s="11" t="s">
        <v>79</v>
      </c>
      <c r="I49" s="11" t="s">
        <v>33</v>
      </c>
      <c r="J49" s="11" t="s">
        <v>80</v>
      </c>
      <c r="K49" s="11" t="s">
        <v>81</v>
      </c>
      <c r="L49" s="11" t="s">
        <v>75</v>
      </c>
      <c r="M49" s="11" t="s">
        <v>82</v>
      </c>
      <c r="N49" s="10" t="s">
        <v>83</v>
      </c>
    </row>
    <row r="50" spans="1:14" ht="13.5" thickBot="1">
      <c r="A50" s="18" t="s">
        <v>84</v>
      </c>
      <c r="B50" s="12" t="s">
        <v>85</v>
      </c>
      <c r="C50" s="4">
        <v>6</v>
      </c>
      <c r="D50" s="4">
        <v>2</v>
      </c>
      <c r="E50" s="4">
        <v>2</v>
      </c>
      <c r="F50" s="4">
        <v>0</v>
      </c>
      <c r="G50" s="4">
        <v>0</v>
      </c>
      <c r="H50" s="4">
        <v>6</v>
      </c>
      <c r="I50" s="4">
        <v>5</v>
      </c>
      <c r="J50" s="4">
        <v>11</v>
      </c>
      <c r="K50" s="4" t="s">
        <v>81</v>
      </c>
      <c r="L50" s="4"/>
      <c r="M50" s="4"/>
      <c r="N50" s="12" t="s">
        <v>86</v>
      </c>
    </row>
    <row r="51" spans="1:14" ht="13.5" thickBot="1">
      <c r="A51" s="18" t="s">
        <v>87</v>
      </c>
      <c r="B51" s="12" t="s">
        <v>88</v>
      </c>
      <c r="C51" s="4">
        <v>6</v>
      </c>
      <c r="D51" s="4">
        <v>2</v>
      </c>
      <c r="E51" s="4">
        <v>2</v>
      </c>
      <c r="F51" s="4">
        <v>0</v>
      </c>
      <c r="G51" s="4">
        <v>0</v>
      </c>
      <c r="H51" s="4">
        <v>6</v>
      </c>
      <c r="I51" s="4">
        <v>5</v>
      </c>
      <c r="J51" s="4">
        <v>11</v>
      </c>
      <c r="K51" s="4"/>
      <c r="L51" s="4"/>
      <c r="M51" s="4" t="s">
        <v>426</v>
      </c>
      <c r="N51" s="12" t="s">
        <v>89</v>
      </c>
    </row>
    <row r="52" spans="1:14" ht="13.5" customHeight="1" thickBot="1">
      <c r="A52" s="18" t="s">
        <v>90</v>
      </c>
      <c r="B52" s="12" t="s">
        <v>91</v>
      </c>
      <c r="C52" s="4">
        <v>6</v>
      </c>
      <c r="D52" s="4">
        <v>2</v>
      </c>
      <c r="E52" s="4">
        <v>2</v>
      </c>
      <c r="F52" s="4">
        <v>0</v>
      </c>
      <c r="G52" s="4">
        <v>0</v>
      </c>
      <c r="H52" s="4">
        <v>6</v>
      </c>
      <c r="I52" s="4">
        <v>5</v>
      </c>
      <c r="J52" s="4">
        <v>11</v>
      </c>
      <c r="K52" s="4" t="s">
        <v>81</v>
      </c>
      <c r="L52" s="4"/>
      <c r="M52" s="4"/>
      <c r="N52" s="12" t="s">
        <v>86</v>
      </c>
    </row>
    <row r="53" spans="1:14" ht="13.5" thickBot="1">
      <c r="A53" s="18" t="s">
        <v>92</v>
      </c>
      <c r="B53" s="12" t="s">
        <v>93</v>
      </c>
      <c r="C53" s="4">
        <v>6</v>
      </c>
      <c r="D53" s="4">
        <v>2</v>
      </c>
      <c r="E53" s="4">
        <v>2</v>
      </c>
      <c r="F53" s="4">
        <v>0</v>
      </c>
      <c r="G53" s="4">
        <v>0</v>
      </c>
      <c r="H53" s="4">
        <v>6</v>
      </c>
      <c r="I53" s="4">
        <v>5</v>
      </c>
      <c r="J53" s="4">
        <v>11</v>
      </c>
      <c r="K53" s="4" t="s">
        <v>81</v>
      </c>
      <c r="L53" s="4"/>
      <c r="M53" s="4"/>
      <c r="N53" s="12" t="s">
        <v>86</v>
      </c>
    </row>
    <row r="54" spans="1:14" ht="13.5" thickBot="1">
      <c r="A54" s="18" t="s">
        <v>94</v>
      </c>
      <c r="B54" s="12" t="s">
        <v>95</v>
      </c>
      <c r="C54" s="4">
        <v>6</v>
      </c>
      <c r="D54" s="4">
        <v>2</v>
      </c>
      <c r="E54" s="4">
        <v>2</v>
      </c>
      <c r="F54" s="4">
        <v>2</v>
      </c>
      <c r="G54" s="4">
        <v>0</v>
      </c>
      <c r="H54" s="4">
        <v>8</v>
      </c>
      <c r="I54" s="4">
        <v>3</v>
      </c>
      <c r="J54" s="4">
        <v>11</v>
      </c>
      <c r="K54" s="4"/>
      <c r="L54" s="4" t="s">
        <v>75</v>
      </c>
      <c r="M54" s="4"/>
      <c r="N54" s="12" t="s">
        <v>86</v>
      </c>
    </row>
    <row r="55" spans="1:14" ht="26.25" thickBot="1">
      <c r="A55" s="18" t="s">
        <v>96</v>
      </c>
      <c r="B55" s="12" t="s">
        <v>97</v>
      </c>
      <c r="C55" s="4">
        <v>0</v>
      </c>
      <c r="D55" s="4">
        <v>0</v>
      </c>
      <c r="E55" s="4">
        <v>2</v>
      </c>
      <c r="F55" s="4">
        <v>0</v>
      </c>
      <c r="G55" s="4">
        <v>0</v>
      </c>
      <c r="H55" s="4">
        <v>2</v>
      </c>
      <c r="I55" s="4">
        <v>0</v>
      </c>
      <c r="J55" s="4">
        <v>2</v>
      </c>
      <c r="K55" s="4"/>
      <c r="L55" s="4" t="s">
        <v>75</v>
      </c>
      <c r="M55" s="4"/>
      <c r="N55" s="12" t="s">
        <v>98</v>
      </c>
    </row>
    <row r="56" spans="1:14" ht="13.5" thickBot="1">
      <c r="A56" s="22" t="s">
        <v>101</v>
      </c>
      <c r="B56" s="10"/>
      <c r="C56" s="10">
        <v>30</v>
      </c>
      <c r="D56" s="10">
        <v>10</v>
      </c>
      <c r="E56" s="10">
        <v>12</v>
      </c>
      <c r="F56" s="10">
        <v>2</v>
      </c>
      <c r="G56" s="10">
        <v>0</v>
      </c>
      <c r="H56" s="10">
        <v>36</v>
      </c>
      <c r="I56" s="10">
        <v>26</v>
      </c>
      <c r="J56" s="10">
        <v>62</v>
      </c>
      <c r="K56" s="10"/>
      <c r="L56" s="10"/>
      <c r="M56" s="10"/>
      <c r="N56" s="10"/>
    </row>
    <row r="57" spans="1:14">
      <c r="A57" s="16"/>
    </row>
    <row r="58" spans="1:14" ht="16.5" thickBot="1">
      <c r="G58" s="13" t="s">
        <v>102</v>
      </c>
    </row>
    <row r="59" spans="1:14" ht="13.5" thickBot="1">
      <c r="A59" s="21" t="s">
        <v>67</v>
      </c>
      <c r="B59" s="9" t="s">
        <v>68</v>
      </c>
      <c r="C59" s="9" t="s">
        <v>69</v>
      </c>
      <c r="D59" s="100" t="s">
        <v>70</v>
      </c>
      <c r="E59" s="101"/>
      <c r="F59" s="101"/>
      <c r="G59" s="102"/>
      <c r="H59" s="100" t="s">
        <v>71</v>
      </c>
      <c r="I59" s="101"/>
      <c r="J59" s="102"/>
      <c r="K59" s="100" t="s">
        <v>72</v>
      </c>
      <c r="L59" s="101"/>
      <c r="M59" s="102"/>
      <c r="N59" s="9" t="s">
        <v>73</v>
      </c>
    </row>
    <row r="60" spans="1:14" ht="13.5" thickBot="1">
      <c r="A60" s="22"/>
      <c r="B60" s="10"/>
      <c r="C60" s="10" t="s">
        <v>74</v>
      </c>
      <c r="D60" s="11" t="s">
        <v>75</v>
      </c>
      <c r="E60" s="11" t="s">
        <v>76</v>
      </c>
      <c r="F60" s="11" t="s">
        <v>77</v>
      </c>
      <c r="G60" s="11" t="s">
        <v>78</v>
      </c>
      <c r="H60" s="11" t="s">
        <v>79</v>
      </c>
      <c r="I60" s="11" t="s">
        <v>33</v>
      </c>
      <c r="J60" s="11" t="s">
        <v>80</v>
      </c>
      <c r="K60" s="11" t="s">
        <v>81</v>
      </c>
      <c r="L60" s="11" t="s">
        <v>75</v>
      </c>
      <c r="M60" s="11" t="s">
        <v>82</v>
      </c>
      <c r="N60" s="10" t="s">
        <v>83</v>
      </c>
    </row>
    <row r="61" spans="1:14" ht="26.25" thickBot="1">
      <c r="A61" s="18" t="s">
        <v>103</v>
      </c>
      <c r="B61" s="12" t="s">
        <v>104</v>
      </c>
      <c r="C61" s="4">
        <v>5</v>
      </c>
      <c r="D61" s="4">
        <v>2</v>
      </c>
      <c r="E61" s="4">
        <v>2</v>
      </c>
      <c r="F61" s="4">
        <v>0</v>
      </c>
      <c r="G61" s="4">
        <v>0</v>
      </c>
      <c r="H61" s="4">
        <v>6</v>
      </c>
      <c r="I61" s="4">
        <v>3</v>
      </c>
      <c r="J61" s="4">
        <v>9</v>
      </c>
      <c r="K61" s="4" t="s">
        <v>81</v>
      </c>
      <c r="L61" s="4"/>
      <c r="M61" s="4"/>
      <c r="N61" s="12" t="s">
        <v>86</v>
      </c>
    </row>
    <row r="62" spans="1:14" ht="26.25" thickBot="1">
      <c r="A62" s="18" t="s">
        <v>105</v>
      </c>
      <c r="B62" s="12" t="s">
        <v>106</v>
      </c>
      <c r="C62" s="4">
        <v>5</v>
      </c>
      <c r="D62" s="4">
        <v>2</v>
      </c>
      <c r="E62" s="4">
        <v>2</v>
      </c>
      <c r="F62" s="4">
        <v>0</v>
      </c>
      <c r="G62" s="4">
        <v>0</v>
      </c>
      <c r="H62" s="4">
        <v>6</v>
      </c>
      <c r="I62" s="4">
        <v>3</v>
      </c>
      <c r="J62" s="4">
        <v>9</v>
      </c>
      <c r="K62" s="4" t="s">
        <v>81</v>
      </c>
      <c r="L62" s="4"/>
      <c r="M62" s="4"/>
      <c r="N62" s="12" t="s">
        <v>86</v>
      </c>
    </row>
    <row r="63" spans="1:14" ht="13.5" thickBot="1">
      <c r="A63" s="18" t="s">
        <v>107</v>
      </c>
      <c r="B63" s="12" t="s">
        <v>108</v>
      </c>
      <c r="C63" s="4">
        <v>5</v>
      </c>
      <c r="D63" s="4">
        <v>2</v>
      </c>
      <c r="E63" s="4">
        <v>2</v>
      </c>
      <c r="F63" s="4">
        <v>0</v>
      </c>
      <c r="G63" s="4">
        <v>0</v>
      </c>
      <c r="H63" s="4">
        <v>6</v>
      </c>
      <c r="I63" s="4">
        <v>3</v>
      </c>
      <c r="J63" s="4">
        <v>9</v>
      </c>
      <c r="K63" s="4"/>
      <c r="L63" s="4"/>
      <c r="M63" s="4" t="s">
        <v>426</v>
      </c>
      <c r="N63" s="12" t="s">
        <v>86</v>
      </c>
    </row>
    <row r="64" spans="1:14" ht="13.5" thickBot="1">
      <c r="A64" s="18" t="s">
        <v>120</v>
      </c>
      <c r="B64" s="12" t="s">
        <v>121</v>
      </c>
      <c r="C64" s="4">
        <v>5</v>
      </c>
      <c r="D64" s="4">
        <v>2</v>
      </c>
      <c r="E64" s="4">
        <v>2</v>
      </c>
      <c r="F64" s="4">
        <v>0</v>
      </c>
      <c r="G64" s="4">
        <v>0</v>
      </c>
      <c r="H64" s="4">
        <v>6</v>
      </c>
      <c r="I64" s="4">
        <v>5</v>
      </c>
      <c r="J64" s="4">
        <v>11</v>
      </c>
      <c r="K64" s="4" t="s">
        <v>81</v>
      </c>
      <c r="L64" s="4"/>
      <c r="M64" s="4"/>
      <c r="N64" s="12" t="s">
        <v>86</v>
      </c>
    </row>
    <row r="65" spans="1:14" ht="13.5" thickBot="1">
      <c r="A65" s="18" t="s">
        <v>111</v>
      </c>
      <c r="B65" s="12" t="s">
        <v>112</v>
      </c>
      <c r="C65" s="4">
        <v>6</v>
      </c>
      <c r="D65" s="4">
        <v>2</v>
      </c>
      <c r="E65" s="4">
        <v>1</v>
      </c>
      <c r="F65" s="4">
        <v>2</v>
      </c>
      <c r="G65" s="4">
        <v>0</v>
      </c>
      <c r="H65" s="4">
        <v>6</v>
      </c>
      <c r="I65" s="4">
        <v>5</v>
      </c>
      <c r="J65" s="4">
        <v>11</v>
      </c>
      <c r="K65" s="4" t="s">
        <v>81</v>
      </c>
      <c r="L65" s="4"/>
      <c r="M65" s="4"/>
      <c r="N65" s="12" t="s">
        <v>86</v>
      </c>
    </row>
    <row r="66" spans="1:14" ht="13.5" thickBot="1">
      <c r="A66" s="18" t="s">
        <v>113</v>
      </c>
      <c r="B66" s="12" t="s">
        <v>114</v>
      </c>
      <c r="C66" s="4">
        <v>4</v>
      </c>
      <c r="D66" s="4">
        <v>2</v>
      </c>
      <c r="E66" s="4">
        <v>1</v>
      </c>
      <c r="F66" s="4">
        <v>0</v>
      </c>
      <c r="G66" s="4">
        <v>0</v>
      </c>
      <c r="H66" s="4">
        <v>5</v>
      </c>
      <c r="I66" s="4">
        <v>2</v>
      </c>
      <c r="J66" s="4">
        <v>7</v>
      </c>
      <c r="K66" s="4"/>
      <c r="L66" s="4" t="s">
        <v>75</v>
      </c>
      <c r="M66" s="4"/>
      <c r="N66" s="12" t="s">
        <v>86</v>
      </c>
    </row>
    <row r="67" spans="1:14" ht="26.25" thickBot="1">
      <c r="A67" s="18" t="s">
        <v>115</v>
      </c>
      <c r="B67" s="12" t="s">
        <v>116</v>
      </c>
      <c r="C67" s="4">
        <v>0</v>
      </c>
      <c r="D67" s="4">
        <v>0</v>
      </c>
      <c r="E67" s="4">
        <v>2</v>
      </c>
      <c r="F67" s="4">
        <v>0</v>
      </c>
      <c r="G67" s="4">
        <v>0</v>
      </c>
      <c r="H67" s="4">
        <v>2</v>
      </c>
      <c r="I67" s="4">
        <v>0</v>
      </c>
      <c r="J67" s="4">
        <v>2</v>
      </c>
      <c r="K67" s="4"/>
      <c r="L67" s="4" t="s">
        <v>75</v>
      </c>
      <c r="M67" s="4"/>
      <c r="N67" s="12" t="s">
        <v>98</v>
      </c>
    </row>
    <row r="68" spans="1:14" ht="13.5" thickBot="1">
      <c r="A68" s="22" t="s">
        <v>101</v>
      </c>
      <c r="B68" s="10"/>
      <c r="C68" s="10">
        <v>30</v>
      </c>
      <c r="D68" s="10">
        <v>12</v>
      </c>
      <c r="E68" s="10">
        <v>12</v>
      </c>
      <c r="F68" s="10">
        <v>2</v>
      </c>
      <c r="G68" s="10">
        <v>0</v>
      </c>
      <c r="H68" s="10">
        <v>39</v>
      </c>
      <c r="I68" s="10">
        <v>22</v>
      </c>
      <c r="J68" s="10">
        <v>61</v>
      </c>
      <c r="K68" s="10"/>
      <c r="L68" s="10"/>
      <c r="M68" s="10"/>
      <c r="N68" s="10"/>
    </row>
    <row r="69" spans="1:14">
      <c r="A69" s="16"/>
    </row>
    <row r="70" spans="1:14" ht="16.5" thickBot="1">
      <c r="G70" s="13" t="s">
        <v>119</v>
      </c>
    </row>
    <row r="71" spans="1:14" ht="13.5" thickBot="1">
      <c r="A71" s="21" t="s">
        <v>67</v>
      </c>
      <c r="B71" s="9" t="s">
        <v>68</v>
      </c>
      <c r="C71" s="9" t="s">
        <v>69</v>
      </c>
      <c r="D71" s="100" t="s">
        <v>70</v>
      </c>
      <c r="E71" s="101"/>
      <c r="F71" s="101"/>
      <c r="G71" s="102"/>
      <c r="H71" s="100" t="s">
        <v>71</v>
      </c>
      <c r="I71" s="101"/>
      <c r="J71" s="102"/>
      <c r="K71" s="100" t="s">
        <v>72</v>
      </c>
      <c r="L71" s="101"/>
      <c r="M71" s="102"/>
      <c r="N71" s="9" t="s">
        <v>73</v>
      </c>
    </row>
    <row r="72" spans="1:14" ht="13.5" thickBot="1">
      <c r="A72" s="22"/>
      <c r="B72" s="10"/>
      <c r="C72" s="10" t="s">
        <v>74</v>
      </c>
      <c r="D72" s="11" t="s">
        <v>75</v>
      </c>
      <c r="E72" s="11" t="s">
        <v>76</v>
      </c>
      <c r="F72" s="11" t="s">
        <v>77</v>
      </c>
      <c r="G72" s="11" t="s">
        <v>78</v>
      </c>
      <c r="H72" s="11" t="s">
        <v>79</v>
      </c>
      <c r="I72" s="11" t="s">
        <v>33</v>
      </c>
      <c r="J72" s="11" t="s">
        <v>80</v>
      </c>
      <c r="K72" s="11" t="s">
        <v>81</v>
      </c>
      <c r="L72" s="11" t="s">
        <v>75</v>
      </c>
      <c r="M72" s="11" t="s">
        <v>82</v>
      </c>
      <c r="N72" s="10" t="s">
        <v>83</v>
      </c>
    </row>
    <row r="73" spans="1:14" ht="26.25" thickBot="1">
      <c r="A73" s="18" t="s">
        <v>122</v>
      </c>
      <c r="B73" s="12" t="s">
        <v>123</v>
      </c>
      <c r="C73" s="4">
        <v>6</v>
      </c>
      <c r="D73" s="4">
        <v>2</v>
      </c>
      <c r="E73" s="4">
        <v>2</v>
      </c>
      <c r="F73" s="4">
        <v>0</v>
      </c>
      <c r="G73" s="4">
        <v>0</v>
      </c>
      <c r="H73" s="4">
        <v>6</v>
      </c>
      <c r="I73" s="4">
        <v>5</v>
      </c>
      <c r="J73" s="4">
        <v>11</v>
      </c>
      <c r="K73" s="4"/>
      <c r="L73" s="4"/>
      <c r="M73" s="4" t="s">
        <v>426</v>
      </c>
      <c r="N73" s="12" t="s">
        <v>86</v>
      </c>
    </row>
    <row r="74" spans="1:14" ht="13.5" thickBot="1">
      <c r="A74" s="18" t="s">
        <v>109</v>
      </c>
      <c r="B74" s="12" t="s">
        <v>110</v>
      </c>
      <c r="C74" s="4">
        <v>6</v>
      </c>
      <c r="D74" s="4">
        <v>2</v>
      </c>
      <c r="E74" s="4">
        <v>2</v>
      </c>
      <c r="F74" s="4">
        <v>1</v>
      </c>
      <c r="G74" s="4">
        <v>0</v>
      </c>
      <c r="H74" s="4">
        <v>6</v>
      </c>
      <c r="I74" s="4">
        <v>3</v>
      </c>
      <c r="J74" s="4">
        <v>9</v>
      </c>
      <c r="K74" s="4" t="s">
        <v>81</v>
      </c>
      <c r="L74" s="4"/>
      <c r="M74" s="4"/>
      <c r="N74" s="12" t="s">
        <v>86</v>
      </c>
    </row>
    <row r="75" spans="1:14" ht="26.25" thickBot="1">
      <c r="A75" s="18" t="s">
        <v>124</v>
      </c>
      <c r="B75" s="12" t="s">
        <v>125</v>
      </c>
      <c r="C75" s="4">
        <v>6</v>
      </c>
      <c r="D75" s="4">
        <v>2</v>
      </c>
      <c r="E75" s="4">
        <v>2</v>
      </c>
      <c r="F75" s="4">
        <v>0</v>
      </c>
      <c r="G75" s="4">
        <v>0</v>
      </c>
      <c r="H75" s="4">
        <v>6</v>
      </c>
      <c r="I75" s="4">
        <v>5</v>
      </c>
      <c r="J75" s="4">
        <v>11</v>
      </c>
      <c r="K75" s="4" t="s">
        <v>81</v>
      </c>
      <c r="L75" s="4"/>
      <c r="M75" s="4"/>
      <c r="N75" s="12" t="s">
        <v>89</v>
      </c>
    </row>
    <row r="76" spans="1:14" ht="13.5" thickBot="1">
      <c r="A76" s="18" t="s">
        <v>126</v>
      </c>
      <c r="B76" s="12" t="s">
        <v>127</v>
      </c>
      <c r="C76" s="4">
        <v>6</v>
      </c>
      <c r="D76" s="4">
        <v>2</v>
      </c>
      <c r="E76" s="4">
        <v>2</v>
      </c>
      <c r="F76" s="4">
        <v>0</v>
      </c>
      <c r="G76" s="4">
        <v>0</v>
      </c>
      <c r="H76" s="4">
        <v>6</v>
      </c>
      <c r="I76" s="4">
        <v>5</v>
      </c>
      <c r="J76" s="4">
        <v>11</v>
      </c>
      <c r="K76" s="4" t="s">
        <v>81</v>
      </c>
      <c r="L76" s="4"/>
      <c r="M76" s="4"/>
      <c r="N76" s="12" t="s">
        <v>86</v>
      </c>
    </row>
    <row r="77" spans="1:14" ht="26.25" thickBot="1">
      <c r="A77" s="18" t="s">
        <v>128</v>
      </c>
      <c r="B77" s="12" t="s">
        <v>129</v>
      </c>
      <c r="C77" s="4">
        <v>6</v>
      </c>
      <c r="D77" s="4">
        <v>2</v>
      </c>
      <c r="E77" s="4">
        <v>0</v>
      </c>
      <c r="F77" s="4">
        <v>2</v>
      </c>
      <c r="G77" s="4">
        <v>0</v>
      </c>
      <c r="H77" s="4">
        <v>6</v>
      </c>
      <c r="I77" s="4">
        <v>5</v>
      </c>
      <c r="J77" s="4">
        <v>11</v>
      </c>
      <c r="K77" s="4"/>
      <c r="L77" s="4" t="s">
        <v>75</v>
      </c>
      <c r="M77" s="4"/>
      <c r="N77" s="12" t="s">
        <v>98</v>
      </c>
    </row>
    <row r="78" spans="1:14" ht="26.25" thickBot="1">
      <c r="A78" s="18" t="s">
        <v>99</v>
      </c>
      <c r="B78" s="12" t="s">
        <v>100</v>
      </c>
      <c r="C78" s="4">
        <v>3</v>
      </c>
      <c r="D78" s="4">
        <v>0</v>
      </c>
      <c r="E78" s="4">
        <v>2</v>
      </c>
      <c r="F78" s="4">
        <v>0</v>
      </c>
      <c r="G78" s="4">
        <v>0</v>
      </c>
      <c r="H78" s="4">
        <v>2</v>
      </c>
      <c r="I78" s="4">
        <v>3</v>
      </c>
      <c r="J78" s="4">
        <v>5</v>
      </c>
      <c r="K78" s="4"/>
      <c r="L78" s="4" t="s">
        <v>75</v>
      </c>
      <c r="M78" s="4"/>
      <c r="N78" s="12" t="s">
        <v>98</v>
      </c>
    </row>
    <row r="79" spans="1:14" ht="13.5" thickBot="1">
      <c r="A79" s="22" t="s">
        <v>101</v>
      </c>
      <c r="B79" s="10"/>
      <c r="C79" s="10">
        <v>33</v>
      </c>
      <c r="D79" s="10">
        <v>10</v>
      </c>
      <c r="E79" s="10">
        <v>10</v>
      </c>
      <c r="F79" s="10">
        <v>3</v>
      </c>
      <c r="G79" s="10">
        <v>0</v>
      </c>
      <c r="H79" s="10">
        <v>30</v>
      </c>
      <c r="I79" s="10">
        <v>25</v>
      </c>
      <c r="J79" s="10">
        <v>55</v>
      </c>
      <c r="K79" s="10"/>
      <c r="L79" s="10"/>
      <c r="M79" s="10"/>
      <c r="N79" s="10"/>
    </row>
    <row r="80" spans="1:14">
      <c r="A80" s="16"/>
    </row>
    <row r="81" spans="1:14">
      <c r="A81" s="16"/>
    </row>
    <row r="82" spans="1:14">
      <c r="A82" s="16"/>
    </row>
    <row r="83" spans="1:14">
      <c r="A83" s="16"/>
    </row>
    <row r="84" spans="1:14">
      <c r="A84" s="16"/>
    </row>
    <row r="85" spans="1:14" ht="16.5" thickBot="1">
      <c r="G85" s="13" t="s">
        <v>130</v>
      </c>
    </row>
    <row r="86" spans="1:14" ht="13.5" thickBot="1">
      <c r="A86" s="21" t="s">
        <v>67</v>
      </c>
      <c r="B86" s="9" t="s">
        <v>68</v>
      </c>
      <c r="C86" s="9" t="s">
        <v>69</v>
      </c>
      <c r="D86" s="100" t="s">
        <v>70</v>
      </c>
      <c r="E86" s="101"/>
      <c r="F86" s="101"/>
      <c r="G86" s="102"/>
      <c r="H86" s="100" t="s">
        <v>71</v>
      </c>
      <c r="I86" s="101"/>
      <c r="J86" s="102"/>
      <c r="K86" s="100" t="s">
        <v>72</v>
      </c>
      <c r="L86" s="101"/>
      <c r="M86" s="102"/>
      <c r="N86" s="9" t="s">
        <v>73</v>
      </c>
    </row>
    <row r="87" spans="1:14" ht="13.5" thickBot="1">
      <c r="A87" s="22"/>
      <c r="B87" s="10"/>
      <c r="C87" s="10" t="s">
        <v>74</v>
      </c>
      <c r="D87" s="11" t="s">
        <v>75</v>
      </c>
      <c r="E87" s="11" t="s">
        <v>76</v>
      </c>
      <c r="F87" s="11" t="s">
        <v>77</v>
      </c>
      <c r="G87" s="11" t="s">
        <v>78</v>
      </c>
      <c r="H87" s="11" t="s">
        <v>79</v>
      </c>
      <c r="I87" s="11" t="s">
        <v>33</v>
      </c>
      <c r="J87" s="11" t="s">
        <v>80</v>
      </c>
      <c r="K87" s="11" t="s">
        <v>81</v>
      </c>
      <c r="L87" s="11" t="s">
        <v>75</v>
      </c>
      <c r="M87" s="11" t="s">
        <v>82</v>
      </c>
      <c r="N87" s="10" t="s">
        <v>83</v>
      </c>
    </row>
    <row r="88" spans="1:14" ht="13.5" thickBot="1">
      <c r="A88" s="18" t="s">
        <v>131</v>
      </c>
      <c r="B88" s="12" t="s">
        <v>132</v>
      </c>
      <c r="C88" s="4">
        <v>7</v>
      </c>
      <c r="D88" s="4">
        <v>2</v>
      </c>
      <c r="E88" s="4">
        <v>1</v>
      </c>
      <c r="F88" s="4">
        <v>2</v>
      </c>
      <c r="G88" s="4">
        <v>0</v>
      </c>
      <c r="H88" s="4">
        <v>7</v>
      </c>
      <c r="I88" s="4">
        <v>5</v>
      </c>
      <c r="J88" s="4">
        <v>12</v>
      </c>
      <c r="K88" s="4" t="s">
        <v>81</v>
      </c>
      <c r="L88" s="4"/>
      <c r="M88" s="4"/>
      <c r="N88" s="12" t="s">
        <v>89</v>
      </c>
    </row>
    <row r="89" spans="1:14" ht="13.5" thickBot="1">
      <c r="A89" s="18" t="s">
        <v>133</v>
      </c>
      <c r="B89" s="12" t="s">
        <v>134</v>
      </c>
      <c r="C89" s="4">
        <v>6</v>
      </c>
      <c r="D89" s="4">
        <v>2</v>
      </c>
      <c r="E89" s="4">
        <v>2</v>
      </c>
      <c r="F89" s="4">
        <v>0</v>
      </c>
      <c r="G89" s="4">
        <v>0</v>
      </c>
      <c r="H89" s="4">
        <v>6</v>
      </c>
      <c r="I89" s="4">
        <v>5</v>
      </c>
      <c r="J89" s="4">
        <v>11</v>
      </c>
      <c r="K89" s="4"/>
      <c r="L89" s="4" t="s">
        <v>75</v>
      </c>
      <c r="M89" s="4"/>
      <c r="N89" s="12" t="s">
        <v>86</v>
      </c>
    </row>
    <row r="90" spans="1:14" ht="13.5" thickBot="1">
      <c r="A90" s="18" t="s">
        <v>135</v>
      </c>
      <c r="B90" s="12" t="s">
        <v>136</v>
      </c>
      <c r="C90" s="4">
        <v>6</v>
      </c>
      <c r="D90" s="4">
        <v>2</v>
      </c>
      <c r="E90" s="4">
        <v>2</v>
      </c>
      <c r="F90" s="4">
        <v>0</v>
      </c>
      <c r="G90" s="4">
        <v>0</v>
      </c>
      <c r="H90" s="4">
        <v>6</v>
      </c>
      <c r="I90" s="4">
        <v>5</v>
      </c>
      <c r="J90" s="4">
        <v>11</v>
      </c>
      <c r="K90" s="4" t="s">
        <v>81</v>
      </c>
      <c r="L90" s="4"/>
      <c r="M90" s="4"/>
      <c r="N90" s="12" t="s">
        <v>86</v>
      </c>
    </row>
    <row r="91" spans="1:14" ht="13.5" thickBot="1">
      <c r="A91" s="18" t="s">
        <v>137</v>
      </c>
      <c r="B91" s="12" t="s">
        <v>138</v>
      </c>
      <c r="C91" s="4">
        <v>6</v>
      </c>
      <c r="D91" s="4">
        <v>2</v>
      </c>
      <c r="E91" s="4">
        <v>2</v>
      </c>
      <c r="F91" s="4">
        <v>1</v>
      </c>
      <c r="G91" s="4">
        <v>0</v>
      </c>
      <c r="H91" s="4">
        <v>6</v>
      </c>
      <c r="I91" s="4">
        <v>5</v>
      </c>
      <c r="J91" s="4">
        <v>11</v>
      </c>
      <c r="K91" s="4" t="s">
        <v>81</v>
      </c>
      <c r="L91" s="4"/>
      <c r="M91" s="4"/>
      <c r="N91" s="12" t="s">
        <v>86</v>
      </c>
    </row>
    <row r="92" spans="1:14" ht="13.5" thickBot="1">
      <c r="A92" s="18" t="s">
        <v>139</v>
      </c>
      <c r="B92" s="12" t="s">
        <v>140</v>
      </c>
      <c r="C92" s="4">
        <v>5</v>
      </c>
      <c r="D92" s="4">
        <v>2</v>
      </c>
      <c r="E92" s="4">
        <v>1</v>
      </c>
      <c r="F92" s="4">
        <v>0</v>
      </c>
      <c r="G92" s="4">
        <v>0</v>
      </c>
      <c r="H92" s="4">
        <v>5</v>
      </c>
      <c r="I92" s="4">
        <v>4</v>
      </c>
      <c r="J92" s="4">
        <v>9</v>
      </c>
      <c r="K92" s="4"/>
      <c r="L92" s="4"/>
      <c r="M92" s="4" t="s">
        <v>426</v>
      </c>
      <c r="N92" s="12" t="s">
        <v>86</v>
      </c>
    </row>
    <row r="93" spans="1:14" ht="26.25" thickBot="1">
      <c r="A93" s="18" t="s">
        <v>117</v>
      </c>
      <c r="B93" s="12" t="s">
        <v>118</v>
      </c>
      <c r="C93" s="4">
        <v>3</v>
      </c>
      <c r="D93" s="4">
        <v>0</v>
      </c>
      <c r="E93" s="4">
        <v>2</v>
      </c>
      <c r="F93" s="4">
        <v>0</v>
      </c>
      <c r="G93" s="4">
        <v>0</v>
      </c>
      <c r="H93" s="4">
        <v>2</v>
      </c>
      <c r="I93" s="4">
        <v>3</v>
      </c>
      <c r="J93" s="4">
        <v>5</v>
      </c>
      <c r="K93" s="4"/>
      <c r="L93" s="4" t="s">
        <v>75</v>
      </c>
      <c r="M93" s="4"/>
      <c r="N93" s="12" t="s">
        <v>98</v>
      </c>
    </row>
    <row r="94" spans="1:14" ht="13.5" thickBot="1">
      <c r="A94" s="22" t="s">
        <v>101</v>
      </c>
      <c r="B94" s="10"/>
      <c r="C94" s="10">
        <v>33</v>
      </c>
      <c r="D94" s="10">
        <v>10</v>
      </c>
      <c r="E94" s="10">
        <v>10</v>
      </c>
      <c r="F94" s="10">
        <v>3</v>
      </c>
      <c r="G94" s="10">
        <v>0</v>
      </c>
      <c r="H94" s="10">
        <v>30</v>
      </c>
      <c r="I94" s="10">
        <v>24</v>
      </c>
      <c r="J94" s="10">
        <v>54</v>
      </c>
      <c r="K94" s="10"/>
      <c r="L94" s="10"/>
      <c r="M94" s="10"/>
      <c r="N94" s="10"/>
    </row>
    <row r="95" spans="1:14">
      <c r="A95" s="16"/>
    </row>
    <row r="96" spans="1:14" ht="16.5" thickBot="1">
      <c r="G96" s="13" t="s">
        <v>141</v>
      </c>
    </row>
    <row r="97" spans="1:14" ht="13.5" thickBot="1">
      <c r="A97" s="21" t="s">
        <v>67</v>
      </c>
      <c r="B97" s="9" t="s">
        <v>68</v>
      </c>
      <c r="C97" s="9" t="s">
        <v>69</v>
      </c>
      <c r="D97" s="100" t="s">
        <v>70</v>
      </c>
      <c r="E97" s="101"/>
      <c r="F97" s="101"/>
      <c r="G97" s="102"/>
      <c r="H97" s="100" t="s">
        <v>71</v>
      </c>
      <c r="I97" s="101"/>
      <c r="J97" s="102"/>
      <c r="K97" s="100" t="s">
        <v>72</v>
      </c>
      <c r="L97" s="101"/>
      <c r="M97" s="102"/>
      <c r="N97" s="9" t="s">
        <v>73</v>
      </c>
    </row>
    <row r="98" spans="1:14" ht="13.5" thickBot="1">
      <c r="A98" s="22"/>
      <c r="B98" s="10"/>
      <c r="C98" s="10" t="s">
        <v>74</v>
      </c>
      <c r="D98" s="11" t="s">
        <v>75</v>
      </c>
      <c r="E98" s="11" t="s">
        <v>76</v>
      </c>
      <c r="F98" s="11" t="s">
        <v>77</v>
      </c>
      <c r="G98" s="11" t="s">
        <v>78</v>
      </c>
      <c r="H98" s="11" t="s">
        <v>79</v>
      </c>
      <c r="I98" s="11" t="s">
        <v>33</v>
      </c>
      <c r="J98" s="11" t="s">
        <v>80</v>
      </c>
      <c r="K98" s="11" t="s">
        <v>81</v>
      </c>
      <c r="L98" s="11" t="s">
        <v>75</v>
      </c>
      <c r="M98" s="11" t="s">
        <v>82</v>
      </c>
      <c r="N98" s="10" t="s">
        <v>83</v>
      </c>
    </row>
    <row r="99" spans="1:14" ht="13.5" thickBot="1">
      <c r="A99" s="18" t="s">
        <v>142</v>
      </c>
      <c r="B99" s="12" t="s">
        <v>143</v>
      </c>
      <c r="C99" s="4">
        <v>6</v>
      </c>
      <c r="D99" s="4">
        <v>2</v>
      </c>
      <c r="E99" s="4">
        <v>2</v>
      </c>
      <c r="F99" s="4">
        <v>0</v>
      </c>
      <c r="G99" s="4">
        <v>0</v>
      </c>
      <c r="H99" s="4">
        <v>6</v>
      </c>
      <c r="I99" s="4">
        <v>5</v>
      </c>
      <c r="J99" s="4">
        <v>11</v>
      </c>
      <c r="K99" s="4" t="s">
        <v>81</v>
      </c>
      <c r="L99" s="4"/>
      <c r="M99" s="4"/>
      <c r="N99" s="12" t="s">
        <v>89</v>
      </c>
    </row>
    <row r="100" spans="1:14" ht="13.5" thickBot="1">
      <c r="A100" s="18" t="s">
        <v>144</v>
      </c>
      <c r="B100" s="12" t="s">
        <v>145</v>
      </c>
      <c r="C100" s="4">
        <v>7</v>
      </c>
      <c r="D100" s="4">
        <v>2</v>
      </c>
      <c r="E100" s="4">
        <v>2</v>
      </c>
      <c r="F100" s="4">
        <v>1</v>
      </c>
      <c r="G100" s="4">
        <v>0</v>
      </c>
      <c r="H100" s="4">
        <v>7</v>
      </c>
      <c r="I100" s="4">
        <v>5</v>
      </c>
      <c r="J100" s="4">
        <v>12</v>
      </c>
      <c r="K100" s="4" t="s">
        <v>81</v>
      </c>
      <c r="L100" s="4"/>
      <c r="M100" s="4"/>
      <c r="N100" s="12" t="s">
        <v>89</v>
      </c>
    </row>
    <row r="101" spans="1:14" ht="13.5" thickBot="1">
      <c r="A101" s="18" t="s">
        <v>146</v>
      </c>
      <c r="B101" s="12" t="s">
        <v>147</v>
      </c>
      <c r="C101" s="4">
        <v>6</v>
      </c>
      <c r="D101" s="4">
        <v>2</v>
      </c>
      <c r="E101" s="4">
        <v>2</v>
      </c>
      <c r="F101" s="4">
        <v>0</v>
      </c>
      <c r="G101" s="4">
        <v>0</v>
      </c>
      <c r="H101" s="4">
        <v>6</v>
      </c>
      <c r="I101" s="4">
        <v>5</v>
      </c>
      <c r="J101" s="4">
        <v>11</v>
      </c>
      <c r="K101" s="4" t="s">
        <v>81</v>
      </c>
      <c r="L101" s="4"/>
      <c r="M101" s="4"/>
      <c r="N101" s="12" t="s">
        <v>89</v>
      </c>
    </row>
    <row r="102" spans="1:14" ht="13.5" thickBot="1">
      <c r="A102" s="18" t="s">
        <v>148</v>
      </c>
      <c r="B102" s="12" t="s">
        <v>149</v>
      </c>
      <c r="C102" s="4">
        <v>6</v>
      </c>
      <c r="D102" s="4">
        <v>2</v>
      </c>
      <c r="E102" s="4">
        <v>2</v>
      </c>
      <c r="F102" s="4">
        <v>1</v>
      </c>
      <c r="G102" s="4">
        <v>0</v>
      </c>
      <c r="H102" s="4">
        <v>6</v>
      </c>
      <c r="I102" s="4">
        <v>5</v>
      </c>
      <c r="J102" s="4">
        <v>11</v>
      </c>
      <c r="K102" s="4"/>
      <c r="L102" s="4" t="s">
        <v>75</v>
      </c>
      <c r="M102" s="4"/>
      <c r="N102" s="12" t="s">
        <v>89</v>
      </c>
    </row>
    <row r="103" spans="1:14" ht="13.5" thickBot="1">
      <c r="A103" s="18" t="s">
        <v>150</v>
      </c>
      <c r="B103" s="12" t="s">
        <v>151</v>
      </c>
      <c r="C103" s="4">
        <v>5</v>
      </c>
      <c r="D103" s="4">
        <v>2</v>
      </c>
      <c r="E103" s="4">
        <v>1</v>
      </c>
      <c r="F103" s="4">
        <v>0</v>
      </c>
      <c r="G103" s="4">
        <v>2</v>
      </c>
      <c r="H103" s="4">
        <v>5</v>
      </c>
      <c r="I103" s="4">
        <v>4</v>
      </c>
      <c r="J103" s="4">
        <v>9</v>
      </c>
      <c r="K103" s="4"/>
      <c r="L103" s="4"/>
      <c r="M103" s="4" t="s">
        <v>426</v>
      </c>
      <c r="N103" s="12" t="s">
        <v>86</v>
      </c>
    </row>
    <row r="104" spans="1:14" ht="13.5" thickBot="1">
      <c r="A104" s="22" t="s">
        <v>101</v>
      </c>
      <c r="B104" s="10"/>
      <c r="C104" s="10">
        <v>30</v>
      </c>
      <c r="D104" s="10">
        <v>10</v>
      </c>
      <c r="E104" s="10">
        <v>9</v>
      </c>
      <c r="F104" s="10">
        <v>2</v>
      </c>
      <c r="G104" s="10">
        <v>2</v>
      </c>
      <c r="H104" s="10">
        <v>30</v>
      </c>
      <c r="I104" s="10">
        <v>24</v>
      </c>
      <c r="J104" s="10">
        <v>54</v>
      </c>
      <c r="K104" s="10"/>
      <c r="L104" s="10"/>
      <c r="M104" s="10"/>
      <c r="N104" s="10"/>
    </row>
    <row r="105" spans="1:14">
      <c r="A105" s="16"/>
    </row>
    <row r="106" spans="1:14" ht="16.5" thickBot="1">
      <c r="G106" s="13" t="s">
        <v>152</v>
      </c>
    </row>
    <row r="107" spans="1:14" ht="13.5" thickBot="1">
      <c r="A107" s="21" t="s">
        <v>67</v>
      </c>
      <c r="B107" s="9" t="s">
        <v>68</v>
      </c>
      <c r="C107" s="9" t="s">
        <v>69</v>
      </c>
      <c r="D107" s="100" t="s">
        <v>70</v>
      </c>
      <c r="E107" s="101"/>
      <c r="F107" s="101"/>
      <c r="G107" s="102"/>
      <c r="H107" s="100" t="s">
        <v>71</v>
      </c>
      <c r="I107" s="101"/>
      <c r="J107" s="102"/>
      <c r="K107" s="100" t="s">
        <v>72</v>
      </c>
      <c r="L107" s="101"/>
      <c r="M107" s="102"/>
      <c r="N107" s="9" t="s">
        <v>73</v>
      </c>
    </row>
    <row r="108" spans="1:14" ht="13.5" thickBot="1">
      <c r="A108" s="22"/>
      <c r="B108" s="10"/>
      <c r="C108" s="10" t="s">
        <v>74</v>
      </c>
      <c r="D108" s="11" t="s">
        <v>75</v>
      </c>
      <c r="E108" s="11" t="s">
        <v>76</v>
      </c>
      <c r="F108" s="11" t="s">
        <v>77</v>
      </c>
      <c r="G108" s="11" t="s">
        <v>78</v>
      </c>
      <c r="H108" s="11" t="s">
        <v>79</v>
      </c>
      <c r="I108" s="11" t="s">
        <v>33</v>
      </c>
      <c r="J108" s="11" t="s">
        <v>80</v>
      </c>
      <c r="K108" s="11" t="s">
        <v>81</v>
      </c>
      <c r="L108" s="11" t="s">
        <v>75</v>
      </c>
      <c r="M108" s="11" t="s">
        <v>82</v>
      </c>
      <c r="N108" s="10" t="s">
        <v>83</v>
      </c>
    </row>
    <row r="109" spans="1:14" ht="13.5" thickBot="1">
      <c r="A109" s="18" t="s">
        <v>153</v>
      </c>
      <c r="B109" s="12" t="s">
        <v>154</v>
      </c>
      <c r="C109" s="4">
        <v>6</v>
      </c>
      <c r="D109" s="4">
        <v>2</v>
      </c>
      <c r="E109" s="4">
        <v>1</v>
      </c>
      <c r="F109" s="4">
        <v>0</v>
      </c>
      <c r="G109" s="4">
        <v>2</v>
      </c>
      <c r="H109" s="4">
        <v>5</v>
      </c>
      <c r="I109" s="4">
        <v>6</v>
      </c>
      <c r="J109" s="4">
        <v>11</v>
      </c>
      <c r="K109" s="4" t="s">
        <v>81</v>
      </c>
      <c r="L109" s="4"/>
      <c r="M109" s="4"/>
      <c r="N109" s="12" t="s">
        <v>86</v>
      </c>
    </row>
    <row r="110" spans="1:14" ht="13.5" thickBot="1">
      <c r="A110" s="18" t="s">
        <v>155</v>
      </c>
      <c r="B110" s="12" t="s">
        <v>156</v>
      </c>
      <c r="C110" s="4">
        <v>5</v>
      </c>
      <c r="D110" s="4">
        <v>0</v>
      </c>
      <c r="E110" s="4">
        <v>0</v>
      </c>
      <c r="F110" s="4">
        <v>0</v>
      </c>
      <c r="G110" s="4">
        <v>2</v>
      </c>
      <c r="H110" s="4">
        <v>0</v>
      </c>
      <c r="I110" s="4">
        <v>9</v>
      </c>
      <c r="J110" s="4">
        <v>9</v>
      </c>
      <c r="K110" s="4"/>
      <c r="L110" s="4" t="s">
        <v>75</v>
      </c>
      <c r="M110" s="4"/>
      <c r="N110" s="12" t="s">
        <v>89</v>
      </c>
    </row>
    <row r="111" spans="1:14" ht="13.5" thickBot="1">
      <c r="A111" s="18" t="s">
        <v>157</v>
      </c>
      <c r="B111" s="12" t="s">
        <v>158</v>
      </c>
      <c r="C111" s="4">
        <v>7</v>
      </c>
      <c r="D111" s="4">
        <v>2</v>
      </c>
      <c r="E111" s="4">
        <v>1</v>
      </c>
      <c r="F111" s="4">
        <v>0</v>
      </c>
      <c r="G111" s="4">
        <v>2</v>
      </c>
      <c r="H111" s="4">
        <v>5</v>
      </c>
      <c r="I111" s="4">
        <v>7</v>
      </c>
      <c r="J111" s="4">
        <v>12</v>
      </c>
      <c r="K111" s="4" t="s">
        <v>81</v>
      </c>
      <c r="L111" s="4"/>
      <c r="M111" s="4"/>
      <c r="N111" s="12" t="s">
        <v>89</v>
      </c>
    </row>
    <row r="112" spans="1:14" ht="13.5" thickBot="1">
      <c r="A112" s="18" t="s">
        <v>159</v>
      </c>
      <c r="B112" s="12" t="s">
        <v>160</v>
      </c>
      <c r="C112" s="4">
        <v>7</v>
      </c>
      <c r="D112" s="4">
        <v>2</v>
      </c>
      <c r="E112" s="4">
        <v>1</v>
      </c>
      <c r="F112" s="4">
        <v>0</v>
      </c>
      <c r="G112" s="4">
        <v>2</v>
      </c>
      <c r="H112" s="4">
        <v>5</v>
      </c>
      <c r="I112" s="4">
        <v>7</v>
      </c>
      <c r="J112" s="4">
        <v>12</v>
      </c>
      <c r="K112" s="4"/>
      <c r="L112" s="4"/>
      <c r="M112" s="4" t="s">
        <v>426</v>
      </c>
      <c r="N112" s="12" t="s">
        <v>89</v>
      </c>
    </row>
    <row r="113" spans="1:14" ht="13.5" thickBot="1">
      <c r="A113" s="18" t="s">
        <v>161</v>
      </c>
      <c r="B113" s="12" t="s">
        <v>162</v>
      </c>
      <c r="C113" s="4">
        <v>7</v>
      </c>
      <c r="D113" s="4">
        <v>2</v>
      </c>
      <c r="E113" s="4">
        <v>1</v>
      </c>
      <c r="F113" s="4">
        <v>0</v>
      </c>
      <c r="G113" s="4">
        <v>2</v>
      </c>
      <c r="H113" s="4">
        <v>5</v>
      </c>
      <c r="I113" s="4">
        <v>7</v>
      </c>
      <c r="J113" s="4">
        <v>12</v>
      </c>
      <c r="K113" s="4" t="s">
        <v>81</v>
      </c>
      <c r="L113" s="4"/>
      <c r="M113" s="4"/>
      <c r="N113" s="12" t="s">
        <v>89</v>
      </c>
    </row>
    <row r="114" spans="1:14" ht="13.5" thickBot="1">
      <c r="A114" s="18" t="s">
        <v>163</v>
      </c>
      <c r="B114" s="12" t="s">
        <v>164</v>
      </c>
      <c r="C114" s="4">
        <v>3</v>
      </c>
      <c r="D114" s="4">
        <v>2</v>
      </c>
      <c r="E114" s="4">
        <v>0</v>
      </c>
      <c r="F114" s="4">
        <v>0</v>
      </c>
      <c r="G114" s="4">
        <v>0</v>
      </c>
      <c r="H114" s="4">
        <v>4</v>
      </c>
      <c r="I114" s="4">
        <v>1</v>
      </c>
      <c r="J114" s="4">
        <v>5</v>
      </c>
      <c r="K114" s="4"/>
      <c r="L114" s="4" t="s">
        <v>75</v>
      </c>
      <c r="M114" s="4"/>
      <c r="N114" s="12" t="s">
        <v>86</v>
      </c>
    </row>
    <row r="115" spans="1:14" ht="13.5" thickBot="1">
      <c r="A115" s="22" t="s">
        <v>101</v>
      </c>
      <c r="B115" s="10"/>
      <c r="C115" s="10">
        <v>35</v>
      </c>
      <c r="D115" s="10">
        <v>10</v>
      </c>
      <c r="E115" s="10">
        <v>4</v>
      </c>
      <c r="F115" s="10">
        <v>1</v>
      </c>
      <c r="G115" s="10">
        <v>10</v>
      </c>
      <c r="H115" s="10">
        <v>24</v>
      </c>
      <c r="I115" s="10">
        <v>37</v>
      </c>
      <c r="J115" s="10">
        <v>61</v>
      </c>
      <c r="K115" s="10"/>
      <c r="L115" s="10"/>
      <c r="M115" s="10"/>
      <c r="N115" s="10"/>
    </row>
    <row r="116" spans="1:14" ht="15.75">
      <c r="A116" s="14"/>
      <c r="E116" s="13" t="s">
        <v>422</v>
      </c>
    </row>
    <row r="118" spans="1:14" ht="13.5" thickBot="1">
      <c r="A118" s="16"/>
    </row>
    <row r="119" spans="1:14" ht="13.5" thickBot="1">
      <c r="A119" s="21" t="s">
        <v>67</v>
      </c>
      <c r="B119" s="9" t="s">
        <v>68</v>
      </c>
      <c r="C119" s="9" t="s">
        <v>69</v>
      </c>
      <c r="D119" s="100" t="s">
        <v>70</v>
      </c>
      <c r="E119" s="101"/>
      <c r="F119" s="101"/>
      <c r="G119" s="102"/>
      <c r="H119" s="100" t="s">
        <v>71</v>
      </c>
      <c r="I119" s="101"/>
      <c r="J119" s="102"/>
      <c r="K119" s="100" t="s">
        <v>72</v>
      </c>
      <c r="L119" s="101"/>
      <c r="M119" s="102"/>
      <c r="N119" s="9" t="s">
        <v>73</v>
      </c>
    </row>
    <row r="120" spans="1:14" ht="13.5" thickBot="1">
      <c r="A120" s="22"/>
      <c r="B120" s="10"/>
      <c r="C120" s="10" t="s">
        <v>74</v>
      </c>
      <c r="D120" s="11" t="s">
        <v>75</v>
      </c>
      <c r="E120" s="11" t="s">
        <v>76</v>
      </c>
      <c r="F120" s="11" t="s">
        <v>77</v>
      </c>
      <c r="G120" s="11" t="s">
        <v>78</v>
      </c>
      <c r="H120" s="11" t="s">
        <v>79</v>
      </c>
      <c r="I120" s="11" t="s">
        <v>33</v>
      </c>
      <c r="J120" s="11" t="s">
        <v>80</v>
      </c>
      <c r="K120" s="11" t="s">
        <v>81</v>
      </c>
      <c r="L120" s="11" t="s">
        <v>75</v>
      </c>
      <c r="M120" s="11" t="s">
        <v>82</v>
      </c>
      <c r="N120" s="10" t="s">
        <v>83</v>
      </c>
    </row>
    <row r="121" spans="1:14">
      <c r="A121" s="116" t="s">
        <v>429</v>
      </c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8"/>
    </row>
    <row r="122" spans="1:14" ht="26.25" thickBot="1">
      <c r="A122" s="18" t="s">
        <v>167</v>
      </c>
      <c r="B122" s="12" t="s">
        <v>168</v>
      </c>
      <c r="C122" s="4">
        <v>3</v>
      </c>
      <c r="D122" s="4">
        <v>0</v>
      </c>
      <c r="E122" s="4">
        <v>2</v>
      </c>
      <c r="F122" s="4">
        <v>0</v>
      </c>
      <c r="G122" s="4">
        <v>0</v>
      </c>
      <c r="H122" s="4">
        <v>2</v>
      </c>
      <c r="I122" s="4">
        <v>3</v>
      </c>
      <c r="J122" s="4">
        <v>5</v>
      </c>
      <c r="K122" s="4"/>
      <c r="L122" s="4" t="s">
        <v>75</v>
      </c>
      <c r="M122" s="4"/>
      <c r="N122" s="12" t="s">
        <v>98</v>
      </c>
    </row>
    <row r="123" spans="1:14" ht="26.25" thickBot="1">
      <c r="A123" s="18" t="s">
        <v>169</v>
      </c>
      <c r="B123" s="12" t="s">
        <v>170</v>
      </c>
      <c r="C123" s="4">
        <v>3</v>
      </c>
      <c r="D123" s="4">
        <v>0</v>
      </c>
      <c r="E123" s="4">
        <v>2</v>
      </c>
      <c r="F123" s="4">
        <v>0</v>
      </c>
      <c r="G123" s="4">
        <v>0</v>
      </c>
      <c r="H123" s="4">
        <v>2</v>
      </c>
      <c r="I123" s="4">
        <v>3</v>
      </c>
      <c r="J123" s="4">
        <v>5</v>
      </c>
      <c r="K123" s="4"/>
      <c r="L123" s="4" t="s">
        <v>75</v>
      </c>
      <c r="M123" s="4"/>
      <c r="N123" s="12" t="s">
        <v>98</v>
      </c>
    </row>
    <row r="124" spans="1:14" ht="26.25" thickBot="1">
      <c r="A124" s="18" t="s">
        <v>171</v>
      </c>
      <c r="B124" s="12" t="s">
        <v>172</v>
      </c>
      <c r="C124" s="4">
        <v>3</v>
      </c>
      <c r="D124" s="4">
        <v>0</v>
      </c>
      <c r="E124" s="4">
        <v>2</v>
      </c>
      <c r="F124" s="4">
        <v>0</v>
      </c>
      <c r="G124" s="4">
        <v>0</v>
      </c>
      <c r="H124" s="4">
        <v>2</v>
      </c>
      <c r="I124" s="4">
        <v>3</v>
      </c>
      <c r="J124" s="4">
        <v>5</v>
      </c>
      <c r="K124" s="4"/>
      <c r="L124" s="4" t="s">
        <v>75</v>
      </c>
      <c r="M124" s="4"/>
      <c r="N124" s="12" t="s">
        <v>98</v>
      </c>
    </row>
    <row r="125" spans="1:14">
      <c r="A125" s="68"/>
      <c r="B125" s="42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5"/>
    </row>
    <row r="126" spans="1:14">
      <c r="A126" s="68"/>
      <c r="B126" s="42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5"/>
    </row>
    <row r="127" spans="1:14">
      <c r="A127" s="68"/>
      <c r="B127" s="42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5"/>
    </row>
    <row r="128" spans="1:14">
      <c r="A128" s="68"/>
      <c r="B128" s="42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5"/>
    </row>
    <row r="129" spans="1:14" ht="13.5" thickBot="1">
      <c r="A129" s="68"/>
      <c r="B129" s="42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5"/>
    </row>
    <row r="130" spans="1:14">
      <c r="A130" s="116" t="s">
        <v>430</v>
      </c>
      <c r="B130" s="117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8"/>
    </row>
    <row r="131" spans="1:14" ht="25.5">
      <c r="A131" s="47" t="s">
        <v>174</v>
      </c>
      <c r="B131" s="48" t="s">
        <v>175</v>
      </c>
      <c r="C131" s="49">
        <v>3</v>
      </c>
      <c r="D131" s="49">
        <v>0</v>
      </c>
      <c r="E131" s="49">
        <v>2</v>
      </c>
      <c r="F131" s="49">
        <v>0</v>
      </c>
      <c r="G131" s="49">
        <v>0</v>
      </c>
      <c r="H131" s="49">
        <v>2</v>
      </c>
      <c r="I131" s="49">
        <v>3</v>
      </c>
      <c r="J131" s="49">
        <v>5</v>
      </c>
      <c r="K131" s="49"/>
      <c r="L131" s="49" t="s">
        <v>75</v>
      </c>
      <c r="M131" s="49"/>
      <c r="N131" s="48" t="s">
        <v>98</v>
      </c>
    </row>
    <row r="132" spans="1:14" ht="26.25" thickBot="1">
      <c r="A132" s="18" t="s">
        <v>176</v>
      </c>
      <c r="B132" s="12" t="s">
        <v>177</v>
      </c>
      <c r="C132" s="4">
        <v>3</v>
      </c>
      <c r="D132" s="4">
        <v>0</v>
      </c>
      <c r="E132" s="4">
        <v>2</v>
      </c>
      <c r="F132" s="4">
        <v>0</v>
      </c>
      <c r="G132" s="4">
        <v>0</v>
      </c>
      <c r="H132" s="4">
        <v>2</v>
      </c>
      <c r="I132" s="4">
        <v>3</v>
      </c>
      <c r="J132" s="4">
        <v>5</v>
      </c>
      <c r="K132" s="4"/>
      <c r="L132" s="4" t="s">
        <v>75</v>
      </c>
      <c r="M132" s="4"/>
      <c r="N132" s="12" t="s">
        <v>98</v>
      </c>
    </row>
    <row r="133" spans="1:14" ht="26.25" thickBot="1">
      <c r="A133" s="18" t="s">
        <v>178</v>
      </c>
      <c r="B133" s="12" t="s">
        <v>179</v>
      </c>
      <c r="C133" s="4">
        <v>3</v>
      </c>
      <c r="D133" s="4">
        <v>0</v>
      </c>
      <c r="E133" s="4">
        <v>2</v>
      </c>
      <c r="F133" s="4">
        <v>0</v>
      </c>
      <c r="G133" s="4">
        <v>0</v>
      </c>
      <c r="H133" s="4">
        <v>2</v>
      </c>
      <c r="I133" s="4">
        <v>3</v>
      </c>
      <c r="J133" s="4">
        <v>5</v>
      </c>
      <c r="K133" s="4"/>
      <c r="L133" s="4" t="s">
        <v>75</v>
      </c>
      <c r="M133" s="4"/>
      <c r="N133" s="12" t="s">
        <v>98</v>
      </c>
    </row>
    <row r="134" spans="1:14" ht="13.5" thickBot="1">
      <c r="A134" s="55"/>
      <c r="B134" s="56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12"/>
    </row>
    <row r="135" spans="1:14" ht="16.5" thickBot="1">
      <c r="A135" s="55"/>
      <c r="B135" s="56"/>
      <c r="C135" s="5"/>
      <c r="D135" s="5"/>
      <c r="E135" s="5"/>
      <c r="F135" s="13" t="s">
        <v>165</v>
      </c>
      <c r="J135" s="5"/>
      <c r="K135" s="5"/>
      <c r="L135" s="5"/>
      <c r="M135" s="5"/>
      <c r="N135" s="12"/>
    </row>
    <row r="136" spans="1:14" ht="13.5" thickBot="1">
      <c r="A136" s="107" t="s">
        <v>180</v>
      </c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9"/>
    </row>
    <row r="137" spans="1:14" ht="13.5" thickBot="1">
      <c r="A137" s="23"/>
      <c r="B137" s="110" t="s">
        <v>181</v>
      </c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2"/>
    </row>
    <row r="138" spans="1:14" ht="26.25" thickBot="1">
      <c r="A138" s="18" t="s">
        <v>199</v>
      </c>
      <c r="B138" s="12" t="s">
        <v>200</v>
      </c>
      <c r="C138" s="4">
        <v>5</v>
      </c>
      <c r="D138" s="4">
        <v>2</v>
      </c>
      <c r="E138" s="4">
        <v>1</v>
      </c>
      <c r="F138" s="4">
        <v>0</v>
      </c>
      <c r="G138" s="4">
        <v>0</v>
      </c>
      <c r="H138" s="4">
        <v>5</v>
      </c>
      <c r="I138" s="4">
        <v>4</v>
      </c>
      <c r="J138" s="4">
        <v>9</v>
      </c>
      <c r="K138" s="4"/>
      <c r="L138" s="4" t="s">
        <v>75</v>
      </c>
      <c r="M138" s="4"/>
      <c r="N138" s="12" t="s">
        <v>86</v>
      </c>
    </row>
    <row r="139" spans="1:14" ht="13.5" thickBot="1">
      <c r="A139" s="19" t="s">
        <v>220</v>
      </c>
      <c r="B139" s="69" t="s">
        <v>214</v>
      </c>
      <c r="C139" s="6">
        <v>5</v>
      </c>
      <c r="D139" s="6">
        <v>2</v>
      </c>
      <c r="E139" s="6">
        <v>1</v>
      </c>
      <c r="F139" s="6">
        <v>0</v>
      </c>
      <c r="G139" s="6">
        <v>2</v>
      </c>
      <c r="H139" s="6">
        <v>5</v>
      </c>
      <c r="I139" s="6">
        <v>7</v>
      </c>
      <c r="J139" s="6">
        <v>12</v>
      </c>
      <c r="K139" s="6" t="s">
        <v>81</v>
      </c>
      <c r="L139" s="6"/>
      <c r="M139" s="6"/>
      <c r="N139" s="69" t="s">
        <v>89</v>
      </c>
    </row>
    <row r="140" spans="1:14" ht="13.5" thickBot="1">
      <c r="A140" s="24"/>
      <c r="B140" s="110" t="s">
        <v>190</v>
      </c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2"/>
    </row>
    <row r="141" spans="1:14" ht="26.25" thickBot="1">
      <c r="A141" s="18" t="s">
        <v>191</v>
      </c>
      <c r="B141" s="12" t="s">
        <v>192</v>
      </c>
      <c r="C141" s="4">
        <v>5</v>
      </c>
      <c r="D141" s="4">
        <v>2</v>
      </c>
      <c r="E141" s="4">
        <v>1</v>
      </c>
      <c r="F141" s="4">
        <v>0</v>
      </c>
      <c r="G141" s="4">
        <v>0</v>
      </c>
      <c r="H141" s="4">
        <v>5</v>
      </c>
      <c r="I141" s="4">
        <v>4</v>
      </c>
      <c r="J141" s="4">
        <v>9</v>
      </c>
      <c r="K141" s="4"/>
      <c r="L141" s="4" t="s">
        <v>75</v>
      </c>
      <c r="M141" s="4"/>
      <c r="N141" s="12" t="s">
        <v>86</v>
      </c>
    </row>
    <row r="142" spans="1:14" ht="26.25" thickBot="1">
      <c r="A142" s="18" t="s">
        <v>193</v>
      </c>
      <c r="B142" s="12" t="s">
        <v>194</v>
      </c>
      <c r="C142" s="4">
        <v>5</v>
      </c>
      <c r="D142" s="4">
        <v>2</v>
      </c>
      <c r="E142" s="4">
        <v>1</v>
      </c>
      <c r="F142" s="4">
        <v>0</v>
      </c>
      <c r="G142" s="4">
        <v>0</v>
      </c>
      <c r="H142" s="4">
        <v>5</v>
      </c>
      <c r="I142" s="4">
        <v>4</v>
      </c>
      <c r="J142" s="4">
        <v>9</v>
      </c>
      <c r="K142" s="4"/>
      <c r="L142" s="4" t="s">
        <v>75</v>
      </c>
      <c r="M142" s="4"/>
      <c r="N142" s="12" t="s">
        <v>86</v>
      </c>
    </row>
    <row r="143" spans="1:14" ht="26.25" thickBot="1">
      <c r="A143" s="18" t="s">
        <v>195</v>
      </c>
      <c r="B143" s="12" t="s">
        <v>196</v>
      </c>
      <c r="C143" s="4">
        <v>5</v>
      </c>
      <c r="D143" s="4">
        <v>2</v>
      </c>
      <c r="E143" s="4">
        <v>1</v>
      </c>
      <c r="F143" s="4">
        <v>0</v>
      </c>
      <c r="G143" s="4">
        <v>0</v>
      </c>
      <c r="H143" s="4">
        <v>5</v>
      </c>
      <c r="I143" s="4">
        <v>4</v>
      </c>
      <c r="J143" s="4">
        <v>9</v>
      </c>
      <c r="K143" s="4"/>
      <c r="L143" s="4" t="s">
        <v>75</v>
      </c>
      <c r="M143" s="4"/>
      <c r="N143" s="12" t="s">
        <v>86</v>
      </c>
    </row>
    <row r="144" spans="1:14" ht="26.25" thickBot="1">
      <c r="A144" s="18" t="s">
        <v>197</v>
      </c>
      <c r="B144" s="12" t="s">
        <v>189</v>
      </c>
      <c r="C144" s="4">
        <v>5</v>
      </c>
      <c r="D144" s="4">
        <v>2</v>
      </c>
      <c r="E144" s="4">
        <v>1</v>
      </c>
      <c r="F144" s="4">
        <v>0</v>
      </c>
      <c r="G144" s="4">
        <v>0</v>
      </c>
      <c r="H144" s="4">
        <v>5</v>
      </c>
      <c r="I144" s="4">
        <v>4</v>
      </c>
      <c r="J144" s="4">
        <v>9</v>
      </c>
      <c r="K144" s="4"/>
      <c r="L144" s="4" t="s">
        <v>75</v>
      </c>
      <c r="M144" s="4"/>
      <c r="N144" s="12" t="s">
        <v>86</v>
      </c>
    </row>
    <row r="145" spans="1:14" ht="13.5" thickBot="1">
      <c r="A145" s="107" t="s">
        <v>198</v>
      </c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9"/>
    </row>
    <row r="146" spans="1:14" ht="13.5" thickBot="1">
      <c r="A146" s="23"/>
      <c r="B146" s="110" t="s">
        <v>181</v>
      </c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2"/>
    </row>
    <row r="147" spans="1:14" ht="13.5" thickBot="1">
      <c r="A147" s="18" t="s">
        <v>182</v>
      </c>
      <c r="B147" s="12" t="s">
        <v>183</v>
      </c>
      <c r="C147" s="4">
        <v>5</v>
      </c>
      <c r="D147" s="4">
        <v>2</v>
      </c>
      <c r="E147" s="4">
        <v>1</v>
      </c>
      <c r="F147" s="4">
        <v>0</v>
      </c>
      <c r="G147" s="4">
        <v>0</v>
      </c>
      <c r="H147" s="4">
        <v>5</v>
      </c>
      <c r="I147" s="4">
        <v>4</v>
      </c>
      <c r="J147" s="4">
        <v>9</v>
      </c>
      <c r="K147" s="4"/>
      <c r="L147" s="4" t="s">
        <v>75</v>
      </c>
      <c r="M147" s="4"/>
      <c r="N147" s="12" t="s">
        <v>86</v>
      </c>
    </row>
    <row r="148" spans="1:14" ht="26.25" thickBot="1">
      <c r="A148" s="18" t="s">
        <v>216</v>
      </c>
      <c r="B148" s="12" t="s">
        <v>217</v>
      </c>
      <c r="C148" s="4">
        <v>5</v>
      </c>
      <c r="D148" s="4">
        <v>2</v>
      </c>
      <c r="E148" s="4">
        <v>1</v>
      </c>
      <c r="F148" s="4">
        <v>0</v>
      </c>
      <c r="G148" s="4">
        <v>2</v>
      </c>
      <c r="H148" s="4">
        <v>5</v>
      </c>
      <c r="I148" s="4">
        <v>7</v>
      </c>
      <c r="J148" s="4">
        <v>12</v>
      </c>
      <c r="K148" s="4"/>
      <c r="L148" s="4" t="s">
        <v>75</v>
      </c>
      <c r="M148" s="4"/>
      <c r="N148" s="12" t="s">
        <v>89</v>
      </c>
    </row>
    <row r="149" spans="1:14" ht="13.5" thickBot="1">
      <c r="A149" s="24"/>
      <c r="B149" s="110" t="s">
        <v>190</v>
      </c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2"/>
    </row>
    <row r="150" spans="1:14" ht="26.25" thickBot="1">
      <c r="A150" s="18" t="s">
        <v>203</v>
      </c>
      <c r="B150" s="12" t="s">
        <v>204</v>
      </c>
      <c r="C150" s="4">
        <v>5</v>
      </c>
      <c r="D150" s="4">
        <v>2</v>
      </c>
      <c r="E150" s="4">
        <v>1</v>
      </c>
      <c r="F150" s="4">
        <v>0</v>
      </c>
      <c r="G150" s="4">
        <v>0</v>
      </c>
      <c r="H150" s="4">
        <v>5</v>
      </c>
      <c r="I150" s="4">
        <v>4</v>
      </c>
      <c r="J150" s="4">
        <v>9</v>
      </c>
      <c r="K150" s="4"/>
      <c r="L150" s="4" t="s">
        <v>75</v>
      </c>
      <c r="M150" s="4"/>
      <c r="N150" s="12" t="s">
        <v>86</v>
      </c>
    </row>
    <row r="151" spans="1:14" ht="26.25" thickBot="1">
      <c r="A151" s="18" t="s">
        <v>205</v>
      </c>
      <c r="B151" s="12" t="s">
        <v>206</v>
      </c>
      <c r="C151" s="4">
        <v>5</v>
      </c>
      <c r="D151" s="4">
        <v>2</v>
      </c>
      <c r="E151" s="4">
        <v>1</v>
      </c>
      <c r="F151" s="4">
        <v>0</v>
      </c>
      <c r="G151" s="4">
        <v>0</v>
      </c>
      <c r="H151" s="4">
        <v>5</v>
      </c>
      <c r="I151" s="4">
        <v>4</v>
      </c>
      <c r="J151" s="4">
        <v>9</v>
      </c>
      <c r="K151" s="4"/>
      <c r="L151" s="4" t="s">
        <v>75</v>
      </c>
      <c r="M151" s="4"/>
      <c r="N151" s="12" t="s">
        <v>86</v>
      </c>
    </row>
    <row r="152" spans="1:14" ht="13.5" thickBot="1">
      <c r="A152" s="107" t="s">
        <v>207</v>
      </c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9"/>
    </row>
    <row r="153" spans="1:14" ht="13.5" thickBot="1">
      <c r="A153" s="23"/>
      <c r="B153" s="110" t="s">
        <v>181</v>
      </c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2"/>
    </row>
    <row r="154" spans="1:14" ht="13.5" thickBot="1">
      <c r="A154" s="18" t="s">
        <v>227</v>
      </c>
      <c r="B154" s="12" t="s">
        <v>228</v>
      </c>
      <c r="C154" s="4">
        <v>7</v>
      </c>
      <c r="D154" s="4">
        <v>2</v>
      </c>
      <c r="E154" s="4">
        <v>1</v>
      </c>
      <c r="F154" s="4">
        <v>0</v>
      </c>
      <c r="G154" s="4">
        <v>2</v>
      </c>
      <c r="H154" s="4">
        <v>5</v>
      </c>
      <c r="I154" s="4">
        <v>7</v>
      </c>
      <c r="J154" s="4">
        <v>12</v>
      </c>
      <c r="K154" s="4"/>
      <c r="L154" s="4" t="s">
        <v>75</v>
      </c>
      <c r="M154" s="4"/>
      <c r="N154" s="12" t="s">
        <v>89</v>
      </c>
    </row>
    <row r="155" spans="1:14" ht="26.25" thickBot="1">
      <c r="A155" s="18" t="s">
        <v>184</v>
      </c>
      <c r="B155" s="12" t="s">
        <v>185</v>
      </c>
      <c r="C155" s="4">
        <v>5</v>
      </c>
      <c r="D155" s="4">
        <v>2</v>
      </c>
      <c r="E155" s="4">
        <v>1</v>
      </c>
      <c r="F155" s="4">
        <v>0</v>
      </c>
      <c r="G155" s="4">
        <v>0</v>
      </c>
      <c r="H155" s="4">
        <v>5</v>
      </c>
      <c r="I155" s="4">
        <v>4</v>
      </c>
      <c r="J155" s="4">
        <v>9</v>
      </c>
      <c r="K155" s="4"/>
      <c r="L155" s="4" t="s">
        <v>75</v>
      </c>
      <c r="M155" s="4"/>
      <c r="N155" s="12" t="s">
        <v>86</v>
      </c>
    </row>
    <row r="156" spans="1:14" ht="13.5" thickBot="1">
      <c r="A156" s="24"/>
      <c r="B156" s="110" t="s">
        <v>190</v>
      </c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2"/>
    </row>
    <row r="157" spans="1:14" ht="26.25" thickBot="1">
      <c r="A157" s="18" t="s">
        <v>211</v>
      </c>
      <c r="B157" s="12" t="s">
        <v>212</v>
      </c>
      <c r="C157" s="4">
        <v>7</v>
      </c>
      <c r="D157" s="4">
        <v>2</v>
      </c>
      <c r="E157" s="4">
        <v>1</v>
      </c>
      <c r="F157" s="4">
        <v>0</v>
      </c>
      <c r="G157" s="4">
        <v>2</v>
      </c>
      <c r="H157" s="4">
        <v>5</v>
      </c>
      <c r="I157" s="4">
        <v>7</v>
      </c>
      <c r="J157" s="4">
        <v>12</v>
      </c>
      <c r="K157" s="4" t="s">
        <v>81</v>
      </c>
      <c r="L157" s="4"/>
      <c r="M157" s="4"/>
      <c r="N157" s="12" t="s">
        <v>89</v>
      </c>
    </row>
    <row r="158" spans="1:14" ht="26.25" thickBot="1">
      <c r="A158" s="19" t="s">
        <v>213</v>
      </c>
      <c r="B158" s="69" t="s">
        <v>214</v>
      </c>
      <c r="C158" s="6">
        <v>7</v>
      </c>
      <c r="D158" s="6">
        <v>2</v>
      </c>
      <c r="E158" s="6">
        <v>1</v>
      </c>
      <c r="F158" s="6">
        <v>0</v>
      </c>
      <c r="G158" s="6">
        <v>2</v>
      </c>
      <c r="H158" s="6">
        <v>5</v>
      </c>
      <c r="I158" s="6">
        <v>7</v>
      </c>
      <c r="J158" s="6">
        <v>12</v>
      </c>
      <c r="K158" s="6" t="s">
        <v>81</v>
      </c>
      <c r="L158" s="6"/>
      <c r="M158" s="6"/>
      <c r="N158" s="69" t="s">
        <v>89</v>
      </c>
    </row>
    <row r="159" spans="1:14">
      <c r="A159" s="41"/>
      <c r="B159" s="42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2"/>
    </row>
    <row r="160" spans="1:14">
      <c r="A160" s="41"/>
      <c r="B160" s="42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2"/>
    </row>
    <row r="161" spans="1:14">
      <c r="A161" s="41"/>
      <c r="B161" s="42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2"/>
    </row>
    <row r="162" spans="1:14">
      <c r="A162" s="41"/>
      <c r="B162" s="42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2"/>
    </row>
    <row r="163" spans="1:14">
      <c r="A163" s="41"/>
      <c r="B163" s="42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2"/>
    </row>
    <row r="164" spans="1:14">
      <c r="A164" s="41"/>
      <c r="B164" s="42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2"/>
    </row>
    <row r="165" spans="1:14">
      <c r="A165" s="41"/>
      <c r="B165" s="42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2"/>
    </row>
    <row r="166" spans="1:14">
      <c r="A166" s="41"/>
      <c r="B166" s="42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2"/>
    </row>
    <row r="167" spans="1:14">
      <c r="A167" s="41"/>
      <c r="B167" s="42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2"/>
    </row>
    <row r="168" spans="1:14">
      <c r="A168" s="41"/>
      <c r="B168" s="42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2"/>
    </row>
    <row r="169" spans="1:14">
      <c r="A169" s="41"/>
      <c r="B169" s="42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2"/>
    </row>
    <row r="170" spans="1:14" ht="13.5" thickBot="1">
      <c r="A170" s="55"/>
      <c r="B170" s="56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12"/>
    </row>
    <row r="171" spans="1:14" ht="13.5" thickBot="1">
      <c r="A171" s="55"/>
      <c r="B171" s="56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12"/>
    </row>
    <row r="172" spans="1:14" ht="13.5" thickBot="1">
      <c r="A172" s="107" t="s">
        <v>215</v>
      </c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9"/>
    </row>
    <row r="173" spans="1:14" ht="13.5" thickBot="1">
      <c r="A173" s="23"/>
      <c r="B173" s="110" t="s">
        <v>181</v>
      </c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2"/>
    </row>
    <row r="174" spans="1:14" ht="13.5" customHeight="1" thickBot="1">
      <c r="A174" s="18" t="s">
        <v>428</v>
      </c>
      <c r="B174" s="12" t="s">
        <v>427</v>
      </c>
      <c r="C174" s="4">
        <v>7</v>
      </c>
      <c r="D174" s="4">
        <v>2</v>
      </c>
      <c r="E174" s="4">
        <v>1</v>
      </c>
      <c r="F174" s="4">
        <v>0</v>
      </c>
      <c r="G174" s="4">
        <v>2</v>
      </c>
      <c r="H174" s="4">
        <v>5</v>
      </c>
      <c r="I174" s="4">
        <v>7</v>
      </c>
      <c r="J174" s="4">
        <v>12</v>
      </c>
      <c r="K174" s="4"/>
      <c r="L174" s="4" t="s">
        <v>75</v>
      </c>
      <c r="M174" s="4"/>
      <c r="N174" s="12" t="s">
        <v>89</v>
      </c>
    </row>
    <row r="175" spans="1:14" ht="13.5" thickBot="1">
      <c r="A175" s="18" t="s">
        <v>218</v>
      </c>
      <c r="B175" s="12" t="s">
        <v>219</v>
      </c>
      <c r="C175" s="4">
        <v>7</v>
      </c>
      <c r="D175" s="4">
        <v>2</v>
      </c>
      <c r="E175" s="4">
        <v>1</v>
      </c>
      <c r="F175" s="4">
        <v>0</v>
      </c>
      <c r="G175" s="4">
        <v>2</v>
      </c>
      <c r="H175" s="4">
        <v>5</v>
      </c>
      <c r="I175" s="4">
        <v>7</v>
      </c>
      <c r="J175" s="4">
        <v>12</v>
      </c>
      <c r="K175" s="4"/>
      <c r="L175" s="4" t="s">
        <v>75</v>
      </c>
      <c r="M175" s="4"/>
      <c r="N175" s="12" t="s">
        <v>89</v>
      </c>
    </row>
    <row r="176" spans="1:14" ht="13.5" thickBot="1">
      <c r="A176" s="24"/>
      <c r="B176" s="110" t="s">
        <v>190</v>
      </c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2"/>
    </row>
    <row r="177" spans="1:14" ht="26.25" thickBot="1">
      <c r="A177" s="18" t="s">
        <v>221</v>
      </c>
      <c r="B177" s="12" t="s">
        <v>222</v>
      </c>
      <c r="C177" s="4">
        <v>7</v>
      </c>
      <c r="D177" s="4">
        <v>2</v>
      </c>
      <c r="E177" s="4">
        <v>1</v>
      </c>
      <c r="F177" s="4">
        <v>0</v>
      </c>
      <c r="G177" s="4">
        <v>2</v>
      </c>
      <c r="H177" s="4">
        <v>5</v>
      </c>
      <c r="I177" s="4">
        <v>7</v>
      </c>
      <c r="J177" s="4">
        <v>12</v>
      </c>
      <c r="K177" s="4"/>
      <c r="L177" s="4" t="s">
        <v>75</v>
      </c>
      <c r="M177" s="4"/>
      <c r="N177" s="12" t="s">
        <v>89</v>
      </c>
    </row>
    <row r="178" spans="1:14" ht="26.25" thickBot="1">
      <c r="A178" s="18" t="s">
        <v>223</v>
      </c>
      <c r="B178" s="12" t="s">
        <v>224</v>
      </c>
      <c r="C178" s="4">
        <v>7</v>
      </c>
      <c r="D178" s="4">
        <v>2</v>
      </c>
      <c r="E178" s="4">
        <v>1</v>
      </c>
      <c r="F178" s="4">
        <v>0</v>
      </c>
      <c r="G178" s="4">
        <v>2</v>
      </c>
      <c r="H178" s="4">
        <v>5</v>
      </c>
      <c r="I178" s="4">
        <v>7</v>
      </c>
      <c r="J178" s="4">
        <v>12</v>
      </c>
      <c r="K178" s="4"/>
      <c r="L178" s="4" t="s">
        <v>75</v>
      </c>
      <c r="M178" s="4"/>
      <c r="N178" s="12" t="s">
        <v>89</v>
      </c>
    </row>
    <row r="179" spans="1:14" ht="13.5" thickBot="1">
      <c r="A179" s="113" t="s">
        <v>225</v>
      </c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5"/>
    </row>
    <row r="180" spans="1:14" ht="13.5" thickBot="1">
      <c r="A180" s="23"/>
      <c r="B180" s="110" t="s">
        <v>181</v>
      </c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2"/>
    </row>
    <row r="181" spans="1:14" ht="13.5" thickBot="1">
      <c r="A181" s="18" t="s">
        <v>208</v>
      </c>
      <c r="B181" s="12" t="s">
        <v>209</v>
      </c>
      <c r="C181" s="4">
        <v>7</v>
      </c>
      <c r="D181" s="4">
        <v>2</v>
      </c>
      <c r="E181" s="4">
        <v>1</v>
      </c>
      <c r="F181" s="4">
        <v>0</v>
      </c>
      <c r="G181" s="4">
        <v>2</v>
      </c>
      <c r="H181" s="4">
        <v>5</v>
      </c>
      <c r="I181" s="4">
        <v>7</v>
      </c>
      <c r="J181" s="4">
        <v>12</v>
      </c>
      <c r="K181" s="4" t="s">
        <v>81</v>
      </c>
      <c r="L181" s="4"/>
      <c r="M181" s="4"/>
      <c r="N181" s="12" t="s">
        <v>89</v>
      </c>
    </row>
    <row r="182" spans="1:14" ht="13.5" thickBot="1">
      <c r="A182" s="18" t="s">
        <v>188</v>
      </c>
      <c r="B182" s="12" t="s">
        <v>189</v>
      </c>
      <c r="C182" s="4">
        <v>7</v>
      </c>
      <c r="D182" s="4">
        <v>2</v>
      </c>
      <c r="E182" s="4">
        <v>1</v>
      </c>
      <c r="F182" s="4">
        <v>0</v>
      </c>
      <c r="G182" s="4">
        <v>0</v>
      </c>
      <c r="H182" s="4">
        <v>5</v>
      </c>
      <c r="I182" s="4">
        <v>4</v>
      </c>
      <c r="J182" s="4">
        <v>9</v>
      </c>
      <c r="K182" s="4"/>
      <c r="L182" s="4" t="s">
        <v>75</v>
      </c>
      <c r="M182" s="4"/>
      <c r="N182" s="12" t="s">
        <v>86</v>
      </c>
    </row>
    <row r="183" spans="1:14" ht="13.5" thickBot="1">
      <c r="A183" s="18"/>
      <c r="B183" s="56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12"/>
    </row>
    <row r="184" spans="1:14" ht="13.5" thickBot="1">
      <c r="A184" s="18"/>
      <c r="B184" s="56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12"/>
    </row>
    <row r="185" spans="1:14" ht="13.5" thickBot="1">
      <c r="A185" s="24"/>
      <c r="B185" s="110" t="s">
        <v>190</v>
      </c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2"/>
    </row>
    <row r="186" spans="1:14" ht="25.5">
      <c r="A186" s="44" t="s">
        <v>229</v>
      </c>
      <c r="B186" s="45" t="s">
        <v>230</v>
      </c>
      <c r="C186" s="46">
        <v>7</v>
      </c>
      <c r="D186" s="46">
        <v>2</v>
      </c>
      <c r="E186" s="46">
        <v>1</v>
      </c>
      <c r="F186" s="46">
        <v>0</v>
      </c>
      <c r="G186" s="46">
        <v>2</v>
      </c>
      <c r="H186" s="46">
        <v>5</v>
      </c>
      <c r="I186" s="46">
        <v>7</v>
      </c>
      <c r="J186" s="46">
        <v>12</v>
      </c>
      <c r="K186" s="46"/>
      <c r="L186" s="46" t="s">
        <v>75</v>
      </c>
      <c r="M186" s="46"/>
      <c r="N186" s="45" t="s">
        <v>89</v>
      </c>
    </row>
    <row r="187" spans="1:14" ht="25.5">
      <c r="A187" s="47" t="s">
        <v>231</v>
      </c>
      <c r="B187" s="48" t="s">
        <v>232</v>
      </c>
      <c r="C187" s="49">
        <v>7</v>
      </c>
      <c r="D187" s="49">
        <v>2</v>
      </c>
      <c r="E187" s="49">
        <v>1</v>
      </c>
      <c r="F187" s="49">
        <v>0</v>
      </c>
      <c r="G187" s="49">
        <v>2</v>
      </c>
      <c r="H187" s="49">
        <v>5</v>
      </c>
      <c r="I187" s="49">
        <v>7</v>
      </c>
      <c r="J187" s="49">
        <v>12</v>
      </c>
      <c r="K187" s="49"/>
      <c r="L187" s="49" t="s">
        <v>75</v>
      </c>
      <c r="M187" s="49"/>
      <c r="N187" s="48" t="s">
        <v>89</v>
      </c>
    </row>
    <row r="188" spans="1:14" ht="26.25" thickBot="1">
      <c r="A188" s="18" t="s">
        <v>233</v>
      </c>
      <c r="B188" s="12" t="s">
        <v>234</v>
      </c>
      <c r="C188" s="4">
        <v>7</v>
      </c>
      <c r="D188" s="4">
        <v>2</v>
      </c>
      <c r="E188" s="4">
        <v>1</v>
      </c>
      <c r="F188" s="4">
        <v>0</v>
      </c>
      <c r="G188" s="4">
        <v>2</v>
      </c>
      <c r="H188" s="4">
        <v>5</v>
      </c>
      <c r="I188" s="4">
        <v>7</v>
      </c>
      <c r="J188" s="4">
        <v>12</v>
      </c>
      <c r="K188" s="4"/>
      <c r="L188" s="4" t="s">
        <v>75</v>
      </c>
      <c r="M188" s="4"/>
      <c r="N188" s="12" t="s">
        <v>89</v>
      </c>
    </row>
    <row r="189" spans="1:14" ht="13.5" thickBot="1">
      <c r="A189" s="107" t="s">
        <v>235</v>
      </c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9"/>
    </row>
    <row r="190" spans="1:14" ht="13.5" thickBot="1">
      <c r="A190" s="23"/>
      <c r="B190" s="110" t="s">
        <v>181</v>
      </c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2"/>
    </row>
    <row r="191" spans="1:14" ht="13.5" thickBot="1">
      <c r="A191" s="18" t="s">
        <v>236</v>
      </c>
      <c r="B191" s="12" t="s">
        <v>237</v>
      </c>
      <c r="C191" s="4">
        <v>3</v>
      </c>
      <c r="D191" s="4">
        <v>2</v>
      </c>
      <c r="E191" s="4">
        <v>0</v>
      </c>
      <c r="F191" s="4">
        <v>0</v>
      </c>
      <c r="G191" s="4">
        <v>0</v>
      </c>
      <c r="H191" s="4">
        <v>4</v>
      </c>
      <c r="I191" s="4">
        <v>1</v>
      </c>
      <c r="J191" s="4">
        <v>5</v>
      </c>
      <c r="K191" s="4"/>
      <c r="L191" s="4" t="s">
        <v>75</v>
      </c>
      <c r="M191" s="4"/>
      <c r="N191" s="12" t="s">
        <v>86</v>
      </c>
    </row>
    <row r="192" spans="1:14" ht="13.5" thickBot="1">
      <c r="A192" s="18" t="s">
        <v>238</v>
      </c>
      <c r="B192" s="12" t="s">
        <v>239</v>
      </c>
      <c r="C192" s="4">
        <v>3</v>
      </c>
      <c r="D192" s="4">
        <v>2</v>
      </c>
      <c r="E192" s="4">
        <v>0</v>
      </c>
      <c r="F192" s="4">
        <v>0</v>
      </c>
      <c r="G192" s="4">
        <v>0</v>
      </c>
      <c r="H192" s="4">
        <v>4</v>
      </c>
      <c r="I192" s="4">
        <v>1</v>
      </c>
      <c r="J192" s="4">
        <v>5</v>
      </c>
      <c r="K192" s="4"/>
      <c r="L192" s="4" t="s">
        <v>75</v>
      </c>
      <c r="M192" s="4"/>
      <c r="N192" s="12" t="s">
        <v>86</v>
      </c>
    </row>
    <row r="193" spans="1:14" ht="26.25" thickBot="1">
      <c r="A193" s="18" t="s">
        <v>240</v>
      </c>
      <c r="B193" s="12" t="s">
        <v>241</v>
      </c>
      <c r="C193" s="4">
        <v>3</v>
      </c>
      <c r="D193" s="4">
        <v>2</v>
      </c>
      <c r="E193" s="4">
        <v>0</v>
      </c>
      <c r="F193" s="4">
        <v>0</v>
      </c>
      <c r="G193" s="4">
        <v>0</v>
      </c>
      <c r="H193" s="4">
        <v>4</v>
      </c>
      <c r="I193" s="4">
        <v>1</v>
      </c>
      <c r="J193" s="4">
        <v>5</v>
      </c>
      <c r="K193" s="4"/>
      <c r="L193" s="4" t="s">
        <v>75</v>
      </c>
      <c r="M193" s="4"/>
      <c r="N193" s="12" t="s">
        <v>86</v>
      </c>
    </row>
    <row r="194" spans="1:14" ht="13.5" thickBot="1">
      <c r="A194" s="24"/>
      <c r="B194" s="110" t="s">
        <v>190</v>
      </c>
      <c r="C194" s="111"/>
      <c r="D194" s="111"/>
      <c r="E194" s="111"/>
      <c r="F194" s="111"/>
      <c r="G194" s="111"/>
      <c r="H194" s="111"/>
      <c r="I194" s="111"/>
      <c r="J194" s="111"/>
      <c r="K194" s="111"/>
      <c r="L194" s="111"/>
      <c r="M194" s="111"/>
      <c r="N194" s="112"/>
    </row>
    <row r="195" spans="1:14" ht="26.25" thickBot="1">
      <c r="A195" s="18" t="s">
        <v>242</v>
      </c>
      <c r="B195" s="12" t="s">
        <v>237</v>
      </c>
      <c r="C195" s="4">
        <v>3</v>
      </c>
      <c r="D195" s="4">
        <v>2</v>
      </c>
      <c r="E195" s="4">
        <v>0</v>
      </c>
      <c r="F195" s="4">
        <v>0</v>
      </c>
      <c r="G195" s="4">
        <v>0</v>
      </c>
      <c r="H195" s="4">
        <v>4</v>
      </c>
      <c r="I195" s="4">
        <v>1</v>
      </c>
      <c r="J195" s="4">
        <v>5</v>
      </c>
      <c r="K195" s="4"/>
      <c r="L195" s="4" t="s">
        <v>75</v>
      </c>
      <c r="M195" s="4"/>
      <c r="N195" s="12" t="s">
        <v>86</v>
      </c>
    </row>
    <row r="196" spans="1:14" ht="26.25" thickBot="1">
      <c r="A196" s="18" t="s">
        <v>243</v>
      </c>
      <c r="B196" s="12" t="s">
        <v>239</v>
      </c>
      <c r="C196" s="4">
        <v>3</v>
      </c>
      <c r="D196" s="4">
        <v>2</v>
      </c>
      <c r="E196" s="4">
        <v>0</v>
      </c>
      <c r="F196" s="4">
        <v>0</v>
      </c>
      <c r="G196" s="4">
        <v>0</v>
      </c>
      <c r="H196" s="4">
        <v>4</v>
      </c>
      <c r="I196" s="4">
        <v>1</v>
      </c>
      <c r="J196" s="4">
        <v>5</v>
      </c>
      <c r="K196" s="4"/>
      <c r="L196" s="4" t="s">
        <v>75</v>
      </c>
      <c r="M196" s="4"/>
      <c r="N196" s="12" t="s">
        <v>86</v>
      </c>
    </row>
    <row r="197" spans="1:14" ht="26.25" thickBot="1">
      <c r="A197" s="44" t="s">
        <v>244</v>
      </c>
      <c r="B197" s="45" t="s">
        <v>241</v>
      </c>
      <c r="C197" s="46">
        <v>3</v>
      </c>
      <c r="D197" s="46">
        <v>2</v>
      </c>
      <c r="E197" s="46">
        <v>0</v>
      </c>
      <c r="F197" s="46">
        <v>0</v>
      </c>
      <c r="G197" s="46">
        <v>0</v>
      </c>
      <c r="H197" s="46">
        <v>4</v>
      </c>
      <c r="I197" s="46">
        <v>1</v>
      </c>
      <c r="J197" s="46">
        <v>5</v>
      </c>
      <c r="K197" s="46"/>
      <c r="L197" s="46" t="s">
        <v>75</v>
      </c>
      <c r="M197" s="46"/>
      <c r="N197" s="45" t="s">
        <v>86</v>
      </c>
    </row>
    <row r="198" spans="1:14" s="53" customFormat="1" ht="13.5" thickBot="1">
      <c r="A198" s="50" t="s">
        <v>101</v>
      </c>
      <c r="B198" s="51"/>
      <c r="C198" s="52" t="e">
        <f>C191+C181+C174+#REF!+C147+#REF!</f>
        <v>#REF!</v>
      </c>
      <c r="D198" s="52" t="e">
        <f>D191+D181+D174+#REF!+D147+#REF!</f>
        <v>#REF!</v>
      </c>
      <c r="E198" s="52" t="e">
        <f>E191+E181+E174+#REF!+E147+#REF!</f>
        <v>#REF!</v>
      </c>
      <c r="F198" s="52" t="e">
        <f>F191+F181+F174+#REF!+F147+#REF!</f>
        <v>#REF!</v>
      </c>
      <c r="G198" s="52" t="e">
        <f>G191+G181+G174+#REF!+G147+#REF!</f>
        <v>#REF!</v>
      </c>
      <c r="H198" s="52" t="e">
        <f>H191+H181+H174+#REF!+H147+#REF!</f>
        <v>#REF!</v>
      </c>
      <c r="I198" s="52" t="e">
        <f>I191+I181+I174+#REF!+I147+#REF!</f>
        <v>#REF!</v>
      </c>
      <c r="J198" s="52" t="e">
        <f>J191+J181+J174+#REF!+J147+#REF!</f>
        <v>#REF!</v>
      </c>
      <c r="K198" s="52"/>
      <c r="L198" s="52"/>
      <c r="M198" s="52"/>
      <c r="N198" s="51"/>
    </row>
    <row r="199" spans="1:14" s="53" customFormat="1">
      <c r="A199" s="57"/>
      <c r="B199" s="70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70"/>
    </row>
    <row r="200" spans="1:14" s="53" customFormat="1">
      <c r="A200" s="57"/>
      <c r="B200" s="70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70"/>
    </row>
    <row r="201" spans="1:14" s="53" customFormat="1">
      <c r="A201" s="57"/>
      <c r="B201" s="70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70"/>
    </row>
    <row r="202" spans="1:14" s="53" customFormat="1">
      <c r="A202" s="57"/>
      <c r="B202" s="70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70"/>
    </row>
    <row r="203" spans="1:14" s="53" customFormat="1">
      <c r="A203" s="57"/>
      <c r="B203" s="70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70"/>
    </row>
    <row r="204" spans="1:14" s="53" customFormat="1">
      <c r="A204" s="57"/>
      <c r="B204" s="70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70"/>
    </row>
    <row r="205" spans="1:14" s="53" customFormat="1">
      <c r="A205" s="57"/>
      <c r="B205" s="70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70"/>
    </row>
    <row r="206" spans="1:14" s="53" customFormat="1">
      <c r="A206" s="57"/>
      <c r="B206" s="70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70"/>
    </row>
    <row r="207" spans="1:14" s="53" customFormat="1">
      <c r="A207" s="57"/>
      <c r="B207" s="70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70"/>
    </row>
    <row r="208" spans="1:14" ht="15.75">
      <c r="A208" s="14"/>
    </row>
    <row r="209" spans="1:14" ht="15.75">
      <c r="C209" s="13" t="s">
        <v>245</v>
      </c>
    </row>
    <row r="210" spans="1:14" ht="13.5" thickBot="1">
      <c r="A210" s="16"/>
    </row>
    <row r="211" spans="1:14" ht="13.5" thickBot="1">
      <c r="A211" s="21" t="s">
        <v>67</v>
      </c>
      <c r="B211" s="9" t="s">
        <v>68</v>
      </c>
      <c r="C211" s="9" t="s">
        <v>69</v>
      </c>
      <c r="D211" s="100" t="s">
        <v>70</v>
      </c>
      <c r="E211" s="101"/>
      <c r="F211" s="101"/>
      <c r="G211" s="102"/>
      <c r="H211" s="100" t="s">
        <v>71</v>
      </c>
      <c r="I211" s="101"/>
      <c r="J211" s="102"/>
      <c r="K211" s="100" t="s">
        <v>72</v>
      </c>
      <c r="L211" s="101"/>
      <c r="M211" s="102"/>
      <c r="N211" s="9" t="s">
        <v>73</v>
      </c>
    </row>
    <row r="212" spans="1:14" ht="13.5" thickBot="1">
      <c r="A212" s="22"/>
      <c r="B212" s="10"/>
      <c r="C212" s="10" t="s">
        <v>74</v>
      </c>
      <c r="D212" s="11" t="s">
        <v>75</v>
      </c>
      <c r="E212" s="11" t="s">
        <v>76</v>
      </c>
      <c r="F212" s="11" t="s">
        <v>77</v>
      </c>
      <c r="G212" s="11" t="s">
        <v>78</v>
      </c>
      <c r="H212" s="11" t="s">
        <v>79</v>
      </c>
      <c r="I212" s="11" t="s">
        <v>33</v>
      </c>
      <c r="J212" s="11" t="s">
        <v>80</v>
      </c>
      <c r="K212" s="11" t="s">
        <v>81</v>
      </c>
      <c r="L212" s="11" t="s">
        <v>75</v>
      </c>
      <c r="M212" s="11" t="s">
        <v>82</v>
      </c>
      <c r="N212" s="10" t="s">
        <v>83</v>
      </c>
    </row>
    <row r="213" spans="1:14" ht="13.5" thickBot="1">
      <c r="A213" s="107" t="s">
        <v>246</v>
      </c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9"/>
    </row>
    <row r="214" spans="1:14" ht="26.25" thickBot="1">
      <c r="A214" s="18" t="s">
        <v>247</v>
      </c>
      <c r="B214" s="12" t="s">
        <v>248</v>
      </c>
      <c r="C214" s="4">
        <v>4</v>
      </c>
      <c r="D214" s="4">
        <v>0</v>
      </c>
      <c r="E214" s="4">
        <v>0</v>
      </c>
      <c r="F214" s="4">
        <v>1</v>
      </c>
      <c r="G214" s="4">
        <v>0</v>
      </c>
      <c r="H214" s="4">
        <v>1</v>
      </c>
      <c r="I214" s="4">
        <v>6</v>
      </c>
      <c r="J214" s="4">
        <v>7</v>
      </c>
      <c r="K214" s="4"/>
      <c r="L214" s="4" t="s">
        <v>75</v>
      </c>
      <c r="M214" s="4"/>
      <c r="N214" s="12" t="s">
        <v>98</v>
      </c>
    </row>
    <row r="215" spans="1:14" ht="15.75">
      <c r="G215" s="13" t="s">
        <v>249</v>
      </c>
    </row>
    <row r="216" spans="1:14" ht="13.5" thickBot="1">
      <c r="A216" s="16"/>
    </row>
    <row r="217" spans="1:14" ht="13.5" thickBot="1">
      <c r="A217" s="21" t="s">
        <v>67</v>
      </c>
      <c r="B217" s="9" t="s">
        <v>68</v>
      </c>
      <c r="C217" s="9" t="s">
        <v>69</v>
      </c>
      <c r="D217" s="100" t="s">
        <v>70</v>
      </c>
      <c r="E217" s="101"/>
      <c r="F217" s="101"/>
      <c r="G217" s="102"/>
      <c r="H217" s="100" t="s">
        <v>71</v>
      </c>
      <c r="I217" s="101"/>
      <c r="J217" s="102"/>
      <c r="K217" s="100" t="s">
        <v>72</v>
      </c>
      <c r="L217" s="101"/>
      <c r="M217" s="102"/>
      <c r="N217" s="9" t="s">
        <v>73</v>
      </c>
    </row>
    <row r="218" spans="1:14" ht="13.5" thickBot="1">
      <c r="A218" s="22"/>
      <c r="B218" s="10"/>
      <c r="C218" s="10" t="s">
        <v>74</v>
      </c>
      <c r="D218" s="11" t="s">
        <v>75</v>
      </c>
      <c r="E218" s="11" t="s">
        <v>76</v>
      </c>
      <c r="F218" s="11" t="s">
        <v>77</v>
      </c>
      <c r="G218" s="11" t="s">
        <v>78</v>
      </c>
      <c r="H218" s="11" t="s">
        <v>79</v>
      </c>
      <c r="I218" s="11" t="s">
        <v>33</v>
      </c>
      <c r="J218" s="11" t="s">
        <v>80</v>
      </c>
      <c r="K218" s="11" t="s">
        <v>81</v>
      </c>
      <c r="L218" s="11" t="s">
        <v>75</v>
      </c>
      <c r="M218" s="11" t="s">
        <v>82</v>
      </c>
      <c r="N218" s="10" t="s">
        <v>83</v>
      </c>
    </row>
    <row r="219" spans="1:14" ht="13.5" thickBot="1">
      <c r="A219" s="107" t="s">
        <v>250</v>
      </c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9"/>
    </row>
    <row r="220" spans="1:14" ht="13.5" thickBot="1">
      <c r="A220" s="18" t="s">
        <v>251</v>
      </c>
      <c r="B220" s="12" t="s">
        <v>252</v>
      </c>
      <c r="C220" s="4">
        <v>3</v>
      </c>
      <c r="D220" s="4">
        <v>2</v>
      </c>
      <c r="E220" s="4">
        <v>1</v>
      </c>
      <c r="F220" s="4">
        <v>0</v>
      </c>
      <c r="G220" s="4">
        <v>0</v>
      </c>
      <c r="H220" s="4">
        <v>5</v>
      </c>
      <c r="I220" s="4">
        <v>0</v>
      </c>
      <c r="J220" s="4">
        <v>5</v>
      </c>
      <c r="K220" s="4"/>
      <c r="L220" s="4" t="s">
        <v>75</v>
      </c>
      <c r="M220" s="4"/>
      <c r="N220" s="12" t="s">
        <v>86</v>
      </c>
    </row>
    <row r="221" spans="1:14" ht="26.25" thickBot="1">
      <c r="A221" s="18" t="s">
        <v>253</v>
      </c>
      <c r="B221" s="12" t="s">
        <v>254</v>
      </c>
      <c r="C221" s="4">
        <v>4</v>
      </c>
      <c r="D221" s="4">
        <v>2</v>
      </c>
      <c r="E221" s="4">
        <v>0</v>
      </c>
      <c r="F221" s="4">
        <v>2</v>
      </c>
      <c r="G221" s="4">
        <v>0</v>
      </c>
      <c r="H221" s="4">
        <v>6</v>
      </c>
      <c r="I221" s="4">
        <v>1</v>
      </c>
      <c r="J221" s="4">
        <v>7</v>
      </c>
      <c r="K221" s="4"/>
      <c r="L221" s="4" t="s">
        <v>75</v>
      </c>
      <c r="M221" s="4"/>
      <c r="N221" s="12" t="s">
        <v>98</v>
      </c>
    </row>
    <row r="222" spans="1:14" ht="13.5" thickBot="1">
      <c r="A222" s="107" t="s">
        <v>255</v>
      </c>
      <c r="B222" s="108"/>
      <c r="C222" s="108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9"/>
    </row>
    <row r="223" spans="1:14" ht="39" thickBot="1">
      <c r="A223" s="18" t="s">
        <v>256</v>
      </c>
      <c r="B223" s="12" t="s">
        <v>257</v>
      </c>
      <c r="C223" s="4">
        <v>3</v>
      </c>
      <c r="D223" s="4">
        <v>2</v>
      </c>
      <c r="E223" s="4">
        <v>0</v>
      </c>
      <c r="F223" s="4">
        <v>0</v>
      </c>
      <c r="G223" s="4">
        <v>0</v>
      </c>
      <c r="H223" s="4">
        <v>4</v>
      </c>
      <c r="I223" s="4">
        <v>1</v>
      </c>
      <c r="J223" s="4">
        <v>5</v>
      </c>
      <c r="K223" s="4"/>
      <c r="L223" s="4" t="s">
        <v>75</v>
      </c>
      <c r="M223" s="4"/>
      <c r="N223" s="12" t="s">
        <v>86</v>
      </c>
    </row>
    <row r="224" spans="1:14" ht="16.5" thickBot="1">
      <c r="A224" s="14"/>
    </row>
    <row r="225" spans="1:14" ht="13.5" thickBot="1">
      <c r="A225" s="107" t="s">
        <v>258</v>
      </c>
      <c r="B225" s="108"/>
      <c r="C225" s="108"/>
      <c r="D225" s="10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9"/>
    </row>
    <row r="226" spans="1:14" ht="26.25" thickBot="1">
      <c r="A226" s="18" t="s">
        <v>259</v>
      </c>
      <c r="B226" s="12" t="s">
        <v>260</v>
      </c>
      <c r="C226" s="4">
        <v>3</v>
      </c>
      <c r="D226" s="4">
        <v>1</v>
      </c>
      <c r="E226" s="4">
        <v>0</v>
      </c>
      <c r="F226" s="4">
        <v>1</v>
      </c>
      <c r="G226" s="4">
        <v>0</v>
      </c>
      <c r="H226" s="4">
        <v>3</v>
      </c>
      <c r="I226" s="4">
        <v>2</v>
      </c>
      <c r="J226" s="4">
        <v>5</v>
      </c>
      <c r="K226" s="4"/>
      <c r="L226" s="4" t="s">
        <v>75</v>
      </c>
      <c r="M226" s="4"/>
      <c r="N226" s="12" t="s">
        <v>98</v>
      </c>
    </row>
    <row r="227" spans="1:14">
      <c r="A227" s="41"/>
      <c r="B227" s="42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2"/>
    </row>
    <row r="228" spans="1:14">
      <c r="A228" s="41"/>
      <c r="B228" s="42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2"/>
    </row>
    <row r="229" spans="1:14">
      <c r="A229" s="41"/>
      <c r="B229" s="42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2"/>
    </row>
    <row r="230" spans="1:14">
      <c r="A230" s="41"/>
      <c r="B230" s="42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2"/>
    </row>
    <row r="231" spans="1:14">
      <c r="A231" s="41"/>
      <c r="B231" s="42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2"/>
    </row>
    <row r="232" spans="1:14">
      <c r="A232" s="41"/>
      <c r="B232" s="42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2"/>
    </row>
    <row r="233" spans="1:14">
      <c r="A233" s="41"/>
      <c r="B233" s="42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2"/>
    </row>
    <row r="234" spans="1:14">
      <c r="A234" s="41"/>
      <c r="B234" s="42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2"/>
    </row>
    <row r="235" spans="1:14">
      <c r="A235" s="41"/>
      <c r="B235" s="42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2"/>
    </row>
    <row r="236" spans="1:14">
      <c r="A236" s="41"/>
      <c r="B236" s="42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2"/>
    </row>
    <row r="237" spans="1:14">
      <c r="A237" s="41"/>
      <c r="B237" s="42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2"/>
    </row>
    <row r="238" spans="1:14">
      <c r="A238" s="41"/>
      <c r="B238" s="42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2"/>
    </row>
    <row r="239" spans="1:14">
      <c r="A239" s="41"/>
      <c r="B239" s="42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2"/>
    </row>
    <row r="240" spans="1:14">
      <c r="A240" s="41"/>
      <c r="B240" s="42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2"/>
    </row>
    <row r="241" spans="1:14">
      <c r="A241" s="41"/>
      <c r="B241" s="42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2"/>
    </row>
    <row r="242" spans="1:14">
      <c r="A242" s="41"/>
      <c r="B242" s="42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2"/>
    </row>
    <row r="243" spans="1:14" ht="15.75">
      <c r="F243" s="39" t="s">
        <v>261</v>
      </c>
      <c r="G243" s="40"/>
      <c r="H243" s="40"/>
      <c r="I243" s="40"/>
    </row>
    <row r="244" spans="1:14" ht="15.75">
      <c r="F244" s="39" t="s">
        <v>262</v>
      </c>
      <c r="G244" s="40"/>
      <c r="H244" s="40"/>
      <c r="I244" s="40"/>
    </row>
    <row r="245" spans="1:14" ht="13.5" thickBot="1">
      <c r="A245" s="16"/>
    </row>
    <row r="246" spans="1:14" ht="13.5" thickBot="1">
      <c r="A246" s="21" t="s">
        <v>67</v>
      </c>
      <c r="B246" s="9" t="s">
        <v>68</v>
      </c>
      <c r="C246" s="9" t="s">
        <v>69</v>
      </c>
      <c r="D246" s="100" t="s">
        <v>70</v>
      </c>
      <c r="E246" s="101"/>
      <c r="F246" s="101"/>
      <c r="G246" s="102"/>
      <c r="H246" s="100" t="s">
        <v>71</v>
      </c>
      <c r="I246" s="101"/>
      <c r="J246" s="102"/>
      <c r="K246" s="100" t="s">
        <v>72</v>
      </c>
      <c r="L246" s="101"/>
      <c r="M246" s="102"/>
      <c r="N246" s="9" t="s">
        <v>73</v>
      </c>
    </row>
    <row r="247" spans="1:14" ht="13.5" thickBot="1">
      <c r="A247" s="22"/>
      <c r="B247" s="10"/>
      <c r="C247" s="10" t="s">
        <v>74</v>
      </c>
      <c r="D247" s="11" t="s">
        <v>75</v>
      </c>
      <c r="E247" s="11" t="s">
        <v>76</v>
      </c>
      <c r="F247" s="11" t="s">
        <v>77</v>
      </c>
      <c r="G247" s="11" t="s">
        <v>78</v>
      </c>
      <c r="H247" s="11" t="s">
        <v>79</v>
      </c>
      <c r="I247" s="11" t="s">
        <v>33</v>
      </c>
      <c r="J247" s="11" t="s">
        <v>80</v>
      </c>
      <c r="K247" s="11" t="s">
        <v>81</v>
      </c>
      <c r="L247" s="11" t="s">
        <v>75</v>
      </c>
      <c r="M247" s="11" t="s">
        <v>82</v>
      </c>
      <c r="N247" s="10" t="s">
        <v>83</v>
      </c>
    </row>
    <row r="248" spans="1:14" ht="13.5" thickBot="1">
      <c r="A248" s="18" t="s">
        <v>84</v>
      </c>
      <c r="B248" s="12" t="s">
        <v>85</v>
      </c>
      <c r="C248" s="4">
        <v>6</v>
      </c>
      <c r="D248" s="4">
        <v>2</v>
      </c>
      <c r="E248" s="4">
        <v>2</v>
      </c>
      <c r="F248" s="4">
        <v>0</v>
      </c>
      <c r="G248" s="4">
        <v>0</v>
      </c>
      <c r="H248" s="4">
        <v>6</v>
      </c>
      <c r="I248" s="4">
        <v>5</v>
      </c>
      <c r="J248" s="4">
        <v>11</v>
      </c>
      <c r="K248" s="4" t="s">
        <v>81</v>
      </c>
      <c r="L248" s="4"/>
      <c r="M248" s="4"/>
      <c r="N248" s="12" t="s">
        <v>263</v>
      </c>
    </row>
    <row r="249" spans="1:14" ht="26.25" thickBot="1">
      <c r="A249" s="18" t="s">
        <v>90</v>
      </c>
      <c r="B249" s="12" t="s">
        <v>91</v>
      </c>
      <c r="C249" s="4">
        <v>6</v>
      </c>
      <c r="D249" s="4">
        <v>2</v>
      </c>
      <c r="E249" s="4">
        <v>2</v>
      </c>
      <c r="F249" s="4">
        <v>0</v>
      </c>
      <c r="G249" s="4">
        <v>0</v>
      </c>
      <c r="H249" s="4">
        <v>6</v>
      </c>
      <c r="I249" s="4">
        <v>5</v>
      </c>
      <c r="J249" s="4">
        <v>11</v>
      </c>
      <c r="K249" s="4" t="s">
        <v>81</v>
      </c>
      <c r="L249" s="4"/>
      <c r="M249" s="4"/>
      <c r="N249" s="12" t="s">
        <v>263</v>
      </c>
    </row>
    <row r="250" spans="1:14" ht="13.5" thickBot="1">
      <c r="A250" s="18" t="s">
        <v>92</v>
      </c>
      <c r="B250" s="12" t="s">
        <v>93</v>
      </c>
      <c r="C250" s="4">
        <v>6</v>
      </c>
      <c r="D250" s="4">
        <v>2</v>
      </c>
      <c r="E250" s="4">
        <v>2</v>
      </c>
      <c r="F250" s="4">
        <v>0</v>
      </c>
      <c r="G250" s="4">
        <v>0</v>
      </c>
      <c r="H250" s="4">
        <v>6</v>
      </c>
      <c r="I250" s="4">
        <v>5</v>
      </c>
      <c r="J250" s="4">
        <v>11</v>
      </c>
      <c r="K250" s="4" t="s">
        <v>81</v>
      </c>
      <c r="L250" s="4"/>
      <c r="M250" s="4"/>
      <c r="N250" s="12" t="s">
        <v>263</v>
      </c>
    </row>
    <row r="251" spans="1:14" ht="13.5" thickBot="1">
      <c r="A251" s="18" t="s">
        <v>94</v>
      </c>
      <c r="B251" s="12" t="s">
        <v>95</v>
      </c>
      <c r="C251" s="4">
        <v>6</v>
      </c>
      <c r="D251" s="4">
        <v>2</v>
      </c>
      <c r="E251" s="4">
        <v>2</v>
      </c>
      <c r="F251" s="4">
        <v>2</v>
      </c>
      <c r="G251" s="4">
        <v>0</v>
      </c>
      <c r="H251" s="4">
        <v>8</v>
      </c>
      <c r="I251" s="4">
        <v>3</v>
      </c>
      <c r="J251" s="4">
        <v>11</v>
      </c>
      <c r="K251" s="4"/>
      <c r="L251" s="4" t="s">
        <v>75</v>
      </c>
      <c r="M251" s="4"/>
      <c r="N251" s="12" t="s">
        <v>263</v>
      </c>
    </row>
    <row r="252" spans="1:14" ht="13.5" thickBot="1">
      <c r="A252" s="18" t="s">
        <v>251</v>
      </c>
      <c r="B252" s="12" t="s">
        <v>252</v>
      </c>
      <c r="C252" s="4">
        <v>3</v>
      </c>
      <c r="D252" s="4">
        <v>2</v>
      </c>
      <c r="E252" s="4">
        <v>1</v>
      </c>
      <c r="F252" s="4">
        <v>0</v>
      </c>
      <c r="G252" s="4">
        <v>0</v>
      </c>
      <c r="H252" s="4">
        <v>5</v>
      </c>
      <c r="I252" s="4">
        <v>0</v>
      </c>
      <c r="J252" s="4">
        <v>5</v>
      </c>
      <c r="K252" s="4"/>
      <c r="L252" s="4" t="s">
        <v>75</v>
      </c>
      <c r="M252" s="4"/>
      <c r="N252" s="12" t="s">
        <v>264</v>
      </c>
    </row>
    <row r="253" spans="1:14" ht="26.25" thickBot="1">
      <c r="A253" s="19" t="s">
        <v>103</v>
      </c>
      <c r="B253" s="69" t="s">
        <v>104</v>
      </c>
      <c r="C253" s="6">
        <v>5</v>
      </c>
      <c r="D253" s="6">
        <v>2</v>
      </c>
      <c r="E253" s="6">
        <v>2</v>
      </c>
      <c r="F253" s="6">
        <v>0</v>
      </c>
      <c r="G253" s="6">
        <v>0</v>
      </c>
      <c r="H253" s="6">
        <v>6</v>
      </c>
      <c r="I253" s="6">
        <v>3</v>
      </c>
      <c r="J253" s="6">
        <v>9</v>
      </c>
      <c r="K253" s="6" t="s">
        <v>81</v>
      </c>
      <c r="L253" s="6"/>
      <c r="M253" s="6"/>
      <c r="N253" s="69" t="s">
        <v>263</v>
      </c>
    </row>
    <row r="254" spans="1:14" ht="25.5">
      <c r="A254" s="71" t="s">
        <v>105</v>
      </c>
      <c r="B254" s="72" t="s">
        <v>106</v>
      </c>
      <c r="C254" s="73">
        <v>5</v>
      </c>
      <c r="D254" s="73">
        <v>2</v>
      </c>
      <c r="E254" s="73">
        <v>2</v>
      </c>
      <c r="F254" s="73">
        <v>0</v>
      </c>
      <c r="G254" s="73">
        <v>0</v>
      </c>
      <c r="H254" s="73">
        <v>6</v>
      </c>
      <c r="I254" s="73">
        <v>3</v>
      </c>
      <c r="J254" s="73">
        <v>9</v>
      </c>
      <c r="K254" s="73" t="s">
        <v>81</v>
      </c>
      <c r="L254" s="73"/>
      <c r="M254" s="73"/>
      <c r="N254" s="72" t="s">
        <v>263</v>
      </c>
    </row>
    <row r="255" spans="1:14" ht="13.5" thickBot="1">
      <c r="A255" s="18" t="s">
        <v>107</v>
      </c>
      <c r="B255" s="12" t="s">
        <v>108</v>
      </c>
      <c r="C255" s="4">
        <v>5</v>
      </c>
      <c r="D255" s="4">
        <v>2</v>
      </c>
      <c r="E255" s="4">
        <v>2</v>
      </c>
      <c r="F255" s="4">
        <v>0</v>
      </c>
      <c r="G255" s="4">
        <v>0</v>
      </c>
      <c r="H255" s="4">
        <v>6</v>
      </c>
      <c r="I255" s="4">
        <v>3</v>
      </c>
      <c r="J255" s="4">
        <v>9</v>
      </c>
      <c r="K255" s="4"/>
      <c r="L255" s="4" t="s">
        <v>75</v>
      </c>
      <c r="M255" s="4"/>
      <c r="N255" s="12" t="s">
        <v>263</v>
      </c>
    </row>
    <row r="256" spans="1:14" ht="13.5" thickBot="1">
      <c r="A256" s="18" t="s">
        <v>109</v>
      </c>
      <c r="B256" s="12" t="s">
        <v>110</v>
      </c>
      <c r="C256" s="4">
        <v>6</v>
      </c>
      <c r="D256" s="4">
        <v>2</v>
      </c>
      <c r="E256" s="4">
        <v>2</v>
      </c>
      <c r="F256" s="4">
        <v>1</v>
      </c>
      <c r="G256" s="4">
        <v>0</v>
      </c>
      <c r="H256" s="4">
        <v>6</v>
      </c>
      <c r="I256" s="4">
        <v>3</v>
      </c>
      <c r="J256" s="4">
        <v>9</v>
      </c>
      <c r="K256" s="4" t="s">
        <v>81</v>
      </c>
      <c r="L256" s="4"/>
      <c r="M256" s="4"/>
      <c r="N256" s="12" t="s">
        <v>263</v>
      </c>
    </row>
    <row r="257" spans="1:14">
      <c r="A257" s="44" t="s">
        <v>111</v>
      </c>
      <c r="B257" s="45" t="s">
        <v>112</v>
      </c>
      <c r="C257" s="46">
        <v>6</v>
      </c>
      <c r="D257" s="46">
        <v>2</v>
      </c>
      <c r="E257" s="46">
        <v>1</v>
      </c>
      <c r="F257" s="46">
        <v>1</v>
      </c>
      <c r="G257" s="46">
        <v>0</v>
      </c>
      <c r="H257" s="46">
        <v>6</v>
      </c>
      <c r="I257" s="46">
        <v>5</v>
      </c>
      <c r="J257" s="46">
        <v>11</v>
      </c>
      <c r="K257" s="46" t="s">
        <v>81</v>
      </c>
      <c r="L257" s="46"/>
      <c r="M257" s="46"/>
      <c r="N257" s="45" t="s">
        <v>263</v>
      </c>
    </row>
    <row r="258" spans="1:14">
      <c r="A258" s="47" t="s">
        <v>113</v>
      </c>
      <c r="B258" s="48" t="s">
        <v>114</v>
      </c>
      <c r="C258" s="49">
        <v>4</v>
      </c>
      <c r="D258" s="49">
        <v>2</v>
      </c>
      <c r="E258" s="49">
        <v>1</v>
      </c>
      <c r="F258" s="49">
        <v>0</v>
      </c>
      <c r="G258" s="49">
        <v>0</v>
      </c>
      <c r="H258" s="49">
        <v>5</v>
      </c>
      <c r="I258" s="49">
        <v>2</v>
      </c>
      <c r="J258" s="49">
        <v>7</v>
      </c>
      <c r="K258" s="49"/>
      <c r="L258" s="49" t="s">
        <v>75</v>
      </c>
      <c r="M258" s="49"/>
      <c r="N258" s="48" t="s">
        <v>263</v>
      </c>
    </row>
    <row r="259" spans="1:14" ht="38.25">
      <c r="A259" s="47" t="s">
        <v>256</v>
      </c>
      <c r="B259" s="48" t="s">
        <v>257</v>
      </c>
      <c r="C259" s="49">
        <v>3</v>
      </c>
      <c r="D259" s="49">
        <v>2</v>
      </c>
      <c r="E259" s="49">
        <v>0</v>
      </c>
      <c r="F259" s="49">
        <v>0</v>
      </c>
      <c r="G259" s="49">
        <v>0</v>
      </c>
      <c r="H259" s="49">
        <v>4</v>
      </c>
      <c r="I259" s="49">
        <v>1</v>
      </c>
      <c r="J259" s="49">
        <v>5</v>
      </c>
      <c r="K259" s="49"/>
      <c r="L259" s="49" t="s">
        <v>75</v>
      </c>
      <c r="M259" s="49"/>
      <c r="N259" s="48" t="s">
        <v>264</v>
      </c>
    </row>
    <row r="260" spans="1:14" ht="13.5" thickBot="1">
      <c r="A260" s="18" t="s">
        <v>120</v>
      </c>
      <c r="B260" s="12" t="s">
        <v>121</v>
      </c>
      <c r="C260" s="4">
        <v>5</v>
      </c>
      <c r="D260" s="4">
        <v>2</v>
      </c>
      <c r="E260" s="4">
        <v>2</v>
      </c>
      <c r="F260" s="4">
        <v>0</v>
      </c>
      <c r="G260" s="4">
        <v>0</v>
      </c>
      <c r="H260" s="4">
        <v>6</v>
      </c>
      <c r="I260" s="4">
        <v>5</v>
      </c>
      <c r="J260" s="4">
        <v>11</v>
      </c>
      <c r="K260" s="4" t="s">
        <v>81</v>
      </c>
      <c r="L260" s="4"/>
      <c r="M260" s="4"/>
      <c r="N260" s="12" t="s">
        <v>263</v>
      </c>
    </row>
    <row r="261" spans="1:14" ht="26.25" thickBot="1">
      <c r="A261" s="18" t="s">
        <v>122</v>
      </c>
      <c r="B261" s="12" t="s">
        <v>123</v>
      </c>
      <c r="C261" s="4">
        <v>6</v>
      </c>
      <c r="D261" s="4">
        <v>2</v>
      </c>
      <c r="E261" s="4">
        <v>2</v>
      </c>
      <c r="F261" s="4">
        <v>0</v>
      </c>
      <c r="G261" s="4">
        <v>0</v>
      </c>
      <c r="H261" s="4">
        <v>6</v>
      </c>
      <c r="I261" s="4">
        <v>5</v>
      </c>
      <c r="J261" s="4">
        <v>11</v>
      </c>
      <c r="K261" s="4"/>
      <c r="L261" s="4" t="s">
        <v>75</v>
      </c>
      <c r="M261" s="4"/>
      <c r="N261" s="12" t="s">
        <v>263</v>
      </c>
    </row>
    <row r="262" spans="1:14" ht="13.5" thickBot="1">
      <c r="A262" s="18" t="s">
        <v>126</v>
      </c>
      <c r="B262" s="12" t="s">
        <v>127</v>
      </c>
      <c r="C262" s="4">
        <v>6</v>
      </c>
      <c r="D262" s="4">
        <v>2</v>
      </c>
      <c r="E262" s="4">
        <v>2</v>
      </c>
      <c r="F262" s="4">
        <v>0</v>
      </c>
      <c r="G262" s="4">
        <v>0</v>
      </c>
      <c r="H262" s="4">
        <v>6</v>
      </c>
      <c r="I262" s="4">
        <v>5</v>
      </c>
      <c r="J262" s="4">
        <v>11</v>
      </c>
      <c r="K262" s="4" t="s">
        <v>81</v>
      </c>
      <c r="L262" s="4"/>
      <c r="M262" s="4"/>
      <c r="N262" s="12" t="s">
        <v>263</v>
      </c>
    </row>
    <row r="263" spans="1:14" ht="13.5" thickBot="1">
      <c r="A263" s="18" t="s">
        <v>133</v>
      </c>
      <c r="B263" s="12" t="s">
        <v>134</v>
      </c>
      <c r="C263" s="4">
        <v>6</v>
      </c>
      <c r="D263" s="4">
        <v>2</v>
      </c>
      <c r="E263" s="4">
        <v>2</v>
      </c>
      <c r="F263" s="4">
        <v>0</v>
      </c>
      <c r="G263" s="4">
        <v>0</v>
      </c>
      <c r="H263" s="4">
        <v>6</v>
      </c>
      <c r="I263" s="4">
        <v>5</v>
      </c>
      <c r="J263" s="4">
        <v>11</v>
      </c>
      <c r="K263" s="4"/>
      <c r="L263" s="4" t="s">
        <v>75</v>
      </c>
      <c r="M263" s="4"/>
      <c r="N263" s="12" t="s">
        <v>263</v>
      </c>
    </row>
    <row r="264" spans="1:14" ht="13.5" thickBot="1">
      <c r="A264" s="18" t="s">
        <v>135</v>
      </c>
      <c r="B264" s="12" t="s">
        <v>136</v>
      </c>
      <c r="C264" s="4">
        <v>6</v>
      </c>
      <c r="D264" s="4">
        <v>2</v>
      </c>
      <c r="E264" s="4">
        <v>2</v>
      </c>
      <c r="F264" s="4">
        <v>0</v>
      </c>
      <c r="G264" s="4">
        <v>0</v>
      </c>
      <c r="H264" s="4">
        <v>6</v>
      </c>
      <c r="I264" s="4">
        <v>5</v>
      </c>
      <c r="J264" s="4">
        <v>11</v>
      </c>
      <c r="K264" s="4" t="s">
        <v>81</v>
      </c>
      <c r="L264" s="4"/>
      <c r="M264" s="4"/>
      <c r="N264" s="12" t="s">
        <v>263</v>
      </c>
    </row>
    <row r="265" spans="1:14" ht="13.5" thickBot="1">
      <c r="A265" s="18" t="s">
        <v>137</v>
      </c>
      <c r="B265" s="12" t="s">
        <v>138</v>
      </c>
      <c r="C265" s="4">
        <v>6</v>
      </c>
      <c r="D265" s="4">
        <v>2</v>
      </c>
      <c r="E265" s="4">
        <v>2</v>
      </c>
      <c r="F265" s="4">
        <v>1</v>
      </c>
      <c r="G265" s="4">
        <v>0</v>
      </c>
      <c r="H265" s="4">
        <v>6</v>
      </c>
      <c r="I265" s="4">
        <v>5</v>
      </c>
      <c r="J265" s="4">
        <v>11</v>
      </c>
      <c r="K265" s="4" t="s">
        <v>81</v>
      </c>
      <c r="L265" s="4"/>
      <c r="M265" s="4"/>
      <c r="N265" s="12" t="s">
        <v>263</v>
      </c>
    </row>
    <row r="266" spans="1:14" ht="13.5" thickBot="1">
      <c r="A266" s="18" t="s">
        <v>139</v>
      </c>
      <c r="B266" s="12" t="s">
        <v>140</v>
      </c>
      <c r="C266" s="4">
        <v>5</v>
      </c>
      <c r="D266" s="4">
        <v>2</v>
      </c>
      <c r="E266" s="4">
        <v>1</v>
      </c>
      <c r="F266" s="4">
        <v>0</v>
      </c>
      <c r="G266" s="4">
        <v>0</v>
      </c>
      <c r="H266" s="4">
        <v>5</v>
      </c>
      <c r="I266" s="4">
        <v>4</v>
      </c>
      <c r="J266" s="4">
        <v>9</v>
      </c>
      <c r="K266" s="4"/>
      <c r="L266" s="4" t="s">
        <v>75</v>
      </c>
      <c r="M266" s="4"/>
      <c r="N266" s="12" t="s">
        <v>265</v>
      </c>
    </row>
    <row r="267" spans="1:14" ht="13.5" thickBot="1">
      <c r="A267" s="18" t="s">
        <v>150</v>
      </c>
      <c r="B267" s="12" t="s">
        <v>151</v>
      </c>
      <c r="C267" s="4">
        <v>5</v>
      </c>
      <c r="D267" s="4">
        <v>2</v>
      </c>
      <c r="E267" s="4">
        <v>1</v>
      </c>
      <c r="F267" s="4">
        <v>0</v>
      </c>
      <c r="G267" s="4">
        <v>2</v>
      </c>
      <c r="H267" s="4">
        <v>5</v>
      </c>
      <c r="I267" s="4">
        <v>4</v>
      </c>
      <c r="J267" s="4">
        <v>9</v>
      </c>
      <c r="K267" s="4"/>
      <c r="L267" s="4" t="s">
        <v>75</v>
      </c>
      <c r="M267" s="4"/>
      <c r="N267" s="12" t="s">
        <v>265</v>
      </c>
    </row>
    <row r="268" spans="1:14" ht="13.5" thickBot="1">
      <c r="A268" s="18" t="s">
        <v>153</v>
      </c>
      <c r="B268" s="12" t="s">
        <v>154</v>
      </c>
      <c r="C268" s="4">
        <v>6</v>
      </c>
      <c r="D268" s="4">
        <v>2</v>
      </c>
      <c r="E268" s="4">
        <v>1</v>
      </c>
      <c r="F268" s="4">
        <v>0</v>
      </c>
      <c r="G268" s="4">
        <v>1</v>
      </c>
      <c r="H268" s="4">
        <v>5</v>
      </c>
      <c r="I268" s="4">
        <v>6</v>
      </c>
      <c r="J268" s="4">
        <v>11</v>
      </c>
      <c r="K268" s="4" t="s">
        <v>81</v>
      </c>
      <c r="L268" s="4"/>
      <c r="M268" s="4"/>
      <c r="N268" s="12" t="s">
        <v>263</v>
      </c>
    </row>
    <row r="269" spans="1:14" ht="13.5" thickBot="1">
      <c r="A269" s="18" t="s">
        <v>163</v>
      </c>
      <c r="B269" s="12" t="s">
        <v>164</v>
      </c>
      <c r="C269" s="4">
        <v>3</v>
      </c>
      <c r="D269" s="4">
        <v>2</v>
      </c>
      <c r="E269" s="4">
        <v>0</v>
      </c>
      <c r="F269" s="4">
        <v>0</v>
      </c>
      <c r="G269" s="4">
        <v>0</v>
      </c>
      <c r="H269" s="4">
        <v>4</v>
      </c>
      <c r="I269" s="4">
        <v>1</v>
      </c>
      <c r="J269" s="4">
        <v>5</v>
      </c>
      <c r="K269" s="4"/>
      <c r="L269" s="4" t="s">
        <v>75</v>
      </c>
      <c r="M269" s="4"/>
      <c r="N269" s="12" t="s">
        <v>265</v>
      </c>
    </row>
    <row r="270" spans="1:14" ht="13.5" thickBot="1">
      <c r="A270" s="105" t="s">
        <v>409</v>
      </c>
      <c r="B270" s="102"/>
      <c r="C270" s="10">
        <v>115</v>
      </c>
      <c r="D270" s="10">
        <v>44</v>
      </c>
      <c r="E270" s="10">
        <v>34</v>
      </c>
      <c r="F270" s="10">
        <v>4</v>
      </c>
      <c r="G270" s="10">
        <v>3</v>
      </c>
      <c r="H270" s="10">
        <v>125</v>
      </c>
      <c r="I270" s="10">
        <v>83</v>
      </c>
      <c r="J270" s="10">
        <v>208</v>
      </c>
      <c r="K270" s="10">
        <v>12</v>
      </c>
      <c r="L270" s="10">
        <v>10</v>
      </c>
      <c r="M270" s="10">
        <v>0</v>
      </c>
      <c r="N270" s="10"/>
    </row>
    <row r="271" spans="1:14" ht="13.5" thickBot="1">
      <c r="A271" s="106" t="s">
        <v>410</v>
      </c>
      <c r="B271" s="102"/>
      <c r="C271" s="54">
        <f>SUM(D271:G271)</f>
        <v>1190</v>
      </c>
      <c r="D271" s="11">
        <f t="shared" ref="D271:J271" si="0">D270*14</f>
        <v>616</v>
      </c>
      <c r="E271" s="11">
        <f t="shared" si="0"/>
        <v>476</v>
      </c>
      <c r="F271" s="11">
        <f t="shared" si="0"/>
        <v>56</v>
      </c>
      <c r="G271" s="11">
        <f t="shared" si="0"/>
        <v>42</v>
      </c>
      <c r="H271" s="11">
        <f t="shared" si="0"/>
        <v>1750</v>
      </c>
      <c r="I271" s="11">
        <f t="shared" si="0"/>
        <v>1162</v>
      </c>
      <c r="J271" s="11">
        <f t="shared" si="0"/>
        <v>2912</v>
      </c>
      <c r="K271" s="11"/>
      <c r="L271" s="11"/>
      <c r="M271" s="11"/>
      <c r="N271" s="11"/>
    </row>
    <row r="272" spans="1:14" ht="13.5" thickBot="1">
      <c r="A272" s="100" t="s">
        <v>411</v>
      </c>
      <c r="B272" s="102"/>
      <c r="C272" s="10">
        <v>55.29</v>
      </c>
      <c r="D272" s="10">
        <v>70.97</v>
      </c>
      <c r="E272" s="10">
        <v>59.26</v>
      </c>
      <c r="F272" s="10">
        <v>45.45</v>
      </c>
      <c r="G272" s="10">
        <v>27.27</v>
      </c>
      <c r="H272" s="10">
        <v>52.3</v>
      </c>
      <c r="I272" s="10">
        <v>48.54</v>
      </c>
      <c r="J272" s="10">
        <v>50.73</v>
      </c>
      <c r="K272" s="10" t="s">
        <v>266</v>
      </c>
      <c r="L272" s="10" t="s">
        <v>266</v>
      </c>
      <c r="M272" s="10" t="s">
        <v>266</v>
      </c>
      <c r="N272" s="10"/>
    </row>
    <row r="273" spans="1:14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</row>
    <row r="274" spans="1:14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</row>
    <row r="275" spans="1:14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</row>
    <row r="276" spans="1:14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</row>
    <row r="277" spans="1:14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</row>
    <row r="278" spans="1:14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</row>
    <row r="279" spans="1:14">
      <c r="A279" s="20"/>
    </row>
    <row r="280" spans="1:14">
      <c r="A280" s="20"/>
    </row>
    <row r="281" spans="1:14">
      <c r="A281" s="20"/>
    </row>
    <row r="282" spans="1:14">
      <c r="A282" s="20"/>
    </row>
    <row r="283" spans="1:14" ht="16.5" thickBot="1">
      <c r="D283" s="13" t="s">
        <v>267</v>
      </c>
    </row>
    <row r="284" spans="1:14" ht="13.5" thickBot="1">
      <c r="A284" s="21" t="s">
        <v>67</v>
      </c>
      <c r="B284" s="9" t="s">
        <v>68</v>
      </c>
      <c r="C284" s="9" t="s">
        <v>69</v>
      </c>
      <c r="D284" s="100" t="s">
        <v>70</v>
      </c>
      <c r="E284" s="101"/>
      <c r="F284" s="101"/>
      <c r="G284" s="102"/>
      <c r="H284" s="100" t="s">
        <v>71</v>
      </c>
      <c r="I284" s="101"/>
      <c r="J284" s="102"/>
      <c r="K284" s="100" t="s">
        <v>72</v>
      </c>
      <c r="L284" s="101"/>
      <c r="M284" s="102"/>
      <c r="N284" s="9" t="s">
        <v>73</v>
      </c>
    </row>
    <row r="285" spans="1:14" ht="13.5" thickBot="1">
      <c r="A285" s="22"/>
      <c r="B285" s="10"/>
      <c r="C285" s="10" t="s">
        <v>74</v>
      </c>
      <c r="D285" s="11" t="s">
        <v>75</v>
      </c>
      <c r="E285" s="11" t="s">
        <v>76</v>
      </c>
      <c r="F285" s="11" t="s">
        <v>77</v>
      </c>
      <c r="G285" s="11" t="s">
        <v>78</v>
      </c>
      <c r="H285" s="11" t="s">
        <v>79</v>
      </c>
      <c r="I285" s="11" t="s">
        <v>33</v>
      </c>
      <c r="J285" s="11" t="s">
        <v>80</v>
      </c>
      <c r="K285" s="11" t="s">
        <v>81</v>
      </c>
      <c r="L285" s="11" t="s">
        <v>75</v>
      </c>
      <c r="M285" s="11" t="s">
        <v>82</v>
      </c>
      <c r="N285" s="10" t="s">
        <v>83</v>
      </c>
    </row>
    <row r="286" spans="1:14" ht="13.5" thickBot="1">
      <c r="A286" s="18" t="s">
        <v>87</v>
      </c>
      <c r="B286" s="12" t="s">
        <v>88</v>
      </c>
      <c r="C286" s="4">
        <v>6</v>
      </c>
      <c r="D286" s="4">
        <v>2</v>
      </c>
      <c r="E286" s="4">
        <v>2</v>
      </c>
      <c r="F286" s="4">
        <v>0</v>
      </c>
      <c r="G286" s="4">
        <v>0</v>
      </c>
      <c r="H286" s="4">
        <v>6</v>
      </c>
      <c r="I286" s="4">
        <v>5</v>
      </c>
      <c r="J286" s="4">
        <v>11</v>
      </c>
      <c r="K286" s="4"/>
      <c r="L286" s="4"/>
      <c r="M286" s="4" t="s">
        <v>426</v>
      </c>
      <c r="N286" s="12" t="s">
        <v>263</v>
      </c>
    </row>
    <row r="287" spans="1:14" ht="26.25" thickBot="1">
      <c r="A287" s="18" t="s">
        <v>124</v>
      </c>
      <c r="B287" s="12" t="s">
        <v>125</v>
      </c>
      <c r="C287" s="4">
        <v>6</v>
      </c>
      <c r="D287" s="4">
        <v>2</v>
      </c>
      <c r="E287" s="4">
        <v>2</v>
      </c>
      <c r="F287" s="4">
        <v>0</v>
      </c>
      <c r="G287" s="4">
        <v>0</v>
      </c>
      <c r="H287" s="4">
        <v>6</v>
      </c>
      <c r="I287" s="4">
        <v>5</v>
      </c>
      <c r="J287" s="4">
        <v>11</v>
      </c>
      <c r="K287" s="4" t="s">
        <v>81</v>
      </c>
      <c r="L287" s="4"/>
      <c r="M287" s="4"/>
      <c r="N287" s="12" t="s">
        <v>263</v>
      </c>
    </row>
    <row r="288" spans="1:14" ht="13.5" thickBot="1">
      <c r="A288" s="18" t="s">
        <v>131</v>
      </c>
      <c r="B288" s="12" t="s">
        <v>132</v>
      </c>
      <c r="C288" s="4">
        <v>7</v>
      </c>
      <c r="D288" s="4">
        <v>2</v>
      </c>
      <c r="E288" s="4">
        <v>1</v>
      </c>
      <c r="F288" s="4">
        <v>2</v>
      </c>
      <c r="G288" s="4">
        <v>0</v>
      </c>
      <c r="H288" s="4">
        <v>7</v>
      </c>
      <c r="I288" s="4">
        <v>5</v>
      </c>
      <c r="J288" s="4">
        <v>12</v>
      </c>
      <c r="K288" s="4" t="s">
        <v>81</v>
      </c>
      <c r="L288" s="4"/>
      <c r="M288" s="4"/>
      <c r="N288" s="12" t="s">
        <v>263</v>
      </c>
    </row>
    <row r="289" spans="1:14" ht="13.5" thickBot="1">
      <c r="A289" s="18" t="s">
        <v>142</v>
      </c>
      <c r="B289" s="12" t="s">
        <v>143</v>
      </c>
      <c r="C289" s="4">
        <v>6</v>
      </c>
      <c r="D289" s="4">
        <v>2</v>
      </c>
      <c r="E289" s="4">
        <v>2</v>
      </c>
      <c r="F289" s="4">
        <v>0</v>
      </c>
      <c r="G289" s="4">
        <v>0</v>
      </c>
      <c r="H289" s="4">
        <v>6</v>
      </c>
      <c r="I289" s="4">
        <v>5</v>
      </c>
      <c r="J289" s="4">
        <v>11</v>
      </c>
      <c r="K289" s="4"/>
      <c r="L289" s="4" t="s">
        <v>75</v>
      </c>
      <c r="M289" s="4"/>
      <c r="N289" s="12" t="s">
        <v>263</v>
      </c>
    </row>
    <row r="290" spans="1:14" ht="13.5" thickBot="1">
      <c r="A290" s="18" t="s">
        <v>144</v>
      </c>
      <c r="B290" s="12" t="s">
        <v>145</v>
      </c>
      <c r="C290" s="4">
        <v>7</v>
      </c>
      <c r="D290" s="4">
        <v>2</v>
      </c>
      <c r="E290" s="4">
        <v>2</v>
      </c>
      <c r="F290" s="4">
        <v>1</v>
      </c>
      <c r="G290" s="4">
        <v>0</v>
      </c>
      <c r="H290" s="4">
        <v>7</v>
      </c>
      <c r="I290" s="4">
        <v>5</v>
      </c>
      <c r="J290" s="4">
        <v>12</v>
      </c>
      <c r="K290" s="4" t="s">
        <v>81</v>
      </c>
      <c r="L290" s="4"/>
      <c r="M290" s="4"/>
      <c r="N290" s="12" t="s">
        <v>263</v>
      </c>
    </row>
    <row r="291" spans="1:14" ht="13.5" thickBot="1">
      <c r="A291" s="18" t="s">
        <v>146</v>
      </c>
      <c r="B291" s="12" t="s">
        <v>147</v>
      </c>
      <c r="C291" s="4">
        <v>6</v>
      </c>
      <c r="D291" s="4">
        <v>2</v>
      </c>
      <c r="E291" s="4">
        <v>2</v>
      </c>
      <c r="F291" s="4">
        <v>0</v>
      </c>
      <c r="G291" s="4">
        <v>0</v>
      </c>
      <c r="H291" s="4">
        <v>6</v>
      </c>
      <c r="I291" s="4">
        <v>5</v>
      </c>
      <c r="J291" s="4">
        <v>11</v>
      </c>
      <c r="K291" s="4" t="s">
        <v>81</v>
      </c>
      <c r="L291" s="4"/>
      <c r="M291" s="4"/>
      <c r="N291" s="12" t="s">
        <v>263</v>
      </c>
    </row>
    <row r="292" spans="1:14" ht="13.5" thickBot="1">
      <c r="A292" s="18" t="s">
        <v>148</v>
      </c>
      <c r="B292" s="12" t="s">
        <v>149</v>
      </c>
      <c r="C292" s="4">
        <v>6</v>
      </c>
      <c r="D292" s="4">
        <v>2</v>
      </c>
      <c r="E292" s="4">
        <v>2</v>
      </c>
      <c r="F292" s="4">
        <v>1</v>
      </c>
      <c r="G292" s="4">
        <v>0</v>
      </c>
      <c r="H292" s="4">
        <v>6</v>
      </c>
      <c r="I292" s="4">
        <v>5</v>
      </c>
      <c r="J292" s="4">
        <v>11</v>
      </c>
      <c r="K292" s="4" t="s">
        <v>81</v>
      </c>
      <c r="L292" s="4"/>
      <c r="M292" s="4"/>
      <c r="N292" s="12" t="s">
        <v>263</v>
      </c>
    </row>
    <row r="293" spans="1:14" ht="13.5" thickBot="1">
      <c r="A293" s="18" t="s">
        <v>155</v>
      </c>
      <c r="B293" s="12" t="s">
        <v>156</v>
      </c>
      <c r="C293" s="4">
        <v>5</v>
      </c>
      <c r="D293" s="4">
        <v>0</v>
      </c>
      <c r="E293" s="4">
        <v>0</v>
      </c>
      <c r="F293" s="4">
        <v>0</v>
      </c>
      <c r="G293" s="4">
        <v>2</v>
      </c>
      <c r="H293" s="4">
        <v>0</v>
      </c>
      <c r="I293" s="4">
        <v>9</v>
      </c>
      <c r="J293" s="4">
        <v>9</v>
      </c>
      <c r="K293" s="4"/>
      <c r="L293" s="4" t="s">
        <v>75</v>
      </c>
      <c r="M293" s="4"/>
      <c r="N293" s="12" t="s">
        <v>263</v>
      </c>
    </row>
    <row r="294" spans="1:14" ht="13.5" thickBot="1">
      <c r="A294" s="18" t="s">
        <v>157</v>
      </c>
      <c r="B294" s="12" t="s">
        <v>158</v>
      </c>
      <c r="C294" s="4">
        <v>7</v>
      </c>
      <c r="D294" s="4">
        <v>2</v>
      </c>
      <c r="E294" s="4">
        <v>1</v>
      </c>
      <c r="F294" s="4">
        <v>0</v>
      </c>
      <c r="G294" s="4">
        <v>2</v>
      </c>
      <c r="H294" s="4">
        <v>5</v>
      </c>
      <c r="I294" s="4">
        <v>7</v>
      </c>
      <c r="J294" s="4">
        <v>12</v>
      </c>
      <c r="K294" s="4" t="s">
        <v>81</v>
      </c>
      <c r="L294" s="4"/>
      <c r="M294" s="4"/>
      <c r="N294" s="12" t="s">
        <v>265</v>
      </c>
    </row>
    <row r="295" spans="1:14" ht="13.5" thickBot="1">
      <c r="A295" s="18" t="s">
        <v>159</v>
      </c>
      <c r="B295" s="12" t="s">
        <v>160</v>
      </c>
      <c r="C295" s="4">
        <v>7</v>
      </c>
      <c r="D295" s="4">
        <v>2</v>
      </c>
      <c r="E295" s="4">
        <v>1</v>
      </c>
      <c r="F295" s="4">
        <v>0</v>
      </c>
      <c r="G295" s="4">
        <v>2</v>
      </c>
      <c r="H295" s="4">
        <v>5</v>
      </c>
      <c r="I295" s="4">
        <v>7</v>
      </c>
      <c r="J295" s="4">
        <v>12</v>
      </c>
      <c r="K295" s="4"/>
      <c r="L295" s="4" t="s">
        <v>75</v>
      </c>
      <c r="M295" s="4"/>
      <c r="N295" s="12" t="s">
        <v>265</v>
      </c>
    </row>
    <row r="296" spans="1:14" ht="13.5" thickBot="1">
      <c r="A296" s="18" t="s">
        <v>161</v>
      </c>
      <c r="B296" s="12" t="s">
        <v>162</v>
      </c>
      <c r="C296" s="4">
        <v>7</v>
      </c>
      <c r="D296" s="4">
        <v>2</v>
      </c>
      <c r="E296" s="4">
        <v>1</v>
      </c>
      <c r="F296" s="4">
        <v>0</v>
      </c>
      <c r="G296" s="4">
        <v>2</v>
      </c>
      <c r="H296" s="4">
        <v>5</v>
      </c>
      <c r="I296" s="4">
        <v>7</v>
      </c>
      <c r="J296" s="4">
        <v>12</v>
      </c>
      <c r="K296" s="4"/>
      <c r="L296" s="4" t="s">
        <v>75</v>
      </c>
      <c r="M296" s="4"/>
      <c r="N296" s="12" t="s">
        <v>265</v>
      </c>
    </row>
    <row r="297" spans="1:14" ht="13.5" thickBot="1">
      <c r="A297" s="105" t="s">
        <v>409</v>
      </c>
      <c r="B297" s="102"/>
      <c r="C297" s="10">
        <v>70</v>
      </c>
      <c r="D297" s="10">
        <v>20</v>
      </c>
      <c r="E297" s="10">
        <v>16</v>
      </c>
      <c r="F297" s="10">
        <v>5</v>
      </c>
      <c r="G297" s="10">
        <v>8</v>
      </c>
      <c r="H297" s="10">
        <v>59</v>
      </c>
      <c r="I297" s="10">
        <v>65</v>
      </c>
      <c r="J297" s="10">
        <v>124</v>
      </c>
      <c r="K297" s="10">
        <v>6</v>
      </c>
      <c r="L297" s="10">
        <v>5</v>
      </c>
      <c r="M297" s="10">
        <v>0</v>
      </c>
      <c r="N297" s="10"/>
    </row>
    <row r="298" spans="1:14" ht="13.5" thickBot="1">
      <c r="A298" s="100" t="s">
        <v>410</v>
      </c>
      <c r="B298" s="102"/>
      <c r="C298" s="54">
        <f>SUM(D298:G298)</f>
        <v>686</v>
      </c>
      <c r="D298" s="10">
        <f t="shared" ref="D298:J298" si="1">D297*14</f>
        <v>280</v>
      </c>
      <c r="E298" s="10">
        <f t="shared" si="1"/>
        <v>224</v>
      </c>
      <c r="F298" s="10">
        <f t="shared" si="1"/>
        <v>70</v>
      </c>
      <c r="G298" s="10">
        <f t="shared" si="1"/>
        <v>112</v>
      </c>
      <c r="H298" s="10">
        <f t="shared" si="1"/>
        <v>826</v>
      </c>
      <c r="I298" s="10">
        <f t="shared" si="1"/>
        <v>910</v>
      </c>
      <c r="J298" s="10">
        <f t="shared" si="1"/>
        <v>1736</v>
      </c>
      <c r="K298" s="10"/>
      <c r="L298" s="10"/>
      <c r="M298" s="10"/>
      <c r="N298" s="10"/>
    </row>
    <row r="299" spans="1:14" ht="13.5" thickBot="1">
      <c r="A299" s="100" t="s">
        <v>411</v>
      </c>
      <c r="B299" s="102"/>
      <c r="C299" s="10">
        <v>33.65</v>
      </c>
      <c r="D299" s="10">
        <v>32.26</v>
      </c>
      <c r="E299" s="10">
        <v>27.78</v>
      </c>
      <c r="F299" s="10">
        <v>36.36</v>
      </c>
      <c r="G299" s="10">
        <v>72.73</v>
      </c>
      <c r="H299" s="10">
        <v>24.69</v>
      </c>
      <c r="I299" s="10">
        <v>38.01</v>
      </c>
      <c r="J299" s="10">
        <v>30.24</v>
      </c>
      <c r="K299" s="10" t="s">
        <v>266</v>
      </c>
      <c r="L299" s="10" t="s">
        <v>266</v>
      </c>
      <c r="M299" s="10" t="s">
        <v>266</v>
      </c>
      <c r="N299" s="10"/>
    </row>
    <row r="300" spans="1:14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</row>
    <row r="301" spans="1:14">
      <c r="A301" s="16"/>
    </row>
    <row r="302" spans="1:14">
      <c r="A302" s="16"/>
    </row>
    <row r="303" spans="1:14">
      <c r="A303" s="16"/>
    </row>
    <row r="304" spans="1:14" ht="16.5" thickBot="1">
      <c r="G304" s="13" t="s">
        <v>268</v>
      </c>
    </row>
    <row r="305" spans="1:14" ht="13.5" thickBot="1">
      <c r="A305" s="21" t="s">
        <v>67</v>
      </c>
      <c r="B305" s="9" t="s">
        <v>68</v>
      </c>
      <c r="C305" s="9" t="s">
        <v>69</v>
      </c>
      <c r="D305" s="100" t="s">
        <v>70</v>
      </c>
      <c r="E305" s="101"/>
      <c r="F305" s="101"/>
      <c r="G305" s="102"/>
      <c r="H305" s="100" t="s">
        <v>71</v>
      </c>
      <c r="I305" s="101"/>
      <c r="J305" s="102"/>
      <c r="K305" s="100" t="s">
        <v>72</v>
      </c>
      <c r="L305" s="101"/>
      <c r="M305" s="102"/>
      <c r="N305" s="9" t="s">
        <v>73</v>
      </c>
    </row>
    <row r="306" spans="1:14" ht="13.5" thickBot="1">
      <c r="A306" s="22"/>
      <c r="B306" s="10"/>
      <c r="C306" s="10" t="s">
        <v>74</v>
      </c>
      <c r="D306" s="11" t="s">
        <v>75</v>
      </c>
      <c r="E306" s="11" t="s">
        <v>76</v>
      </c>
      <c r="F306" s="11" t="s">
        <v>77</v>
      </c>
      <c r="G306" s="11" t="s">
        <v>78</v>
      </c>
      <c r="H306" s="11" t="s">
        <v>79</v>
      </c>
      <c r="I306" s="11" t="s">
        <v>33</v>
      </c>
      <c r="J306" s="11" t="s">
        <v>80</v>
      </c>
      <c r="K306" s="11" t="s">
        <v>81</v>
      </c>
      <c r="L306" s="11" t="s">
        <v>75</v>
      </c>
      <c r="M306" s="11" t="s">
        <v>82</v>
      </c>
      <c r="N306" s="10" t="s">
        <v>83</v>
      </c>
    </row>
    <row r="307" spans="1:14" ht="13.5" thickBot="1">
      <c r="A307" s="18" t="s">
        <v>96</v>
      </c>
      <c r="B307" s="12" t="s">
        <v>97</v>
      </c>
      <c r="C307" s="4">
        <v>0</v>
      </c>
      <c r="D307" s="4">
        <v>0</v>
      </c>
      <c r="E307" s="4">
        <v>2</v>
      </c>
      <c r="F307" s="4">
        <v>0</v>
      </c>
      <c r="G307" s="4">
        <v>0</v>
      </c>
      <c r="H307" s="4">
        <v>2</v>
      </c>
      <c r="I307" s="4">
        <v>0</v>
      </c>
      <c r="J307" s="4">
        <v>2</v>
      </c>
      <c r="K307" s="4"/>
      <c r="L307" s="4" t="s">
        <v>75</v>
      </c>
      <c r="M307" s="4"/>
      <c r="N307" s="12" t="s">
        <v>263</v>
      </c>
    </row>
    <row r="308" spans="1:14" ht="13.5" thickBot="1">
      <c r="A308" s="18" t="s">
        <v>99</v>
      </c>
      <c r="B308" s="12" t="s">
        <v>100</v>
      </c>
      <c r="C308" s="4">
        <v>3</v>
      </c>
      <c r="D308" s="4">
        <v>0</v>
      </c>
      <c r="E308" s="4">
        <v>2</v>
      </c>
      <c r="F308" s="4">
        <v>0</v>
      </c>
      <c r="G308" s="4">
        <v>0</v>
      </c>
      <c r="H308" s="4">
        <v>2</v>
      </c>
      <c r="I308" s="4">
        <v>3</v>
      </c>
      <c r="J308" s="4">
        <v>5</v>
      </c>
      <c r="K308" s="4"/>
      <c r="L308" s="4" t="s">
        <v>75</v>
      </c>
      <c r="M308" s="4"/>
      <c r="N308" s="12" t="s">
        <v>265</v>
      </c>
    </row>
    <row r="309" spans="1:14" ht="26.25" thickBot="1">
      <c r="A309" s="18" t="s">
        <v>253</v>
      </c>
      <c r="B309" s="12" t="s">
        <v>254</v>
      </c>
      <c r="C309" s="4">
        <v>4</v>
      </c>
      <c r="D309" s="4">
        <v>2</v>
      </c>
      <c r="E309" s="4">
        <v>0</v>
      </c>
      <c r="F309" s="4">
        <v>2</v>
      </c>
      <c r="G309" s="4">
        <v>0</v>
      </c>
      <c r="H309" s="4">
        <v>6</v>
      </c>
      <c r="I309" s="4">
        <v>1</v>
      </c>
      <c r="J309" s="4">
        <v>7</v>
      </c>
      <c r="K309" s="4"/>
      <c r="L309" s="4" t="s">
        <v>75</v>
      </c>
      <c r="M309" s="4"/>
      <c r="N309" s="12" t="s">
        <v>264</v>
      </c>
    </row>
    <row r="310" spans="1:14" ht="13.5" thickBot="1">
      <c r="A310" s="18" t="s">
        <v>115</v>
      </c>
      <c r="B310" s="12" t="s">
        <v>116</v>
      </c>
      <c r="C310" s="4">
        <v>0</v>
      </c>
      <c r="D310" s="4">
        <v>0</v>
      </c>
      <c r="E310" s="4">
        <v>2</v>
      </c>
      <c r="F310" s="4">
        <v>0</v>
      </c>
      <c r="G310" s="4">
        <v>0</v>
      </c>
      <c r="H310" s="4">
        <v>2</v>
      </c>
      <c r="I310" s="4">
        <v>0</v>
      </c>
      <c r="J310" s="4">
        <v>2</v>
      </c>
      <c r="K310" s="4"/>
      <c r="L310" s="4" t="s">
        <v>75</v>
      </c>
      <c r="M310" s="4"/>
      <c r="N310" s="12" t="s">
        <v>263</v>
      </c>
    </row>
    <row r="311" spans="1:14" ht="13.5" thickBot="1">
      <c r="A311" s="18" t="s">
        <v>117</v>
      </c>
      <c r="B311" s="12" t="s">
        <v>118</v>
      </c>
      <c r="C311" s="4">
        <v>3</v>
      </c>
      <c r="D311" s="4">
        <v>0</v>
      </c>
      <c r="E311" s="4">
        <v>2</v>
      </c>
      <c r="F311" s="4">
        <v>0</v>
      </c>
      <c r="G311" s="4">
        <v>0</v>
      </c>
      <c r="H311" s="4">
        <v>2</v>
      </c>
      <c r="I311" s="4">
        <v>3</v>
      </c>
      <c r="J311" s="4">
        <v>5</v>
      </c>
      <c r="K311" s="4"/>
      <c r="L311" s="4" t="s">
        <v>75</v>
      </c>
      <c r="M311" s="4"/>
      <c r="N311" s="12" t="s">
        <v>265</v>
      </c>
    </row>
    <row r="312" spans="1:14" ht="13.5" thickBot="1">
      <c r="A312" s="18" t="s">
        <v>128</v>
      </c>
      <c r="B312" s="12" t="s">
        <v>129</v>
      </c>
      <c r="C312" s="4">
        <v>6</v>
      </c>
      <c r="D312" s="4">
        <v>2</v>
      </c>
      <c r="E312" s="4">
        <v>0</v>
      </c>
      <c r="F312" s="4">
        <v>2</v>
      </c>
      <c r="G312" s="4">
        <v>0</v>
      </c>
      <c r="H312" s="4">
        <v>6</v>
      </c>
      <c r="I312" s="4">
        <v>5</v>
      </c>
      <c r="J312" s="4">
        <v>11</v>
      </c>
      <c r="K312" s="4"/>
      <c r="L312" s="4" t="s">
        <v>75</v>
      </c>
      <c r="M312" s="4"/>
      <c r="N312" s="12" t="s">
        <v>263</v>
      </c>
    </row>
    <row r="313" spans="1:14" ht="13.5" customHeight="1" thickBot="1">
      <c r="A313" s="18" t="s">
        <v>247</v>
      </c>
      <c r="B313" s="12" t="s">
        <v>248</v>
      </c>
      <c r="C313" s="4">
        <v>4</v>
      </c>
      <c r="D313" s="4">
        <v>0</v>
      </c>
      <c r="E313" s="4">
        <v>0</v>
      </c>
      <c r="F313" s="4">
        <v>1</v>
      </c>
      <c r="G313" s="4">
        <v>0</v>
      </c>
      <c r="H313" s="4">
        <v>1</v>
      </c>
      <c r="I313" s="4">
        <v>6</v>
      </c>
      <c r="J313" s="4">
        <v>7</v>
      </c>
      <c r="K313" s="4"/>
      <c r="L313" s="4" t="s">
        <v>75</v>
      </c>
      <c r="M313" s="4"/>
      <c r="N313" s="12" t="s">
        <v>269</v>
      </c>
    </row>
    <row r="314" spans="1:14" ht="26.25" thickBot="1">
      <c r="A314" s="18" t="s">
        <v>259</v>
      </c>
      <c r="B314" s="12" t="s">
        <v>260</v>
      </c>
      <c r="C314" s="4">
        <v>3</v>
      </c>
      <c r="D314" s="4">
        <v>1</v>
      </c>
      <c r="E314" s="4">
        <v>0</v>
      </c>
      <c r="F314" s="4">
        <v>1</v>
      </c>
      <c r="G314" s="4">
        <v>0</v>
      </c>
      <c r="H314" s="4">
        <v>3</v>
      </c>
      <c r="I314" s="4">
        <v>2</v>
      </c>
      <c r="J314" s="4">
        <v>5</v>
      </c>
      <c r="K314" s="4"/>
      <c r="L314" s="4" t="s">
        <v>75</v>
      </c>
      <c r="M314" s="4"/>
      <c r="N314" s="12" t="s">
        <v>264</v>
      </c>
    </row>
    <row r="315" spans="1:14" ht="13.5" thickBot="1">
      <c r="A315" s="105" t="s">
        <v>409</v>
      </c>
      <c r="B315" s="102"/>
      <c r="C315" s="10">
        <v>23</v>
      </c>
      <c r="D315" s="10">
        <v>5</v>
      </c>
      <c r="E315" s="10">
        <v>8</v>
      </c>
      <c r="F315" s="10">
        <v>6</v>
      </c>
      <c r="G315" s="10">
        <v>0</v>
      </c>
      <c r="H315" s="10">
        <v>24</v>
      </c>
      <c r="I315" s="10">
        <v>20</v>
      </c>
      <c r="J315" s="10">
        <v>44</v>
      </c>
      <c r="K315" s="10">
        <v>0</v>
      </c>
      <c r="L315" s="10">
        <v>8</v>
      </c>
      <c r="M315" s="10">
        <v>0</v>
      </c>
      <c r="N315" s="10"/>
    </row>
    <row r="316" spans="1:14" ht="13.5" thickBot="1">
      <c r="A316" s="100" t="s">
        <v>410</v>
      </c>
      <c r="B316" s="102"/>
      <c r="C316" s="54">
        <f>SUM(D316:G316)</f>
        <v>266</v>
      </c>
      <c r="D316" s="10">
        <f t="shared" ref="D316:J316" si="2">D315*14</f>
        <v>70</v>
      </c>
      <c r="E316" s="10">
        <f t="shared" si="2"/>
        <v>112</v>
      </c>
      <c r="F316" s="10">
        <f t="shared" si="2"/>
        <v>84</v>
      </c>
      <c r="G316" s="10">
        <f t="shared" si="2"/>
        <v>0</v>
      </c>
      <c r="H316" s="10">
        <f t="shared" si="2"/>
        <v>336</v>
      </c>
      <c r="I316" s="10">
        <f t="shared" si="2"/>
        <v>280</v>
      </c>
      <c r="J316" s="10">
        <f t="shared" si="2"/>
        <v>616</v>
      </c>
      <c r="K316" s="10"/>
      <c r="L316" s="10"/>
      <c r="M316" s="10"/>
      <c r="N316" s="10"/>
    </row>
    <row r="317" spans="1:14" ht="13.5" thickBot="1">
      <c r="A317" s="100" t="s">
        <v>411</v>
      </c>
      <c r="B317" s="102"/>
      <c r="C317" s="10">
        <v>11.06</v>
      </c>
      <c r="D317" s="10">
        <v>8.06</v>
      </c>
      <c r="E317" s="10">
        <v>14.81</v>
      </c>
      <c r="F317" s="10">
        <v>54.55</v>
      </c>
      <c r="G317" s="10">
        <v>0</v>
      </c>
      <c r="H317" s="10">
        <v>10.039999999999999</v>
      </c>
      <c r="I317" s="10">
        <v>11.7</v>
      </c>
      <c r="J317" s="10">
        <v>10.73</v>
      </c>
      <c r="K317" s="10" t="s">
        <v>266</v>
      </c>
      <c r="L317" s="10" t="s">
        <v>266</v>
      </c>
      <c r="M317" s="10" t="s">
        <v>266</v>
      </c>
      <c r="N317" s="10"/>
    </row>
    <row r="318" spans="1:14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</row>
    <row r="319" spans="1:14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</row>
    <row r="320" spans="1:14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</row>
    <row r="321" spans="1:14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</row>
    <row r="322" spans="1:14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</row>
    <row r="323" spans="1:14" ht="15.75">
      <c r="A323" s="25"/>
      <c r="B323" s="25"/>
      <c r="C323" s="25"/>
      <c r="D323" s="25"/>
      <c r="E323" s="25"/>
      <c r="F323" s="25"/>
      <c r="G323" s="13" t="s">
        <v>270</v>
      </c>
      <c r="I323" s="25"/>
      <c r="J323" s="25"/>
      <c r="K323" s="25"/>
      <c r="L323" s="25"/>
      <c r="M323" s="25"/>
      <c r="N323" s="25"/>
    </row>
    <row r="324" spans="1:14" ht="13.5" thickBo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</row>
    <row r="325" spans="1:14" ht="13.5" thickBot="1">
      <c r="A325" s="21" t="s">
        <v>394</v>
      </c>
      <c r="B325" s="9" t="s">
        <v>395</v>
      </c>
      <c r="C325" s="9" t="s">
        <v>396</v>
      </c>
      <c r="D325" s="100" t="s">
        <v>71</v>
      </c>
      <c r="E325" s="101"/>
      <c r="F325" s="102"/>
      <c r="G325" s="8" t="s">
        <v>398</v>
      </c>
      <c r="H325" s="100" t="s">
        <v>399</v>
      </c>
      <c r="I325" s="101"/>
      <c r="J325" s="102"/>
    </row>
    <row r="326" spans="1:14" ht="13.5" thickBot="1">
      <c r="A326" s="26"/>
      <c r="B326" s="27"/>
      <c r="C326" s="27" t="s">
        <v>397</v>
      </c>
      <c r="D326" s="9" t="s">
        <v>79</v>
      </c>
      <c r="E326" s="9" t="s">
        <v>33</v>
      </c>
      <c r="F326" s="9" t="s">
        <v>80</v>
      </c>
      <c r="G326" s="28"/>
      <c r="H326" s="9" t="s">
        <v>400</v>
      </c>
      <c r="I326" s="9" t="s">
        <v>401</v>
      </c>
      <c r="J326" s="9" t="s">
        <v>402</v>
      </c>
    </row>
    <row r="327" spans="1:14">
      <c r="A327" s="30">
        <v>1</v>
      </c>
      <c r="B327" s="31" t="s">
        <v>403</v>
      </c>
      <c r="C327" s="31">
        <f>14*(SUMIF($N248:$N314, "Obligatorie", D248:D314)+SUMIF($N248:$N314, "Obligatorie", E248:E314)+SUMIF($N248:$N314, "Obligatorie", F248:F314))</f>
        <v>1526</v>
      </c>
      <c r="D327" s="31">
        <f>14*SUMIF($N248:$N314, "Obligatorie", H248:H314)</f>
        <v>2184</v>
      </c>
      <c r="E327" s="31">
        <f>14*SUMIF($N248:$N314, "Obligatorie", I248:I314)</f>
        <v>1708</v>
      </c>
      <c r="F327" s="31">
        <f>14*SUMIF($N248:$N314, "Obligatorie", J248:J314)</f>
        <v>3892</v>
      </c>
      <c r="G327" s="36">
        <f>C327/C$329</f>
        <v>0.83846153846153848</v>
      </c>
      <c r="H327" s="31">
        <f>H329-H328</f>
        <v>60</v>
      </c>
      <c r="I327" s="31">
        <f>I329-I328</f>
        <v>55</v>
      </c>
      <c r="J327" s="31">
        <f>J329-J328</f>
        <v>31</v>
      </c>
      <c r="K327" s="25"/>
      <c r="L327" s="25"/>
      <c r="M327" s="25"/>
      <c r="N327" s="25"/>
    </row>
    <row r="328" spans="1:14">
      <c r="A328" s="32">
        <v>2</v>
      </c>
      <c r="B328" s="29" t="s">
        <v>404</v>
      </c>
      <c r="C328" s="29">
        <f>14*(SUMIF($N248:$N314, "Optionala", D248:D314)+SUMIF($N248:$N314, "Optionala", E248:E314)+SUMIF($N248:$N314, "Optionala", F248:F314))</f>
        <v>294</v>
      </c>
      <c r="D328" s="29">
        <f>14*SUMIF($N248:$N314, "Optionala", H248:H314)</f>
        <v>462</v>
      </c>
      <c r="E328" s="29">
        <f>14*SUMIF($N248:$N314, "Optionala", I248:I314)</f>
        <v>504</v>
      </c>
      <c r="F328" s="29">
        <f>14*SUMIF($N248:$N314, "Optionala", J248:J314)</f>
        <v>966</v>
      </c>
      <c r="G328" s="37">
        <f>C328/C$329</f>
        <v>0.16153846153846155</v>
      </c>
      <c r="H328" s="29">
        <v>0</v>
      </c>
      <c r="I328" s="29">
        <v>5</v>
      </c>
      <c r="J328" s="33">
        <f>5+7+7+7+3</f>
        <v>29</v>
      </c>
      <c r="K328" s="25"/>
      <c r="L328" s="25"/>
      <c r="M328" s="25"/>
      <c r="N328" s="25"/>
    </row>
    <row r="329" spans="1:14" ht="13.5" thickBot="1">
      <c r="A329" s="103" t="s">
        <v>101</v>
      </c>
      <c r="B329" s="104"/>
      <c r="C329" s="34">
        <f>SUM(C327:C328)</f>
        <v>1820</v>
      </c>
      <c r="D329" s="34">
        <f>SUM(D327:D328)</f>
        <v>2646</v>
      </c>
      <c r="E329" s="34">
        <f>SUM(E327:E328)</f>
        <v>2212</v>
      </c>
      <c r="F329" s="34">
        <f>SUM(F327:F328)</f>
        <v>4858</v>
      </c>
      <c r="G329" s="38">
        <f>SUM(G327:G328)</f>
        <v>1</v>
      </c>
      <c r="H329" s="34">
        <v>60</v>
      </c>
      <c r="I329" s="34">
        <v>60</v>
      </c>
      <c r="J329" s="35">
        <v>60</v>
      </c>
      <c r="K329" s="25"/>
      <c r="L329" s="25"/>
      <c r="M329" s="25"/>
      <c r="N329" s="25"/>
    </row>
    <row r="330" spans="1:14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</row>
    <row r="331" spans="1:14" ht="15.75">
      <c r="A331" s="13"/>
    </row>
    <row r="332" spans="1:14">
      <c r="A332" s="17"/>
    </row>
    <row r="333" spans="1:14">
      <c r="A333" s="20"/>
      <c r="B333" s="1"/>
    </row>
    <row r="334" spans="1:14">
      <c r="A334" s="20"/>
      <c r="C334" s="1"/>
    </row>
    <row r="335" spans="1:14">
      <c r="A335" s="20"/>
      <c r="C335" s="1"/>
    </row>
    <row r="336" spans="1:14">
      <c r="A336" s="20"/>
      <c r="C336" s="1"/>
    </row>
    <row r="337" spans="1:3">
      <c r="A337" s="20"/>
      <c r="B337" s="1"/>
    </row>
    <row r="338" spans="1:3">
      <c r="A338" s="20"/>
      <c r="C338" s="1"/>
    </row>
    <row r="339" spans="1:3">
      <c r="A339" s="20"/>
      <c r="C339" s="1"/>
    </row>
    <row r="340" spans="1:3">
      <c r="A340" s="20"/>
      <c r="C340" s="1"/>
    </row>
    <row r="341" spans="1:3">
      <c r="A341" s="17"/>
    </row>
    <row r="342" spans="1:3">
      <c r="A342" s="20"/>
      <c r="B342" s="1"/>
    </row>
    <row r="343" spans="1:3">
      <c r="A343" s="20"/>
      <c r="B343" s="1"/>
    </row>
    <row r="344" spans="1:3">
      <c r="A344" s="16"/>
    </row>
    <row r="345" spans="1:3">
      <c r="A345" s="20"/>
    </row>
  </sheetData>
  <mergeCells count="78">
    <mergeCell ref="I37:K38"/>
    <mergeCell ref="A37:A38"/>
    <mergeCell ref="B37:C37"/>
    <mergeCell ref="B38:C38"/>
    <mergeCell ref="D37:F37"/>
    <mergeCell ref="D38:F38"/>
    <mergeCell ref="D48:G48"/>
    <mergeCell ref="H48:J48"/>
    <mergeCell ref="K48:M48"/>
    <mergeCell ref="D59:G59"/>
    <mergeCell ref="H59:J59"/>
    <mergeCell ref="K59:M59"/>
    <mergeCell ref="D71:G71"/>
    <mergeCell ref="D107:G107"/>
    <mergeCell ref="H107:J107"/>
    <mergeCell ref="K107:M107"/>
    <mergeCell ref="H71:J71"/>
    <mergeCell ref="K71:M71"/>
    <mergeCell ref="D86:G86"/>
    <mergeCell ref="H86:J86"/>
    <mergeCell ref="K86:M86"/>
    <mergeCell ref="B140:N140"/>
    <mergeCell ref="A145:N145"/>
    <mergeCell ref="B146:N146"/>
    <mergeCell ref="D97:G97"/>
    <mergeCell ref="H97:J97"/>
    <mergeCell ref="K97:M97"/>
    <mergeCell ref="B137:N137"/>
    <mergeCell ref="K119:M119"/>
    <mergeCell ref="A121:N121"/>
    <mergeCell ref="A130:N130"/>
    <mergeCell ref="A136:N136"/>
    <mergeCell ref="D119:G119"/>
    <mergeCell ref="H119:J119"/>
    <mergeCell ref="B185:N185"/>
    <mergeCell ref="B149:N149"/>
    <mergeCell ref="A152:N152"/>
    <mergeCell ref="B153:N153"/>
    <mergeCell ref="B156:N156"/>
    <mergeCell ref="A172:N172"/>
    <mergeCell ref="B173:N173"/>
    <mergeCell ref="B176:N176"/>
    <mergeCell ref="A179:N179"/>
    <mergeCell ref="B180:N180"/>
    <mergeCell ref="A189:N189"/>
    <mergeCell ref="K246:M246"/>
    <mergeCell ref="A213:N213"/>
    <mergeCell ref="D217:G217"/>
    <mergeCell ref="H217:J217"/>
    <mergeCell ref="A222:N222"/>
    <mergeCell ref="K217:M217"/>
    <mergeCell ref="A219:N219"/>
    <mergeCell ref="A225:N225"/>
    <mergeCell ref="H246:J246"/>
    <mergeCell ref="D211:G211"/>
    <mergeCell ref="H211:J211"/>
    <mergeCell ref="K211:M211"/>
    <mergeCell ref="B190:N190"/>
    <mergeCell ref="B194:N194"/>
    <mergeCell ref="A329:B329"/>
    <mergeCell ref="A315:B315"/>
    <mergeCell ref="A317:B317"/>
    <mergeCell ref="A316:B316"/>
    <mergeCell ref="D246:G246"/>
    <mergeCell ref="A270:B270"/>
    <mergeCell ref="A272:B272"/>
    <mergeCell ref="A297:B297"/>
    <mergeCell ref="A299:B299"/>
    <mergeCell ref="A271:B271"/>
    <mergeCell ref="A298:B298"/>
    <mergeCell ref="K284:M284"/>
    <mergeCell ref="D284:G284"/>
    <mergeCell ref="H284:J284"/>
    <mergeCell ref="D325:F325"/>
    <mergeCell ref="H325:J325"/>
    <mergeCell ref="K305:M305"/>
    <mergeCell ref="D305:G305"/>
    <mergeCell ref="H305:J305"/>
  </mergeCells>
  <phoneticPr fontId="7" type="noConversion"/>
  <pageMargins left="0.75" right="0.17" top="0" bottom="0.96" header="0.5" footer="0.6"/>
  <pageSetup paperSize="9" scale="90" orientation="landscape"/>
  <headerFooter alignWithMargins="0">
    <oddFooter>&amp;L           RECTOR,
Acad.prof.univ.dr. Ioan Aurel POP&amp;RDECAN,                   .
Prof.univ.dr. Adrian Olimpiu PETRUSEL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318"/>
  <sheetViews>
    <sheetView workbookViewId="0">
      <selection activeCell="K304" sqref="K304"/>
    </sheetView>
  </sheetViews>
  <sheetFormatPr defaultColWidth="8.7109375" defaultRowHeight="12.75"/>
  <cols>
    <col min="2" max="2" width="28" bestFit="1" customWidth="1"/>
    <col min="3" max="3" width="10.7109375" customWidth="1"/>
    <col min="13" max="13" width="7.42578125" customWidth="1"/>
    <col min="14" max="14" width="12.7109375" customWidth="1"/>
  </cols>
  <sheetData>
    <row r="1" spans="1:10" ht="16.5" thickBot="1">
      <c r="A1" s="13" t="s">
        <v>0</v>
      </c>
      <c r="H1" s="17" t="s">
        <v>42</v>
      </c>
    </row>
    <row r="2" spans="1:10" ht="16.5" thickBot="1">
      <c r="A2" s="14"/>
      <c r="H2" s="19" t="s">
        <v>21</v>
      </c>
      <c r="I2" s="6" t="s">
        <v>31</v>
      </c>
      <c r="J2" s="6" t="s">
        <v>32</v>
      </c>
    </row>
    <row r="3" spans="1:10" ht="16.5" thickBot="1">
      <c r="A3" s="15" t="s">
        <v>1</v>
      </c>
      <c r="H3" s="18" t="s">
        <v>39</v>
      </c>
      <c r="I3" s="4">
        <v>26</v>
      </c>
      <c r="J3" s="4">
        <v>27</v>
      </c>
    </row>
    <row r="4" spans="1:10" ht="16.5" thickBot="1">
      <c r="A4" s="15" t="s">
        <v>2</v>
      </c>
      <c r="H4" s="18" t="s">
        <v>40</v>
      </c>
      <c r="I4" s="4">
        <v>20</v>
      </c>
      <c r="J4" s="4">
        <v>20</v>
      </c>
    </row>
    <row r="5" spans="1:10" ht="16.5" thickBot="1">
      <c r="A5" s="14" t="s">
        <v>3</v>
      </c>
      <c r="H5" s="18" t="s">
        <v>41</v>
      </c>
      <c r="I5" s="4">
        <v>22</v>
      </c>
      <c r="J5" s="4">
        <v>23</v>
      </c>
    </row>
    <row r="6" spans="1:10" ht="15.75">
      <c r="A6" s="14" t="s">
        <v>271</v>
      </c>
    </row>
    <row r="7" spans="1:10" ht="15.75">
      <c r="A7" s="14" t="s">
        <v>5</v>
      </c>
      <c r="G7" s="17" t="s">
        <v>273</v>
      </c>
    </row>
    <row r="8" spans="1:10" ht="15.75">
      <c r="A8" s="14" t="s">
        <v>6</v>
      </c>
      <c r="G8" s="16" t="s">
        <v>44</v>
      </c>
    </row>
    <row r="9" spans="1:10" ht="15.75">
      <c r="A9" s="14" t="s">
        <v>7</v>
      </c>
      <c r="G9" s="16" t="s">
        <v>45</v>
      </c>
    </row>
    <row r="10" spans="1:10">
      <c r="A10" s="16"/>
    </row>
    <row r="11" spans="1:10">
      <c r="A11" s="17" t="s">
        <v>8</v>
      </c>
      <c r="G11" s="17" t="s">
        <v>46</v>
      </c>
    </row>
    <row r="12" spans="1:10">
      <c r="A12" s="17" t="s">
        <v>9</v>
      </c>
      <c r="G12" s="7" t="s">
        <v>47</v>
      </c>
    </row>
    <row r="13" spans="1:10">
      <c r="A13" s="16" t="s">
        <v>10</v>
      </c>
      <c r="G13" s="2" t="s">
        <v>48</v>
      </c>
    </row>
    <row r="14" spans="1:10">
      <c r="A14" s="16" t="s">
        <v>11</v>
      </c>
      <c r="G14" s="7" t="s">
        <v>49</v>
      </c>
    </row>
    <row r="15" spans="1:10">
      <c r="A15" s="17" t="s">
        <v>12</v>
      </c>
      <c r="G15" s="2" t="s">
        <v>50</v>
      </c>
    </row>
    <row r="16" spans="1:10">
      <c r="A16" s="16" t="s">
        <v>13</v>
      </c>
      <c r="G16" s="7" t="s">
        <v>51</v>
      </c>
    </row>
    <row r="17" spans="1:7">
      <c r="A17" s="16" t="s">
        <v>14</v>
      </c>
      <c r="G17" s="2" t="s">
        <v>52</v>
      </c>
    </row>
    <row r="18" spans="1:7">
      <c r="A18" s="16" t="s">
        <v>272</v>
      </c>
      <c r="G18" s="7" t="s">
        <v>53</v>
      </c>
    </row>
    <row r="19" spans="1:7">
      <c r="A19" s="2" t="s">
        <v>16</v>
      </c>
      <c r="G19" s="2" t="s">
        <v>54</v>
      </c>
    </row>
    <row r="20" spans="1:7">
      <c r="A20" s="2" t="s">
        <v>17</v>
      </c>
      <c r="G20" s="7" t="s">
        <v>55</v>
      </c>
    </row>
    <row r="21" spans="1:7">
      <c r="A21" s="2" t="s">
        <v>18</v>
      </c>
      <c r="G21" s="2" t="s">
        <v>56</v>
      </c>
    </row>
    <row r="22" spans="1:7">
      <c r="A22" s="16"/>
      <c r="G22" s="7" t="s">
        <v>57</v>
      </c>
    </row>
    <row r="23" spans="1:7">
      <c r="A23" s="16" t="s">
        <v>19</v>
      </c>
      <c r="G23" s="2" t="s">
        <v>58</v>
      </c>
    </row>
    <row r="24" spans="1:7">
      <c r="A24" s="16"/>
      <c r="G24" s="7" t="s">
        <v>59</v>
      </c>
    </row>
    <row r="25" spans="1:7">
      <c r="A25" s="16"/>
      <c r="G25" s="2" t="s">
        <v>60</v>
      </c>
    </row>
    <row r="26" spans="1:7">
      <c r="A26" s="16"/>
      <c r="G26" s="7" t="s">
        <v>61</v>
      </c>
    </row>
    <row r="27" spans="1:7">
      <c r="A27" s="16"/>
      <c r="G27" s="2" t="s">
        <v>62</v>
      </c>
    </row>
    <row r="28" spans="1:7">
      <c r="A28" s="16"/>
      <c r="G28" s="16" t="s">
        <v>413</v>
      </c>
    </row>
    <row r="29" spans="1:7">
      <c r="A29" s="16"/>
      <c r="G29" s="16" t="s">
        <v>414</v>
      </c>
    </row>
    <row r="30" spans="1:7">
      <c r="A30" s="16"/>
    </row>
    <row r="31" spans="1:7">
      <c r="A31" s="16"/>
      <c r="G31" s="17" t="s">
        <v>64</v>
      </c>
    </row>
    <row r="32" spans="1:7">
      <c r="A32" s="16"/>
      <c r="G32" s="16" t="s">
        <v>416</v>
      </c>
    </row>
    <row r="33" spans="1:14" ht="13.5" thickBot="1">
      <c r="A33" s="17" t="s">
        <v>20</v>
      </c>
      <c r="G33" t="s">
        <v>415</v>
      </c>
    </row>
    <row r="34" spans="1:14">
      <c r="A34" s="125" t="s">
        <v>21</v>
      </c>
      <c r="B34" s="119" t="s">
        <v>22</v>
      </c>
      <c r="C34" s="121"/>
      <c r="D34" s="119" t="s">
        <v>24</v>
      </c>
      <c r="E34" s="120"/>
      <c r="F34" s="121"/>
      <c r="G34" s="3" t="s">
        <v>26</v>
      </c>
      <c r="H34" s="3" t="s">
        <v>28</v>
      </c>
      <c r="I34" s="119" t="s">
        <v>30</v>
      </c>
      <c r="J34" s="120"/>
      <c r="K34" s="121"/>
    </row>
    <row r="35" spans="1:14" ht="13.5" thickBot="1">
      <c r="A35" s="126"/>
      <c r="B35" s="122" t="s">
        <v>23</v>
      </c>
      <c r="C35" s="124"/>
      <c r="D35" s="122" t="s">
        <v>25</v>
      </c>
      <c r="E35" s="123"/>
      <c r="F35" s="124"/>
      <c r="G35" s="4" t="s">
        <v>27</v>
      </c>
      <c r="H35" s="4" t="s">
        <v>29</v>
      </c>
      <c r="I35" s="122"/>
      <c r="J35" s="123"/>
      <c r="K35" s="124"/>
    </row>
    <row r="36" spans="1:14" ht="13.5" thickBot="1">
      <c r="A36" s="18" t="s">
        <v>21</v>
      </c>
      <c r="B36" s="4" t="s">
        <v>31</v>
      </c>
      <c r="C36" s="4" t="s">
        <v>32</v>
      </c>
      <c r="D36" s="4" t="s">
        <v>33</v>
      </c>
      <c r="E36" s="4" t="s">
        <v>34</v>
      </c>
      <c r="F36" s="4" t="s">
        <v>35</v>
      </c>
      <c r="G36" s="4"/>
      <c r="H36" s="4"/>
      <c r="I36" s="4" t="s">
        <v>36</v>
      </c>
      <c r="J36" s="4" t="s">
        <v>37</v>
      </c>
      <c r="K36" s="4" t="s">
        <v>38</v>
      </c>
    </row>
    <row r="37" spans="1:14" ht="13.5" thickBot="1">
      <c r="A37" s="18" t="s">
        <v>39</v>
      </c>
      <c r="B37" s="4">
        <v>14</v>
      </c>
      <c r="C37" s="4">
        <v>14</v>
      </c>
      <c r="D37" s="4">
        <v>3</v>
      </c>
      <c r="E37" s="4">
        <v>3</v>
      </c>
      <c r="F37" s="4">
        <v>2</v>
      </c>
      <c r="G37" s="4"/>
      <c r="H37" s="4">
        <v>0</v>
      </c>
      <c r="I37" s="4">
        <v>2</v>
      </c>
      <c r="J37" s="4">
        <v>1</v>
      </c>
      <c r="K37" s="4">
        <v>1</v>
      </c>
    </row>
    <row r="38" spans="1:14" ht="13.5" thickBot="1">
      <c r="A38" s="18" t="s">
        <v>40</v>
      </c>
      <c r="B38" s="4">
        <v>14</v>
      </c>
      <c r="C38" s="4">
        <v>14</v>
      </c>
      <c r="D38" s="4">
        <v>3</v>
      </c>
      <c r="E38" s="4">
        <v>3</v>
      </c>
      <c r="F38" s="4">
        <v>2</v>
      </c>
      <c r="G38" s="4"/>
      <c r="H38" s="4">
        <v>3</v>
      </c>
      <c r="I38" s="4">
        <v>2</v>
      </c>
      <c r="J38" s="4">
        <v>1</v>
      </c>
      <c r="K38" s="4">
        <v>1</v>
      </c>
    </row>
    <row r="39" spans="1:14" ht="13.5" thickBot="1">
      <c r="A39" s="18" t="s">
        <v>41</v>
      </c>
      <c r="B39" s="4">
        <v>14</v>
      </c>
      <c r="C39" s="4">
        <v>14</v>
      </c>
      <c r="D39" s="4">
        <v>3</v>
      </c>
      <c r="E39" s="4">
        <v>3</v>
      </c>
      <c r="F39" s="4">
        <v>2</v>
      </c>
      <c r="G39" s="4"/>
      <c r="H39" s="4">
        <v>0</v>
      </c>
      <c r="I39" s="4">
        <v>2</v>
      </c>
      <c r="J39" s="4">
        <v>1</v>
      </c>
      <c r="K39" s="4">
        <v>1</v>
      </c>
    </row>
    <row r="40" spans="1:14">
      <c r="A40" s="41"/>
      <c r="B40" s="43"/>
      <c r="C40" s="43"/>
      <c r="D40" s="43"/>
      <c r="E40" s="43"/>
      <c r="F40" s="43"/>
      <c r="G40" s="43"/>
      <c r="H40" s="43"/>
      <c r="I40" s="43"/>
      <c r="J40" s="43"/>
      <c r="K40" s="43"/>
    </row>
    <row r="41" spans="1:14">
      <c r="A41" s="41"/>
      <c r="B41" s="43"/>
      <c r="C41" s="43"/>
      <c r="D41" s="43"/>
      <c r="E41" s="43"/>
      <c r="F41" s="43"/>
      <c r="G41" s="43"/>
      <c r="H41" s="43"/>
      <c r="I41" s="43"/>
      <c r="J41" s="43"/>
      <c r="K41" s="43"/>
    </row>
    <row r="42" spans="1:14">
      <c r="A42" s="41"/>
      <c r="B42" s="43"/>
      <c r="C42" s="43"/>
      <c r="D42" s="43"/>
      <c r="E42" s="43"/>
      <c r="F42" s="43"/>
      <c r="G42" s="43"/>
      <c r="H42" s="43"/>
      <c r="I42" s="43"/>
      <c r="J42" s="43"/>
      <c r="K42" s="43"/>
    </row>
    <row r="43" spans="1:14">
      <c r="A43" s="16"/>
    </row>
    <row r="44" spans="1:14" ht="15.75">
      <c r="F44" s="13" t="s">
        <v>65</v>
      </c>
    </row>
    <row r="45" spans="1:14">
      <c r="A45" s="16"/>
    </row>
    <row r="46" spans="1:14" ht="16.5" thickBot="1">
      <c r="G46" s="13" t="s">
        <v>66</v>
      </c>
    </row>
    <row r="47" spans="1:14" ht="13.5" thickBot="1">
      <c r="A47" s="21" t="s">
        <v>67</v>
      </c>
      <c r="B47" s="9" t="s">
        <v>68</v>
      </c>
      <c r="C47" s="9" t="s">
        <v>69</v>
      </c>
      <c r="D47" s="100" t="s">
        <v>70</v>
      </c>
      <c r="E47" s="101"/>
      <c r="F47" s="101"/>
      <c r="G47" s="102"/>
      <c r="H47" s="100" t="s">
        <v>71</v>
      </c>
      <c r="I47" s="101"/>
      <c r="J47" s="102"/>
      <c r="K47" s="100" t="s">
        <v>72</v>
      </c>
      <c r="L47" s="101"/>
      <c r="M47" s="102"/>
      <c r="N47" s="9" t="s">
        <v>73</v>
      </c>
    </row>
    <row r="48" spans="1:14" ht="13.5" thickBot="1">
      <c r="A48" s="22"/>
      <c r="B48" s="10"/>
      <c r="C48" s="10" t="s">
        <v>74</v>
      </c>
      <c r="D48" s="11" t="s">
        <v>75</v>
      </c>
      <c r="E48" s="11" t="s">
        <v>76</v>
      </c>
      <c r="F48" s="11" t="s">
        <v>77</v>
      </c>
      <c r="G48" s="11" t="s">
        <v>78</v>
      </c>
      <c r="H48" s="11" t="s">
        <v>79</v>
      </c>
      <c r="I48" s="11" t="s">
        <v>33</v>
      </c>
      <c r="J48" s="11" t="s">
        <v>80</v>
      </c>
      <c r="K48" s="11" t="s">
        <v>81</v>
      </c>
      <c r="L48" s="11" t="s">
        <v>75</v>
      </c>
      <c r="M48" s="11" t="s">
        <v>82</v>
      </c>
      <c r="N48" s="10" t="s">
        <v>83</v>
      </c>
    </row>
    <row r="49" spans="1:14" ht="26.25" thickBot="1">
      <c r="A49" s="18" t="s">
        <v>274</v>
      </c>
      <c r="B49" s="12" t="s">
        <v>85</v>
      </c>
      <c r="C49" s="4">
        <v>6</v>
      </c>
      <c r="D49" s="4">
        <v>2</v>
      </c>
      <c r="E49" s="4">
        <v>2</v>
      </c>
      <c r="F49" s="4">
        <v>0</v>
      </c>
      <c r="G49" s="4">
        <v>0</v>
      </c>
      <c r="H49" s="4">
        <v>6</v>
      </c>
      <c r="I49" s="4">
        <v>5</v>
      </c>
      <c r="J49" s="4">
        <v>11</v>
      </c>
      <c r="K49" s="4" t="s">
        <v>81</v>
      </c>
      <c r="L49" s="4"/>
      <c r="M49" s="4"/>
      <c r="N49" s="12" t="s">
        <v>86</v>
      </c>
    </row>
    <row r="50" spans="1:14" ht="26.25" thickBot="1">
      <c r="A50" s="18" t="s">
        <v>275</v>
      </c>
      <c r="B50" s="12" t="s">
        <v>88</v>
      </c>
      <c r="C50" s="4">
        <v>6</v>
      </c>
      <c r="D50" s="4">
        <v>2</v>
      </c>
      <c r="E50" s="4">
        <v>2</v>
      </c>
      <c r="F50" s="4">
        <v>0</v>
      </c>
      <c r="G50" s="4">
        <v>0</v>
      </c>
      <c r="H50" s="4">
        <v>6</v>
      </c>
      <c r="I50" s="4">
        <v>5</v>
      </c>
      <c r="J50" s="4">
        <v>11</v>
      </c>
      <c r="K50" s="4"/>
      <c r="L50" s="4" t="s">
        <v>75</v>
      </c>
      <c r="M50" s="4"/>
      <c r="N50" s="12" t="s">
        <v>89</v>
      </c>
    </row>
    <row r="51" spans="1:14" ht="26.25" thickBot="1">
      <c r="A51" s="18" t="s">
        <v>276</v>
      </c>
      <c r="B51" s="12" t="s">
        <v>91</v>
      </c>
      <c r="C51" s="4">
        <v>6</v>
      </c>
      <c r="D51" s="4">
        <v>2</v>
      </c>
      <c r="E51" s="4">
        <v>2</v>
      </c>
      <c r="F51" s="4">
        <v>0</v>
      </c>
      <c r="G51" s="4">
        <v>0</v>
      </c>
      <c r="H51" s="4">
        <v>6</v>
      </c>
      <c r="I51" s="4">
        <v>5</v>
      </c>
      <c r="J51" s="4">
        <v>11</v>
      </c>
      <c r="K51" s="4" t="s">
        <v>81</v>
      </c>
      <c r="L51" s="4"/>
      <c r="M51" s="4"/>
      <c r="N51" s="12" t="s">
        <v>86</v>
      </c>
    </row>
    <row r="52" spans="1:14" ht="26.25" thickBot="1">
      <c r="A52" s="18" t="s">
        <v>277</v>
      </c>
      <c r="B52" s="12" t="s">
        <v>93</v>
      </c>
      <c r="C52" s="4">
        <v>6</v>
      </c>
      <c r="D52" s="4">
        <v>2</v>
      </c>
      <c r="E52" s="4">
        <v>2</v>
      </c>
      <c r="F52" s="4">
        <v>0</v>
      </c>
      <c r="G52" s="4">
        <v>0</v>
      </c>
      <c r="H52" s="4">
        <v>6</v>
      </c>
      <c r="I52" s="4">
        <v>5</v>
      </c>
      <c r="J52" s="4">
        <v>11</v>
      </c>
      <c r="K52" s="4" t="s">
        <v>81</v>
      </c>
      <c r="L52" s="4"/>
      <c r="M52" s="4"/>
      <c r="N52" s="12" t="s">
        <v>86</v>
      </c>
    </row>
    <row r="53" spans="1:14" ht="26.25" thickBot="1">
      <c r="A53" s="18" t="s">
        <v>278</v>
      </c>
      <c r="B53" s="12" t="s">
        <v>95</v>
      </c>
      <c r="C53" s="4">
        <v>6</v>
      </c>
      <c r="D53" s="4">
        <v>2</v>
      </c>
      <c r="E53" s="4">
        <v>2</v>
      </c>
      <c r="F53" s="4">
        <v>2</v>
      </c>
      <c r="G53" s="4">
        <v>0</v>
      </c>
      <c r="H53" s="4">
        <v>8</v>
      </c>
      <c r="I53" s="4">
        <v>3</v>
      </c>
      <c r="J53" s="4">
        <v>11</v>
      </c>
      <c r="K53" s="4"/>
      <c r="L53" s="4" t="s">
        <v>75</v>
      </c>
      <c r="M53" s="4"/>
      <c r="N53" s="12" t="s">
        <v>86</v>
      </c>
    </row>
    <row r="54" spans="1:14" ht="13.5" thickBot="1">
      <c r="A54" s="18" t="s">
        <v>96</v>
      </c>
      <c r="B54" s="12" t="s">
        <v>97</v>
      </c>
      <c r="C54" s="4">
        <v>0</v>
      </c>
      <c r="D54" s="4">
        <v>0</v>
      </c>
      <c r="E54" s="4">
        <v>2</v>
      </c>
      <c r="F54" s="4">
        <v>0</v>
      </c>
      <c r="G54" s="4">
        <v>0</v>
      </c>
      <c r="H54" s="4">
        <v>2</v>
      </c>
      <c r="I54" s="4">
        <v>0</v>
      </c>
      <c r="J54" s="4">
        <v>2</v>
      </c>
      <c r="K54" s="4"/>
      <c r="L54" s="4" t="s">
        <v>75</v>
      </c>
      <c r="M54" s="4"/>
      <c r="N54" s="12" t="s">
        <v>98</v>
      </c>
    </row>
    <row r="55" spans="1:14" ht="13.5" thickBot="1">
      <c r="A55" s="18" t="s">
        <v>99</v>
      </c>
      <c r="B55" s="12" t="s">
        <v>100</v>
      </c>
      <c r="C55" s="4">
        <v>3</v>
      </c>
      <c r="D55" s="4">
        <v>0</v>
      </c>
      <c r="E55" s="4">
        <v>2</v>
      </c>
      <c r="F55" s="4">
        <v>0</v>
      </c>
      <c r="G55" s="4">
        <v>0</v>
      </c>
      <c r="H55" s="4">
        <v>2</v>
      </c>
      <c r="I55" s="4">
        <v>3</v>
      </c>
      <c r="J55" s="4">
        <v>5</v>
      </c>
      <c r="K55" s="4"/>
      <c r="L55" s="4" t="s">
        <v>75</v>
      </c>
      <c r="M55" s="4"/>
      <c r="N55" s="12" t="s">
        <v>98</v>
      </c>
    </row>
    <row r="56" spans="1:14" ht="13.5" thickBot="1">
      <c r="A56" s="22" t="s">
        <v>101</v>
      </c>
      <c r="B56" s="10"/>
      <c r="C56" s="10">
        <v>33</v>
      </c>
      <c r="D56" s="10">
        <v>10</v>
      </c>
      <c r="E56" s="10">
        <v>14</v>
      </c>
      <c r="F56" s="10">
        <v>2</v>
      </c>
      <c r="G56" s="10">
        <v>0</v>
      </c>
      <c r="H56" s="10">
        <v>36</v>
      </c>
      <c r="I56" s="10">
        <v>26</v>
      </c>
      <c r="J56" s="10">
        <v>62</v>
      </c>
      <c r="K56" s="10"/>
      <c r="L56" s="10"/>
      <c r="M56" s="10"/>
      <c r="N56" s="10"/>
    </row>
    <row r="57" spans="1:14">
      <c r="A57" s="16"/>
    </row>
    <row r="58" spans="1:14" ht="16.5" thickBot="1">
      <c r="G58" s="13" t="s">
        <v>102</v>
      </c>
    </row>
    <row r="59" spans="1:14" ht="13.5" thickBot="1">
      <c r="A59" s="21" t="s">
        <v>67</v>
      </c>
      <c r="B59" s="9" t="s">
        <v>68</v>
      </c>
      <c r="C59" s="9" t="s">
        <v>69</v>
      </c>
      <c r="D59" s="100" t="s">
        <v>70</v>
      </c>
      <c r="E59" s="101"/>
      <c r="F59" s="101"/>
      <c r="G59" s="102"/>
      <c r="H59" s="100" t="s">
        <v>71</v>
      </c>
      <c r="I59" s="101"/>
      <c r="J59" s="102"/>
      <c r="K59" s="100" t="s">
        <v>72</v>
      </c>
      <c r="L59" s="101"/>
      <c r="M59" s="102"/>
      <c r="N59" s="9" t="s">
        <v>73</v>
      </c>
    </row>
    <row r="60" spans="1:14" ht="13.5" thickBot="1">
      <c r="A60" s="22"/>
      <c r="B60" s="10"/>
      <c r="C60" s="10" t="s">
        <v>74</v>
      </c>
      <c r="D60" s="11" t="s">
        <v>75</v>
      </c>
      <c r="E60" s="11" t="s">
        <v>76</v>
      </c>
      <c r="F60" s="11" t="s">
        <v>77</v>
      </c>
      <c r="G60" s="11" t="s">
        <v>78</v>
      </c>
      <c r="H60" s="11" t="s">
        <v>79</v>
      </c>
      <c r="I60" s="11" t="s">
        <v>33</v>
      </c>
      <c r="J60" s="11" t="s">
        <v>80</v>
      </c>
      <c r="K60" s="11" t="s">
        <v>81</v>
      </c>
      <c r="L60" s="11" t="s">
        <v>75</v>
      </c>
      <c r="M60" s="11" t="s">
        <v>82</v>
      </c>
      <c r="N60" s="10" t="s">
        <v>83</v>
      </c>
    </row>
    <row r="61" spans="1:14" ht="26.25" thickBot="1">
      <c r="A61" s="18" t="s">
        <v>279</v>
      </c>
      <c r="B61" s="12" t="s">
        <v>104</v>
      </c>
      <c r="C61" s="4">
        <v>5</v>
      </c>
      <c r="D61" s="4">
        <v>2</v>
      </c>
      <c r="E61" s="4">
        <v>2</v>
      </c>
      <c r="F61" s="4">
        <v>0</v>
      </c>
      <c r="G61" s="4">
        <v>0</v>
      </c>
      <c r="H61" s="4">
        <v>6</v>
      </c>
      <c r="I61" s="4">
        <v>3</v>
      </c>
      <c r="J61" s="4">
        <v>9</v>
      </c>
      <c r="K61" s="4" t="s">
        <v>81</v>
      </c>
      <c r="L61" s="4"/>
      <c r="M61" s="4"/>
      <c r="N61" s="12" t="s">
        <v>86</v>
      </c>
    </row>
    <row r="62" spans="1:14" ht="26.25" thickBot="1">
      <c r="A62" s="18" t="s">
        <v>280</v>
      </c>
      <c r="B62" s="12" t="s">
        <v>106</v>
      </c>
      <c r="C62" s="4">
        <v>5</v>
      </c>
      <c r="D62" s="4">
        <v>2</v>
      </c>
      <c r="E62" s="4">
        <v>2</v>
      </c>
      <c r="F62" s="4">
        <v>0</v>
      </c>
      <c r="G62" s="4">
        <v>0</v>
      </c>
      <c r="H62" s="4">
        <v>6</v>
      </c>
      <c r="I62" s="4">
        <v>3</v>
      </c>
      <c r="J62" s="4">
        <v>9</v>
      </c>
      <c r="K62" s="4" t="s">
        <v>81</v>
      </c>
      <c r="L62" s="4"/>
      <c r="M62" s="4"/>
      <c r="N62" s="12" t="s">
        <v>86</v>
      </c>
    </row>
    <row r="63" spans="1:14" ht="26.25" thickBot="1">
      <c r="A63" s="18" t="s">
        <v>281</v>
      </c>
      <c r="B63" s="12" t="s">
        <v>108</v>
      </c>
      <c r="C63" s="4">
        <v>5</v>
      </c>
      <c r="D63" s="4">
        <v>2</v>
      </c>
      <c r="E63" s="4">
        <v>2</v>
      </c>
      <c r="F63" s="4">
        <v>0</v>
      </c>
      <c r="G63" s="4">
        <v>0</v>
      </c>
      <c r="H63" s="4">
        <v>6</v>
      </c>
      <c r="I63" s="4">
        <v>3</v>
      </c>
      <c r="J63" s="4">
        <v>9</v>
      </c>
      <c r="K63" s="4"/>
      <c r="L63" s="4" t="s">
        <v>75</v>
      </c>
      <c r="M63" s="4"/>
      <c r="N63" s="12" t="s">
        <v>86</v>
      </c>
    </row>
    <row r="64" spans="1:14" ht="26.25" thickBot="1">
      <c r="A64" s="18" t="s">
        <v>282</v>
      </c>
      <c r="B64" s="12" t="s">
        <v>110</v>
      </c>
      <c r="C64" s="4">
        <v>5</v>
      </c>
      <c r="D64" s="4">
        <v>2</v>
      </c>
      <c r="E64" s="4">
        <v>1</v>
      </c>
      <c r="F64" s="4">
        <v>1</v>
      </c>
      <c r="G64" s="4">
        <v>0</v>
      </c>
      <c r="H64" s="4">
        <v>6</v>
      </c>
      <c r="I64" s="4">
        <v>3</v>
      </c>
      <c r="J64" s="4">
        <v>9</v>
      </c>
      <c r="K64" s="4" t="s">
        <v>81</v>
      </c>
      <c r="L64" s="4"/>
      <c r="M64" s="4"/>
      <c r="N64" s="12" t="s">
        <v>86</v>
      </c>
    </row>
    <row r="65" spans="1:14" ht="26.25" thickBot="1">
      <c r="A65" s="18" t="s">
        <v>283</v>
      </c>
      <c r="B65" s="12" t="s">
        <v>112</v>
      </c>
      <c r="C65" s="4">
        <v>6</v>
      </c>
      <c r="D65" s="4">
        <v>2</v>
      </c>
      <c r="E65" s="4">
        <v>1</v>
      </c>
      <c r="F65" s="4">
        <v>1</v>
      </c>
      <c r="G65" s="4">
        <v>0</v>
      </c>
      <c r="H65" s="4">
        <v>6</v>
      </c>
      <c r="I65" s="4">
        <v>5</v>
      </c>
      <c r="J65" s="4">
        <v>11</v>
      </c>
      <c r="K65" s="4" t="s">
        <v>81</v>
      </c>
      <c r="L65" s="4"/>
      <c r="M65" s="4"/>
      <c r="N65" s="12" t="s">
        <v>86</v>
      </c>
    </row>
    <row r="66" spans="1:14" ht="26.25" thickBot="1">
      <c r="A66" s="18" t="s">
        <v>284</v>
      </c>
      <c r="B66" s="12" t="s">
        <v>114</v>
      </c>
      <c r="C66" s="4">
        <v>4</v>
      </c>
      <c r="D66" s="4">
        <v>2</v>
      </c>
      <c r="E66" s="4">
        <v>1</v>
      </c>
      <c r="F66" s="4">
        <v>0</v>
      </c>
      <c r="G66" s="4">
        <v>0</v>
      </c>
      <c r="H66" s="4">
        <v>5</v>
      </c>
      <c r="I66" s="4">
        <v>2</v>
      </c>
      <c r="J66" s="4">
        <v>7</v>
      </c>
      <c r="K66" s="4"/>
      <c r="L66" s="4" t="s">
        <v>75</v>
      </c>
      <c r="M66" s="4"/>
      <c r="N66" s="12" t="s">
        <v>86</v>
      </c>
    </row>
    <row r="67" spans="1:14" ht="13.5" thickBot="1">
      <c r="A67" s="18" t="s">
        <v>115</v>
      </c>
      <c r="B67" s="12" t="s">
        <v>116</v>
      </c>
      <c r="C67" s="4">
        <v>0</v>
      </c>
      <c r="D67" s="4">
        <v>0</v>
      </c>
      <c r="E67" s="4">
        <v>2</v>
      </c>
      <c r="F67" s="4">
        <v>0</v>
      </c>
      <c r="G67" s="4">
        <v>0</v>
      </c>
      <c r="H67" s="4">
        <v>2</v>
      </c>
      <c r="I67" s="4">
        <v>0</v>
      </c>
      <c r="J67" s="4">
        <v>2</v>
      </c>
      <c r="K67" s="4"/>
      <c r="L67" s="4" t="s">
        <v>75</v>
      </c>
      <c r="M67" s="4"/>
      <c r="N67" s="12" t="s">
        <v>98</v>
      </c>
    </row>
    <row r="68" spans="1:14" ht="13.5" thickBot="1">
      <c r="A68" s="18" t="s">
        <v>117</v>
      </c>
      <c r="B68" s="12" t="s">
        <v>118</v>
      </c>
      <c r="C68" s="4">
        <v>3</v>
      </c>
      <c r="D68" s="4">
        <v>0</v>
      </c>
      <c r="E68" s="4">
        <v>2</v>
      </c>
      <c r="F68" s="4">
        <v>0</v>
      </c>
      <c r="G68" s="4">
        <v>0</v>
      </c>
      <c r="H68" s="4">
        <v>2</v>
      </c>
      <c r="I68" s="4">
        <v>3</v>
      </c>
      <c r="J68" s="4">
        <v>5</v>
      </c>
      <c r="K68" s="4"/>
      <c r="L68" s="4" t="s">
        <v>75</v>
      </c>
      <c r="M68" s="4"/>
      <c r="N68" s="12" t="s">
        <v>98</v>
      </c>
    </row>
    <row r="69" spans="1:14" ht="13.5" thickBot="1">
      <c r="A69" s="22" t="s">
        <v>101</v>
      </c>
      <c r="B69" s="10"/>
      <c r="C69" s="10">
        <v>33</v>
      </c>
      <c r="D69" s="10">
        <v>12</v>
      </c>
      <c r="E69" s="10">
        <v>13</v>
      </c>
      <c r="F69" s="10">
        <v>2</v>
      </c>
      <c r="G69" s="10">
        <v>0</v>
      </c>
      <c r="H69" s="10">
        <v>39</v>
      </c>
      <c r="I69" s="10">
        <v>22</v>
      </c>
      <c r="J69" s="10">
        <v>61</v>
      </c>
      <c r="K69" s="10"/>
      <c r="L69" s="10"/>
      <c r="M69" s="10"/>
      <c r="N69" s="10"/>
    </row>
    <row r="70" spans="1:14">
      <c r="A70" s="16"/>
    </row>
    <row r="71" spans="1:14" ht="16.5" thickBot="1">
      <c r="G71" s="13" t="s">
        <v>119</v>
      </c>
    </row>
    <row r="72" spans="1:14" ht="13.5" thickBot="1">
      <c r="A72" s="21" t="s">
        <v>67</v>
      </c>
      <c r="B72" s="9" t="s">
        <v>68</v>
      </c>
      <c r="C72" s="9" t="s">
        <v>69</v>
      </c>
      <c r="D72" s="100" t="s">
        <v>70</v>
      </c>
      <c r="E72" s="101"/>
      <c r="F72" s="101"/>
      <c r="G72" s="102"/>
      <c r="H72" s="100" t="s">
        <v>71</v>
      </c>
      <c r="I72" s="101"/>
      <c r="J72" s="102"/>
      <c r="K72" s="100" t="s">
        <v>72</v>
      </c>
      <c r="L72" s="101"/>
      <c r="M72" s="102"/>
      <c r="N72" s="9" t="s">
        <v>73</v>
      </c>
    </row>
    <row r="73" spans="1:14" ht="13.5" thickBot="1">
      <c r="A73" s="22"/>
      <c r="B73" s="10"/>
      <c r="C73" s="10" t="s">
        <v>74</v>
      </c>
      <c r="D73" s="11" t="s">
        <v>75</v>
      </c>
      <c r="E73" s="11" t="s">
        <v>76</v>
      </c>
      <c r="F73" s="11" t="s">
        <v>77</v>
      </c>
      <c r="G73" s="11" t="s">
        <v>78</v>
      </c>
      <c r="H73" s="11" t="s">
        <v>79</v>
      </c>
      <c r="I73" s="11" t="s">
        <v>33</v>
      </c>
      <c r="J73" s="11" t="s">
        <v>80</v>
      </c>
      <c r="K73" s="11" t="s">
        <v>81</v>
      </c>
      <c r="L73" s="11" t="s">
        <v>75</v>
      </c>
      <c r="M73" s="11" t="s">
        <v>82</v>
      </c>
      <c r="N73" s="10" t="s">
        <v>83</v>
      </c>
    </row>
    <row r="74" spans="1:14" ht="26.25" thickBot="1">
      <c r="A74" s="18" t="s">
        <v>285</v>
      </c>
      <c r="B74" s="12" t="s">
        <v>121</v>
      </c>
      <c r="C74" s="4">
        <v>6</v>
      </c>
      <c r="D74" s="4">
        <v>2</v>
      </c>
      <c r="E74" s="4">
        <v>2</v>
      </c>
      <c r="F74" s="4">
        <v>0</v>
      </c>
      <c r="G74" s="4">
        <v>0</v>
      </c>
      <c r="H74" s="4">
        <v>6</v>
      </c>
      <c r="I74" s="4">
        <v>5</v>
      </c>
      <c r="J74" s="4">
        <v>11</v>
      </c>
      <c r="K74" s="4" t="s">
        <v>81</v>
      </c>
      <c r="L74" s="4"/>
      <c r="M74" s="4"/>
      <c r="N74" s="12" t="s">
        <v>86</v>
      </c>
    </row>
    <row r="75" spans="1:14" ht="26.25" thickBot="1">
      <c r="A75" s="18" t="s">
        <v>286</v>
      </c>
      <c r="B75" s="12" t="s">
        <v>123</v>
      </c>
      <c r="C75" s="4">
        <v>6</v>
      </c>
      <c r="D75" s="4">
        <v>2</v>
      </c>
      <c r="E75" s="4">
        <v>2</v>
      </c>
      <c r="F75" s="4">
        <v>0</v>
      </c>
      <c r="G75" s="4">
        <v>0</v>
      </c>
      <c r="H75" s="4">
        <v>6</v>
      </c>
      <c r="I75" s="4">
        <v>5</v>
      </c>
      <c r="J75" s="4">
        <v>11</v>
      </c>
      <c r="K75" s="4"/>
      <c r="L75" s="4" t="s">
        <v>75</v>
      </c>
      <c r="M75" s="4"/>
      <c r="N75" s="12" t="s">
        <v>86</v>
      </c>
    </row>
    <row r="76" spans="1:14" ht="26.25" thickBot="1">
      <c r="A76" s="18" t="s">
        <v>287</v>
      </c>
      <c r="B76" s="12" t="s">
        <v>125</v>
      </c>
      <c r="C76" s="4">
        <v>6</v>
      </c>
      <c r="D76" s="4">
        <v>2</v>
      </c>
      <c r="E76" s="4">
        <v>2</v>
      </c>
      <c r="F76" s="4">
        <v>0</v>
      </c>
      <c r="G76" s="4">
        <v>0</v>
      </c>
      <c r="H76" s="4">
        <v>6</v>
      </c>
      <c r="I76" s="4">
        <v>5</v>
      </c>
      <c r="J76" s="4">
        <v>11</v>
      </c>
      <c r="K76" s="4" t="s">
        <v>81</v>
      </c>
      <c r="L76" s="4"/>
      <c r="M76" s="4"/>
      <c r="N76" s="12" t="s">
        <v>89</v>
      </c>
    </row>
    <row r="77" spans="1:14" ht="26.25" thickBot="1">
      <c r="A77" s="18" t="s">
        <v>288</v>
      </c>
      <c r="B77" s="12" t="s">
        <v>127</v>
      </c>
      <c r="C77" s="4">
        <v>6</v>
      </c>
      <c r="D77" s="4">
        <v>2</v>
      </c>
      <c r="E77" s="4">
        <v>2</v>
      </c>
      <c r="F77" s="4">
        <v>0</v>
      </c>
      <c r="G77" s="4">
        <v>0</v>
      </c>
      <c r="H77" s="4">
        <v>6</v>
      </c>
      <c r="I77" s="4">
        <v>5</v>
      </c>
      <c r="J77" s="4">
        <v>11</v>
      </c>
      <c r="K77" s="4" t="s">
        <v>81</v>
      </c>
      <c r="L77" s="4"/>
      <c r="M77" s="4"/>
      <c r="N77" s="12" t="s">
        <v>86</v>
      </c>
    </row>
    <row r="78" spans="1:14" ht="26.25" thickBot="1">
      <c r="A78" s="18" t="s">
        <v>289</v>
      </c>
      <c r="B78" s="12" t="s">
        <v>129</v>
      </c>
      <c r="C78" s="4">
        <v>6</v>
      </c>
      <c r="D78" s="4">
        <v>2</v>
      </c>
      <c r="E78" s="4">
        <v>0</v>
      </c>
      <c r="F78" s="4">
        <v>2</v>
      </c>
      <c r="G78" s="4">
        <v>0</v>
      </c>
      <c r="H78" s="4">
        <v>6</v>
      </c>
      <c r="I78" s="4">
        <v>5</v>
      </c>
      <c r="J78" s="4">
        <v>11</v>
      </c>
      <c r="K78" s="4"/>
      <c r="L78" s="4" t="s">
        <v>75</v>
      </c>
      <c r="M78" s="4"/>
      <c r="N78" s="12" t="s">
        <v>98</v>
      </c>
    </row>
    <row r="79" spans="1:14" ht="13.5" thickBot="1">
      <c r="A79" s="22" t="s">
        <v>101</v>
      </c>
      <c r="B79" s="10"/>
      <c r="C79" s="10">
        <v>30</v>
      </c>
      <c r="D79" s="10">
        <v>10</v>
      </c>
      <c r="E79" s="10">
        <v>8</v>
      </c>
      <c r="F79" s="10">
        <v>2</v>
      </c>
      <c r="G79" s="10">
        <v>0</v>
      </c>
      <c r="H79" s="10">
        <v>30</v>
      </c>
      <c r="I79" s="10">
        <v>25</v>
      </c>
      <c r="J79" s="10">
        <v>55</v>
      </c>
      <c r="K79" s="10"/>
      <c r="L79" s="10"/>
      <c r="M79" s="10"/>
      <c r="N79" s="10"/>
    </row>
    <row r="80" spans="1:14">
      <c r="A80" s="57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</row>
    <row r="81" spans="1:14">
      <c r="A81" s="16"/>
    </row>
    <row r="82" spans="1:14" ht="16.5" thickBot="1">
      <c r="F82" s="13" t="s">
        <v>130</v>
      </c>
    </row>
    <row r="83" spans="1:14" ht="13.5" thickBot="1">
      <c r="A83" s="21" t="s">
        <v>67</v>
      </c>
      <c r="B83" s="9" t="s">
        <v>68</v>
      </c>
      <c r="C83" s="9" t="s">
        <v>69</v>
      </c>
      <c r="D83" s="100" t="s">
        <v>70</v>
      </c>
      <c r="E83" s="101"/>
      <c r="F83" s="101"/>
      <c r="G83" s="102"/>
      <c r="H83" s="100" t="s">
        <v>71</v>
      </c>
      <c r="I83" s="101"/>
      <c r="J83" s="102"/>
      <c r="K83" s="100" t="s">
        <v>72</v>
      </c>
      <c r="L83" s="101"/>
      <c r="M83" s="102"/>
      <c r="N83" s="9" t="s">
        <v>73</v>
      </c>
    </row>
    <row r="84" spans="1:14" ht="13.5" thickBot="1">
      <c r="A84" s="22"/>
      <c r="B84" s="10"/>
      <c r="C84" s="10" t="s">
        <v>74</v>
      </c>
      <c r="D84" s="11" t="s">
        <v>75</v>
      </c>
      <c r="E84" s="11" t="s">
        <v>76</v>
      </c>
      <c r="F84" s="11" t="s">
        <v>77</v>
      </c>
      <c r="G84" s="11" t="s">
        <v>78</v>
      </c>
      <c r="H84" s="11" t="s">
        <v>79</v>
      </c>
      <c r="I84" s="11" t="s">
        <v>33</v>
      </c>
      <c r="J84" s="11" t="s">
        <v>80</v>
      </c>
      <c r="K84" s="11" t="s">
        <v>81</v>
      </c>
      <c r="L84" s="11" t="s">
        <v>75</v>
      </c>
      <c r="M84" s="11" t="s">
        <v>82</v>
      </c>
      <c r="N84" s="10" t="s">
        <v>83</v>
      </c>
    </row>
    <row r="85" spans="1:14" ht="26.25" thickBot="1">
      <c r="A85" s="18" t="s">
        <v>290</v>
      </c>
      <c r="B85" s="12" t="s">
        <v>132</v>
      </c>
      <c r="C85" s="4">
        <v>7</v>
      </c>
      <c r="D85" s="4">
        <v>2</v>
      </c>
      <c r="E85" s="4">
        <v>1</v>
      </c>
      <c r="F85" s="4">
        <v>2</v>
      </c>
      <c r="G85" s="4">
        <v>0</v>
      </c>
      <c r="H85" s="4">
        <v>7</v>
      </c>
      <c r="I85" s="4">
        <v>5</v>
      </c>
      <c r="J85" s="4">
        <v>12</v>
      </c>
      <c r="K85" s="4" t="s">
        <v>81</v>
      </c>
      <c r="L85" s="4"/>
      <c r="M85" s="4"/>
      <c r="N85" s="12" t="s">
        <v>89</v>
      </c>
    </row>
    <row r="86" spans="1:14" ht="26.25" thickBot="1">
      <c r="A86" s="18" t="s">
        <v>291</v>
      </c>
      <c r="B86" s="12" t="s">
        <v>134</v>
      </c>
      <c r="C86" s="4">
        <v>6</v>
      </c>
      <c r="D86" s="4">
        <v>2</v>
      </c>
      <c r="E86" s="4">
        <v>2</v>
      </c>
      <c r="F86" s="4">
        <v>0</v>
      </c>
      <c r="G86" s="4">
        <v>0</v>
      </c>
      <c r="H86" s="4">
        <v>6</v>
      </c>
      <c r="I86" s="4">
        <v>5</v>
      </c>
      <c r="J86" s="4">
        <v>11</v>
      </c>
      <c r="K86" s="4"/>
      <c r="L86" s="4" t="s">
        <v>75</v>
      </c>
      <c r="M86" s="4"/>
      <c r="N86" s="12" t="s">
        <v>86</v>
      </c>
    </row>
    <row r="87" spans="1:14" ht="26.25" thickBot="1">
      <c r="A87" s="18" t="s">
        <v>292</v>
      </c>
      <c r="B87" s="12" t="s">
        <v>136</v>
      </c>
      <c r="C87" s="4">
        <v>6</v>
      </c>
      <c r="D87" s="4">
        <v>2</v>
      </c>
      <c r="E87" s="4">
        <v>2</v>
      </c>
      <c r="F87" s="4">
        <v>0</v>
      </c>
      <c r="G87" s="4">
        <v>0</v>
      </c>
      <c r="H87" s="4">
        <v>6</v>
      </c>
      <c r="I87" s="4">
        <v>5</v>
      </c>
      <c r="J87" s="4">
        <v>11</v>
      </c>
      <c r="K87" s="4" t="s">
        <v>81</v>
      </c>
      <c r="L87" s="4"/>
      <c r="M87" s="4"/>
      <c r="N87" s="12" t="s">
        <v>86</v>
      </c>
    </row>
    <row r="88" spans="1:14" ht="26.25" thickBot="1">
      <c r="A88" s="18" t="s">
        <v>293</v>
      </c>
      <c r="B88" s="12" t="s">
        <v>138</v>
      </c>
      <c r="C88" s="4">
        <v>6</v>
      </c>
      <c r="D88" s="4">
        <v>2</v>
      </c>
      <c r="E88" s="4">
        <v>1</v>
      </c>
      <c r="F88" s="4">
        <v>1</v>
      </c>
      <c r="G88" s="4">
        <v>0</v>
      </c>
      <c r="H88" s="4">
        <v>6</v>
      </c>
      <c r="I88" s="4">
        <v>5</v>
      </c>
      <c r="J88" s="4">
        <v>11</v>
      </c>
      <c r="K88" s="4" t="s">
        <v>81</v>
      </c>
      <c r="L88" s="4"/>
      <c r="M88" s="4"/>
      <c r="N88" s="12" t="s">
        <v>86</v>
      </c>
    </row>
    <row r="89" spans="1:14" ht="13.5" thickBot="1">
      <c r="A89" s="18" t="s">
        <v>139</v>
      </c>
      <c r="B89" s="12" t="s">
        <v>140</v>
      </c>
      <c r="C89" s="4">
        <v>5</v>
      </c>
      <c r="D89" s="4">
        <v>2</v>
      </c>
      <c r="E89" s="4">
        <v>1</v>
      </c>
      <c r="F89" s="4">
        <v>0</v>
      </c>
      <c r="G89" s="4">
        <v>0</v>
      </c>
      <c r="H89" s="4">
        <v>5</v>
      </c>
      <c r="I89" s="4">
        <v>4</v>
      </c>
      <c r="J89" s="4">
        <v>9</v>
      </c>
      <c r="K89" s="4"/>
      <c r="L89" s="4" t="s">
        <v>75</v>
      </c>
      <c r="M89" s="4"/>
      <c r="N89" s="12" t="s">
        <v>86</v>
      </c>
    </row>
    <row r="90" spans="1:14" ht="13.5" thickBot="1">
      <c r="A90" s="22" t="s">
        <v>101</v>
      </c>
      <c r="B90" s="10"/>
      <c r="C90" s="10">
        <v>30</v>
      </c>
      <c r="D90" s="10">
        <v>10</v>
      </c>
      <c r="E90" s="10">
        <v>7</v>
      </c>
      <c r="F90" s="10">
        <v>3</v>
      </c>
      <c r="G90" s="10">
        <v>0</v>
      </c>
      <c r="H90" s="10">
        <v>30</v>
      </c>
      <c r="I90" s="10">
        <v>24</v>
      </c>
      <c r="J90" s="10">
        <v>54</v>
      </c>
      <c r="K90" s="10"/>
      <c r="L90" s="10"/>
      <c r="M90" s="10"/>
      <c r="N90" s="10"/>
    </row>
    <row r="91" spans="1:14">
      <c r="A91" s="16"/>
    </row>
    <row r="92" spans="1:14" ht="16.5" thickBot="1">
      <c r="F92" s="13" t="s">
        <v>141</v>
      </c>
    </row>
    <row r="93" spans="1:14" ht="13.5" thickBot="1">
      <c r="A93" s="21" t="s">
        <v>67</v>
      </c>
      <c r="B93" s="9" t="s">
        <v>68</v>
      </c>
      <c r="C93" s="9" t="s">
        <v>69</v>
      </c>
      <c r="D93" s="100" t="s">
        <v>70</v>
      </c>
      <c r="E93" s="101"/>
      <c r="F93" s="101"/>
      <c r="G93" s="102"/>
      <c r="H93" s="100" t="s">
        <v>71</v>
      </c>
      <c r="I93" s="101"/>
      <c r="J93" s="102"/>
      <c r="K93" s="100" t="s">
        <v>72</v>
      </c>
      <c r="L93" s="101"/>
      <c r="M93" s="102"/>
      <c r="N93" s="9" t="s">
        <v>73</v>
      </c>
    </row>
    <row r="94" spans="1:14" ht="13.5" thickBot="1">
      <c r="A94" s="22"/>
      <c r="B94" s="10"/>
      <c r="C94" s="10" t="s">
        <v>74</v>
      </c>
      <c r="D94" s="11" t="s">
        <v>75</v>
      </c>
      <c r="E94" s="11" t="s">
        <v>76</v>
      </c>
      <c r="F94" s="11" t="s">
        <v>77</v>
      </c>
      <c r="G94" s="11" t="s">
        <v>78</v>
      </c>
      <c r="H94" s="11" t="s">
        <v>79</v>
      </c>
      <c r="I94" s="11" t="s">
        <v>33</v>
      </c>
      <c r="J94" s="11" t="s">
        <v>80</v>
      </c>
      <c r="K94" s="11" t="s">
        <v>81</v>
      </c>
      <c r="L94" s="11" t="s">
        <v>75</v>
      </c>
      <c r="M94" s="11" t="s">
        <v>82</v>
      </c>
      <c r="N94" s="10" t="s">
        <v>83</v>
      </c>
    </row>
    <row r="95" spans="1:14" ht="26.25" thickBot="1">
      <c r="A95" s="18" t="s">
        <v>294</v>
      </c>
      <c r="B95" s="12" t="s">
        <v>143</v>
      </c>
      <c r="C95" s="4">
        <v>6</v>
      </c>
      <c r="D95" s="4">
        <v>2</v>
      </c>
      <c r="E95" s="4">
        <v>2</v>
      </c>
      <c r="F95" s="4">
        <v>0</v>
      </c>
      <c r="G95" s="4">
        <v>0</v>
      </c>
      <c r="H95" s="4">
        <v>6</v>
      </c>
      <c r="I95" s="4">
        <v>5</v>
      </c>
      <c r="J95" s="4">
        <v>11</v>
      </c>
      <c r="K95" s="4"/>
      <c r="L95" s="4" t="s">
        <v>75</v>
      </c>
      <c r="M95" s="4"/>
      <c r="N95" s="12" t="s">
        <v>89</v>
      </c>
    </row>
    <row r="96" spans="1:14" ht="26.25" thickBot="1">
      <c r="A96" s="18" t="s">
        <v>295</v>
      </c>
      <c r="B96" s="12" t="s">
        <v>145</v>
      </c>
      <c r="C96" s="4">
        <v>7</v>
      </c>
      <c r="D96" s="4">
        <v>2</v>
      </c>
      <c r="E96" s="4">
        <v>2</v>
      </c>
      <c r="F96" s="4">
        <v>1</v>
      </c>
      <c r="G96" s="4">
        <v>0</v>
      </c>
      <c r="H96" s="4">
        <v>7</v>
      </c>
      <c r="I96" s="4">
        <v>5</v>
      </c>
      <c r="J96" s="4">
        <v>12</v>
      </c>
      <c r="K96" s="4" t="s">
        <v>81</v>
      </c>
      <c r="L96" s="4"/>
      <c r="M96" s="4"/>
      <c r="N96" s="12" t="s">
        <v>89</v>
      </c>
    </row>
    <row r="97" spans="1:14" ht="26.25" thickBot="1">
      <c r="A97" s="18" t="s">
        <v>296</v>
      </c>
      <c r="B97" s="12" t="s">
        <v>147</v>
      </c>
      <c r="C97" s="4">
        <v>6</v>
      </c>
      <c r="D97" s="4">
        <v>2</v>
      </c>
      <c r="E97" s="4">
        <v>2</v>
      </c>
      <c r="F97" s="4">
        <v>0</v>
      </c>
      <c r="G97" s="4">
        <v>0</v>
      </c>
      <c r="H97" s="4">
        <v>6</v>
      </c>
      <c r="I97" s="4">
        <v>5</v>
      </c>
      <c r="J97" s="4">
        <v>11</v>
      </c>
      <c r="K97" s="4" t="s">
        <v>81</v>
      </c>
      <c r="L97" s="4"/>
      <c r="M97" s="4"/>
      <c r="N97" s="12" t="s">
        <v>89</v>
      </c>
    </row>
    <row r="98" spans="1:14" ht="26.25" thickBot="1">
      <c r="A98" s="18" t="s">
        <v>297</v>
      </c>
      <c r="B98" s="12" t="s">
        <v>149</v>
      </c>
      <c r="C98" s="4">
        <v>6</v>
      </c>
      <c r="D98" s="4">
        <v>2</v>
      </c>
      <c r="E98" s="4">
        <v>1</v>
      </c>
      <c r="F98" s="4">
        <v>1</v>
      </c>
      <c r="G98" s="4">
        <v>0</v>
      </c>
      <c r="H98" s="4">
        <v>6</v>
      </c>
      <c r="I98" s="4">
        <v>5</v>
      </c>
      <c r="J98" s="4">
        <v>11</v>
      </c>
      <c r="K98" s="4" t="s">
        <v>81</v>
      </c>
      <c r="L98" s="4"/>
      <c r="M98" s="4"/>
      <c r="N98" s="12" t="s">
        <v>89</v>
      </c>
    </row>
    <row r="99" spans="1:14" ht="13.5" thickBot="1">
      <c r="A99" s="18" t="s">
        <v>150</v>
      </c>
      <c r="B99" s="12" t="s">
        <v>151</v>
      </c>
      <c r="C99" s="4">
        <v>5</v>
      </c>
      <c r="D99" s="4">
        <v>2</v>
      </c>
      <c r="E99" s="4">
        <v>1</v>
      </c>
      <c r="F99" s="4">
        <v>0</v>
      </c>
      <c r="G99" s="4">
        <v>2</v>
      </c>
      <c r="H99" s="4">
        <v>5</v>
      </c>
      <c r="I99" s="4">
        <v>4</v>
      </c>
      <c r="J99" s="4">
        <v>9</v>
      </c>
      <c r="K99" s="4"/>
      <c r="L99" s="4" t="s">
        <v>75</v>
      </c>
      <c r="M99" s="4"/>
      <c r="N99" s="12" t="s">
        <v>86</v>
      </c>
    </row>
    <row r="100" spans="1:14" ht="13.5" thickBot="1">
      <c r="A100" s="22" t="s">
        <v>101</v>
      </c>
      <c r="B100" s="10"/>
      <c r="C100" s="10">
        <v>30</v>
      </c>
      <c r="D100" s="10">
        <v>10</v>
      </c>
      <c r="E100" s="10">
        <v>8</v>
      </c>
      <c r="F100" s="10">
        <v>2</v>
      </c>
      <c r="G100" s="10">
        <v>2</v>
      </c>
      <c r="H100" s="10">
        <v>30</v>
      </c>
      <c r="I100" s="10">
        <v>24</v>
      </c>
      <c r="J100" s="10">
        <v>54</v>
      </c>
      <c r="K100" s="10"/>
      <c r="L100" s="10"/>
      <c r="M100" s="10"/>
      <c r="N100" s="10"/>
    </row>
    <row r="101" spans="1:14">
      <c r="A101" s="16"/>
    </row>
    <row r="102" spans="1:14" ht="16.5" thickBot="1">
      <c r="F102" s="13" t="s">
        <v>152</v>
      </c>
    </row>
    <row r="103" spans="1:14" ht="13.5" thickBot="1">
      <c r="A103" s="21" t="s">
        <v>67</v>
      </c>
      <c r="B103" s="9" t="s">
        <v>68</v>
      </c>
      <c r="C103" s="9" t="s">
        <v>69</v>
      </c>
      <c r="D103" s="100" t="s">
        <v>70</v>
      </c>
      <c r="E103" s="101"/>
      <c r="F103" s="101"/>
      <c r="G103" s="102"/>
      <c r="H103" s="100" t="s">
        <v>71</v>
      </c>
      <c r="I103" s="101"/>
      <c r="J103" s="102"/>
      <c r="K103" s="100" t="s">
        <v>72</v>
      </c>
      <c r="L103" s="101"/>
      <c r="M103" s="102"/>
      <c r="N103" s="9" t="s">
        <v>73</v>
      </c>
    </row>
    <row r="104" spans="1:14" ht="13.5" thickBot="1">
      <c r="A104" s="22"/>
      <c r="B104" s="10"/>
      <c r="C104" s="10" t="s">
        <v>74</v>
      </c>
      <c r="D104" s="11" t="s">
        <v>75</v>
      </c>
      <c r="E104" s="11" t="s">
        <v>76</v>
      </c>
      <c r="F104" s="11" t="s">
        <v>77</v>
      </c>
      <c r="G104" s="11" t="s">
        <v>78</v>
      </c>
      <c r="H104" s="11" t="s">
        <v>79</v>
      </c>
      <c r="I104" s="11" t="s">
        <v>33</v>
      </c>
      <c r="J104" s="11" t="s">
        <v>80</v>
      </c>
      <c r="K104" s="11" t="s">
        <v>81</v>
      </c>
      <c r="L104" s="11" t="s">
        <v>75</v>
      </c>
      <c r="M104" s="11" t="s">
        <v>82</v>
      </c>
      <c r="N104" s="10" t="s">
        <v>83</v>
      </c>
    </row>
    <row r="105" spans="1:14" ht="26.25" thickBot="1">
      <c r="A105" s="18" t="s">
        <v>298</v>
      </c>
      <c r="B105" s="12" t="s">
        <v>154</v>
      </c>
      <c r="C105" s="4">
        <v>6</v>
      </c>
      <c r="D105" s="4">
        <v>2</v>
      </c>
      <c r="E105" s="4">
        <v>1</v>
      </c>
      <c r="F105" s="4">
        <v>0</v>
      </c>
      <c r="G105" s="4">
        <v>1</v>
      </c>
      <c r="H105" s="4">
        <v>5</v>
      </c>
      <c r="I105" s="4">
        <v>6</v>
      </c>
      <c r="J105" s="4">
        <v>11</v>
      </c>
      <c r="K105" s="4" t="s">
        <v>81</v>
      </c>
      <c r="L105" s="4"/>
      <c r="M105" s="4"/>
      <c r="N105" s="12" t="s">
        <v>86</v>
      </c>
    </row>
    <row r="106" spans="1:14" ht="26.25" thickBot="1">
      <c r="A106" s="18" t="s">
        <v>299</v>
      </c>
      <c r="B106" s="12" t="s">
        <v>156</v>
      </c>
      <c r="C106" s="4">
        <v>5</v>
      </c>
      <c r="D106" s="4">
        <v>0</v>
      </c>
      <c r="E106" s="4">
        <v>0</v>
      </c>
      <c r="F106" s="4">
        <v>0</v>
      </c>
      <c r="G106" s="4">
        <v>2</v>
      </c>
      <c r="H106" s="4">
        <v>0</v>
      </c>
      <c r="I106" s="4">
        <v>9</v>
      </c>
      <c r="J106" s="4">
        <v>9</v>
      </c>
      <c r="K106" s="4"/>
      <c r="L106" s="4" t="s">
        <v>75</v>
      </c>
      <c r="M106" s="4"/>
      <c r="N106" s="12" t="s">
        <v>89</v>
      </c>
    </row>
    <row r="107" spans="1:14" ht="13.5" thickBot="1">
      <c r="A107" s="18" t="s">
        <v>157</v>
      </c>
      <c r="B107" s="12" t="s">
        <v>158</v>
      </c>
      <c r="C107" s="4">
        <v>7</v>
      </c>
      <c r="D107" s="4">
        <v>2</v>
      </c>
      <c r="E107" s="4">
        <v>1</v>
      </c>
      <c r="F107" s="4">
        <v>0</v>
      </c>
      <c r="G107" s="4">
        <v>2</v>
      </c>
      <c r="H107" s="4">
        <v>5</v>
      </c>
      <c r="I107" s="4">
        <v>7</v>
      </c>
      <c r="J107" s="4">
        <v>12</v>
      </c>
      <c r="K107" s="4" t="s">
        <v>81</v>
      </c>
      <c r="L107" s="4"/>
      <c r="M107" s="4"/>
      <c r="N107" s="12" t="s">
        <v>89</v>
      </c>
    </row>
    <row r="108" spans="1:14" ht="13.5" thickBot="1">
      <c r="A108" s="18" t="s">
        <v>159</v>
      </c>
      <c r="B108" s="12" t="s">
        <v>160</v>
      </c>
      <c r="C108" s="4">
        <v>7</v>
      </c>
      <c r="D108" s="4">
        <v>2</v>
      </c>
      <c r="E108" s="4">
        <v>1</v>
      </c>
      <c r="F108" s="4">
        <v>0</v>
      </c>
      <c r="G108" s="4">
        <v>2</v>
      </c>
      <c r="H108" s="4">
        <v>5</v>
      </c>
      <c r="I108" s="4">
        <v>7</v>
      </c>
      <c r="J108" s="4">
        <v>12</v>
      </c>
      <c r="K108" s="4"/>
      <c r="L108" s="4" t="s">
        <v>75</v>
      </c>
      <c r="M108" s="4"/>
      <c r="N108" s="12" t="s">
        <v>89</v>
      </c>
    </row>
    <row r="109" spans="1:14" ht="13.5" thickBot="1">
      <c r="A109" s="18" t="s">
        <v>161</v>
      </c>
      <c r="B109" s="12" t="s">
        <v>162</v>
      </c>
      <c r="C109" s="4">
        <v>7</v>
      </c>
      <c r="D109" s="4">
        <v>2</v>
      </c>
      <c r="E109" s="4">
        <v>1</v>
      </c>
      <c r="F109" s="4">
        <v>0</v>
      </c>
      <c r="G109" s="4">
        <v>2</v>
      </c>
      <c r="H109" s="4">
        <v>5</v>
      </c>
      <c r="I109" s="4">
        <v>7</v>
      </c>
      <c r="J109" s="4">
        <v>12</v>
      </c>
      <c r="K109" s="4"/>
      <c r="L109" s="4" t="s">
        <v>75</v>
      </c>
      <c r="M109" s="4"/>
      <c r="N109" s="12" t="s">
        <v>89</v>
      </c>
    </row>
    <row r="110" spans="1:14" ht="13.5" thickBot="1">
      <c r="A110" s="18" t="s">
        <v>163</v>
      </c>
      <c r="B110" s="12" t="s">
        <v>164</v>
      </c>
      <c r="C110" s="4">
        <v>3</v>
      </c>
      <c r="D110" s="4">
        <v>2</v>
      </c>
      <c r="E110" s="4">
        <v>0</v>
      </c>
      <c r="F110" s="4">
        <v>0</v>
      </c>
      <c r="G110" s="4">
        <v>0</v>
      </c>
      <c r="H110" s="4">
        <v>4</v>
      </c>
      <c r="I110" s="4">
        <v>1</v>
      </c>
      <c r="J110" s="4">
        <v>5</v>
      </c>
      <c r="K110" s="4"/>
      <c r="L110" s="4" t="s">
        <v>75</v>
      </c>
      <c r="M110" s="4"/>
      <c r="N110" s="12" t="s">
        <v>86</v>
      </c>
    </row>
    <row r="111" spans="1:14" ht="13.5" thickBot="1">
      <c r="A111" s="22" t="s">
        <v>101</v>
      </c>
      <c r="B111" s="10"/>
      <c r="C111" s="10">
        <v>35</v>
      </c>
      <c r="D111" s="10">
        <v>10</v>
      </c>
      <c r="E111" s="10">
        <v>4</v>
      </c>
      <c r="F111" s="10">
        <v>0</v>
      </c>
      <c r="G111" s="10">
        <v>9</v>
      </c>
      <c r="H111" s="10">
        <v>24</v>
      </c>
      <c r="I111" s="10">
        <v>37</v>
      </c>
      <c r="J111" s="10">
        <v>61</v>
      </c>
      <c r="K111" s="10"/>
      <c r="L111" s="10"/>
      <c r="M111" s="10"/>
      <c r="N111" s="10"/>
    </row>
    <row r="112" spans="1:14">
      <c r="A112" s="57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</row>
    <row r="113" spans="1:14">
      <c r="A113" s="57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</row>
    <row r="114" spans="1:14">
      <c r="A114" s="57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</row>
    <row r="115" spans="1:14">
      <c r="A115" s="57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</row>
    <row r="116" spans="1:14">
      <c r="A116" s="57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</row>
    <row r="117" spans="1:14">
      <c r="A117" s="57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</row>
    <row r="118" spans="1:14">
      <c r="A118" s="57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</row>
    <row r="119" spans="1:14">
      <c r="A119" s="57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</row>
    <row r="120" spans="1:14">
      <c r="A120" s="57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</row>
    <row r="121" spans="1:14">
      <c r="A121" s="57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</row>
    <row r="122" spans="1:14">
      <c r="A122" s="57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</row>
    <row r="123" spans="1:14">
      <c r="A123" s="57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</row>
    <row r="124" spans="1:14">
      <c r="A124" s="57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</row>
    <row r="125" spans="1:14">
      <c r="A125" s="57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</row>
    <row r="126" spans="1:14">
      <c r="A126" s="57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</row>
    <row r="127" spans="1:14" ht="15.75">
      <c r="A127" s="14"/>
      <c r="E127" s="13" t="s">
        <v>422</v>
      </c>
    </row>
    <row r="129" spans="1:14" ht="13.5" thickBot="1">
      <c r="A129" s="16"/>
    </row>
    <row r="130" spans="1:14" ht="13.5" thickBot="1">
      <c r="A130" s="21" t="s">
        <v>67</v>
      </c>
      <c r="B130" s="9" t="s">
        <v>68</v>
      </c>
      <c r="C130" s="9" t="s">
        <v>69</v>
      </c>
      <c r="D130" s="100" t="s">
        <v>70</v>
      </c>
      <c r="E130" s="101"/>
      <c r="F130" s="101"/>
      <c r="G130" s="102"/>
      <c r="H130" s="100" t="s">
        <v>71</v>
      </c>
      <c r="I130" s="101"/>
      <c r="J130" s="102"/>
      <c r="K130" s="100" t="s">
        <v>72</v>
      </c>
      <c r="L130" s="101"/>
      <c r="M130" s="102"/>
      <c r="N130" s="9" t="s">
        <v>73</v>
      </c>
    </row>
    <row r="131" spans="1:14" ht="13.5" thickBot="1">
      <c r="A131" s="22"/>
      <c r="B131" s="10"/>
      <c r="C131" s="10" t="s">
        <v>74</v>
      </c>
      <c r="D131" s="11" t="s">
        <v>75</v>
      </c>
      <c r="E131" s="11" t="s">
        <v>76</v>
      </c>
      <c r="F131" s="11" t="s">
        <v>77</v>
      </c>
      <c r="G131" s="11" t="s">
        <v>78</v>
      </c>
      <c r="H131" s="11" t="s">
        <v>79</v>
      </c>
      <c r="I131" s="11" t="s">
        <v>33</v>
      </c>
      <c r="J131" s="11" t="s">
        <v>80</v>
      </c>
      <c r="K131" s="11" t="s">
        <v>81</v>
      </c>
      <c r="L131" s="11" t="s">
        <v>75</v>
      </c>
      <c r="M131" s="11" t="s">
        <v>82</v>
      </c>
      <c r="N131" s="10" t="s">
        <v>83</v>
      </c>
    </row>
    <row r="132" spans="1:14">
      <c r="A132" s="116" t="s">
        <v>166</v>
      </c>
      <c r="B132" s="117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8"/>
    </row>
    <row r="133" spans="1:14" ht="13.5" thickBot="1">
      <c r="A133" s="18" t="s">
        <v>167</v>
      </c>
      <c r="B133" s="12" t="s">
        <v>168</v>
      </c>
      <c r="C133" s="4">
        <v>3</v>
      </c>
      <c r="D133" s="4">
        <v>0</v>
      </c>
      <c r="E133" s="4">
        <v>2</v>
      </c>
      <c r="F133" s="4">
        <v>0</v>
      </c>
      <c r="G133" s="4">
        <v>0</v>
      </c>
      <c r="H133" s="4">
        <v>2</v>
      </c>
      <c r="I133" s="4">
        <v>3</v>
      </c>
      <c r="J133" s="4">
        <v>5</v>
      </c>
      <c r="K133" s="4"/>
      <c r="L133" s="4" t="s">
        <v>75</v>
      </c>
      <c r="M133" s="4"/>
      <c r="N133" s="12" t="s">
        <v>98</v>
      </c>
    </row>
    <row r="134" spans="1:14" ht="13.5" thickBot="1">
      <c r="A134" s="18" t="s">
        <v>169</v>
      </c>
      <c r="B134" s="12" t="s">
        <v>170</v>
      </c>
      <c r="C134" s="4">
        <v>3</v>
      </c>
      <c r="D134" s="4">
        <v>0</v>
      </c>
      <c r="E134" s="4">
        <v>2</v>
      </c>
      <c r="F134" s="4">
        <v>0</v>
      </c>
      <c r="G134" s="4">
        <v>0</v>
      </c>
      <c r="H134" s="4">
        <v>2</v>
      </c>
      <c r="I134" s="4">
        <v>3</v>
      </c>
      <c r="J134" s="4">
        <v>5</v>
      </c>
      <c r="K134" s="4"/>
      <c r="L134" s="4" t="s">
        <v>75</v>
      </c>
      <c r="M134" s="4"/>
      <c r="N134" s="12" t="s">
        <v>98</v>
      </c>
    </row>
    <row r="135" spans="1:14" ht="13.5" thickBot="1">
      <c r="A135" s="18" t="s">
        <v>171</v>
      </c>
      <c r="B135" s="12" t="s">
        <v>172</v>
      </c>
      <c r="C135" s="4">
        <v>3</v>
      </c>
      <c r="D135" s="4">
        <v>0</v>
      </c>
      <c r="E135" s="4">
        <v>2</v>
      </c>
      <c r="F135" s="4">
        <v>0</v>
      </c>
      <c r="G135" s="4">
        <v>0</v>
      </c>
      <c r="H135" s="4">
        <v>2</v>
      </c>
      <c r="I135" s="4">
        <v>3</v>
      </c>
      <c r="J135" s="4">
        <v>5</v>
      </c>
      <c r="K135" s="4"/>
      <c r="L135" s="4" t="s">
        <v>75</v>
      </c>
      <c r="M135" s="4"/>
      <c r="N135" s="12" t="s">
        <v>98</v>
      </c>
    </row>
    <row r="136" spans="1:14">
      <c r="A136" s="116" t="s">
        <v>173</v>
      </c>
      <c r="B136" s="117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8"/>
    </row>
    <row r="137" spans="1:14" ht="13.5" thickBot="1">
      <c r="A137" s="18" t="s">
        <v>174</v>
      </c>
      <c r="B137" s="12" t="s">
        <v>175</v>
      </c>
      <c r="C137" s="4">
        <v>3</v>
      </c>
      <c r="D137" s="4">
        <v>0</v>
      </c>
      <c r="E137" s="4">
        <v>2</v>
      </c>
      <c r="F137" s="4">
        <v>0</v>
      </c>
      <c r="G137" s="4">
        <v>0</v>
      </c>
      <c r="H137" s="4">
        <v>2</v>
      </c>
      <c r="I137" s="4">
        <v>3</v>
      </c>
      <c r="J137" s="4">
        <v>5</v>
      </c>
      <c r="K137" s="4"/>
      <c r="L137" s="4" t="s">
        <v>75</v>
      </c>
      <c r="M137" s="4"/>
      <c r="N137" s="12" t="s">
        <v>98</v>
      </c>
    </row>
    <row r="138" spans="1:14" ht="13.5" thickBot="1">
      <c r="A138" s="18" t="s">
        <v>176</v>
      </c>
      <c r="B138" s="12" t="s">
        <v>177</v>
      </c>
      <c r="C138" s="4">
        <v>3</v>
      </c>
      <c r="D138" s="4">
        <v>0</v>
      </c>
      <c r="E138" s="4">
        <v>2</v>
      </c>
      <c r="F138" s="4">
        <v>0</v>
      </c>
      <c r="G138" s="4">
        <v>0</v>
      </c>
      <c r="H138" s="4">
        <v>2</v>
      </c>
      <c r="I138" s="4">
        <v>3</v>
      </c>
      <c r="J138" s="4">
        <v>5</v>
      </c>
      <c r="K138" s="4"/>
      <c r="L138" s="4" t="s">
        <v>75</v>
      </c>
      <c r="M138" s="4"/>
      <c r="N138" s="12" t="s">
        <v>98</v>
      </c>
    </row>
    <row r="139" spans="1:14" ht="13.5" thickBot="1">
      <c r="A139" s="18" t="s">
        <v>178</v>
      </c>
      <c r="B139" s="12" t="s">
        <v>179</v>
      </c>
      <c r="C139" s="4">
        <v>3</v>
      </c>
      <c r="D139" s="4">
        <v>0</v>
      </c>
      <c r="E139" s="4">
        <v>2</v>
      </c>
      <c r="F139" s="4">
        <v>0</v>
      </c>
      <c r="G139" s="4">
        <v>0</v>
      </c>
      <c r="H139" s="4">
        <v>2</v>
      </c>
      <c r="I139" s="4">
        <v>3</v>
      </c>
      <c r="J139" s="4">
        <v>5</v>
      </c>
      <c r="K139" s="4"/>
      <c r="L139" s="4" t="s">
        <v>75</v>
      </c>
      <c r="M139" s="4"/>
      <c r="N139" s="12" t="s">
        <v>98</v>
      </c>
    </row>
    <row r="140" spans="1:14" ht="13.5" thickBot="1">
      <c r="A140" s="55"/>
      <c r="B140" s="56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12"/>
    </row>
    <row r="141" spans="1:14" ht="16.5" thickBot="1">
      <c r="A141" s="55"/>
      <c r="B141" s="56"/>
      <c r="C141" s="5"/>
      <c r="D141" s="5"/>
      <c r="E141" s="5"/>
      <c r="F141" s="13" t="s">
        <v>165</v>
      </c>
      <c r="I141" s="5"/>
      <c r="J141" s="5"/>
      <c r="K141" s="5"/>
      <c r="L141" s="5"/>
      <c r="M141" s="5"/>
      <c r="N141" s="12"/>
    </row>
    <row r="142" spans="1:14" ht="13.5" thickBot="1">
      <c r="A142" s="107" t="s">
        <v>180</v>
      </c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9"/>
    </row>
    <row r="143" spans="1:14" ht="13.5" thickBot="1">
      <c r="A143" s="23"/>
      <c r="B143" s="110" t="s">
        <v>181</v>
      </c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N143" s="112"/>
    </row>
    <row r="144" spans="1:14" ht="13.5" thickBot="1">
      <c r="A144" s="18" t="s">
        <v>182</v>
      </c>
      <c r="B144" s="12" t="s">
        <v>183</v>
      </c>
      <c r="C144" s="4">
        <v>5</v>
      </c>
      <c r="D144" s="4">
        <v>2</v>
      </c>
      <c r="E144" s="4">
        <v>1</v>
      </c>
      <c r="F144" s="4">
        <v>0</v>
      </c>
      <c r="G144" s="4">
        <v>0</v>
      </c>
      <c r="H144" s="4">
        <v>5</v>
      </c>
      <c r="I144" s="4">
        <v>4</v>
      </c>
      <c r="J144" s="4">
        <v>9</v>
      </c>
      <c r="K144" s="4"/>
      <c r="L144" s="4" t="s">
        <v>75</v>
      </c>
      <c r="M144" s="4"/>
      <c r="N144" s="12" t="s">
        <v>86</v>
      </c>
    </row>
    <row r="145" spans="1:14" ht="26.25" thickBot="1">
      <c r="A145" s="18" t="s">
        <v>184</v>
      </c>
      <c r="B145" s="12" t="s">
        <v>185</v>
      </c>
      <c r="C145" s="4">
        <v>5</v>
      </c>
      <c r="D145" s="4">
        <v>2</v>
      </c>
      <c r="E145" s="4">
        <v>1</v>
      </c>
      <c r="F145" s="4">
        <v>0</v>
      </c>
      <c r="G145" s="4">
        <v>0</v>
      </c>
      <c r="H145" s="4">
        <v>5</v>
      </c>
      <c r="I145" s="4">
        <v>4</v>
      </c>
      <c r="J145" s="4">
        <v>9</v>
      </c>
      <c r="K145" s="4"/>
      <c r="L145" s="4" t="s">
        <v>75</v>
      </c>
      <c r="M145" s="4"/>
      <c r="N145" s="12" t="s">
        <v>86</v>
      </c>
    </row>
    <row r="146" spans="1:14" ht="13.5" thickBot="1">
      <c r="A146" s="18" t="s">
        <v>186</v>
      </c>
      <c r="B146" s="12" t="s">
        <v>187</v>
      </c>
      <c r="C146" s="4">
        <v>5</v>
      </c>
      <c r="D146" s="4">
        <v>2</v>
      </c>
      <c r="E146" s="4">
        <v>1</v>
      </c>
      <c r="F146" s="4">
        <v>0</v>
      </c>
      <c r="G146" s="4">
        <v>0</v>
      </c>
      <c r="H146" s="4">
        <v>5</v>
      </c>
      <c r="I146" s="4">
        <v>4</v>
      </c>
      <c r="J146" s="4">
        <v>9</v>
      </c>
      <c r="K146" s="4"/>
      <c r="L146" s="4" t="s">
        <v>75</v>
      </c>
      <c r="M146" s="4"/>
      <c r="N146" s="12" t="s">
        <v>86</v>
      </c>
    </row>
    <row r="147" spans="1:14" ht="13.5" thickBot="1">
      <c r="A147" s="18" t="s">
        <v>188</v>
      </c>
      <c r="B147" s="12" t="s">
        <v>189</v>
      </c>
      <c r="C147" s="4">
        <v>5</v>
      </c>
      <c r="D147" s="4">
        <v>2</v>
      </c>
      <c r="E147" s="4">
        <v>1</v>
      </c>
      <c r="F147" s="4">
        <v>0</v>
      </c>
      <c r="G147" s="4">
        <v>0</v>
      </c>
      <c r="H147" s="4">
        <v>5</v>
      </c>
      <c r="I147" s="4">
        <v>4</v>
      </c>
      <c r="J147" s="4">
        <v>9</v>
      </c>
      <c r="K147" s="4"/>
      <c r="L147" s="4" t="s">
        <v>75</v>
      </c>
      <c r="M147" s="4"/>
      <c r="N147" s="12" t="s">
        <v>86</v>
      </c>
    </row>
    <row r="148" spans="1:14" ht="13.5" thickBot="1">
      <c r="A148" s="24"/>
      <c r="B148" s="110" t="s">
        <v>190</v>
      </c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2"/>
    </row>
    <row r="149" spans="1:14" ht="26.25" thickBot="1">
      <c r="A149" s="18" t="s">
        <v>191</v>
      </c>
      <c r="B149" s="12" t="s">
        <v>192</v>
      </c>
      <c r="C149" s="4">
        <v>5</v>
      </c>
      <c r="D149" s="4">
        <v>2</v>
      </c>
      <c r="E149" s="4">
        <v>1</v>
      </c>
      <c r="F149" s="4">
        <v>0</v>
      </c>
      <c r="G149" s="4">
        <v>0</v>
      </c>
      <c r="H149" s="4">
        <v>5</v>
      </c>
      <c r="I149" s="4">
        <v>4</v>
      </c>
      <c r="J149" s="4">
        <v>9</v>
      </c>
      <c r="K149" s="4"/>
      <c r="L149" s="4" t="s">
        <v>75</v>
      </c>
      <c r="M149" s="4"/>
      <c r="N149" s="12" t="s">
        <v>86</v>
      </c>
    </row>
    <row r="150" spans="1:14" ht="26.25" thickBot="1">
      <c r="A150" s="18" t="s">
        <v>193</v>
      </c>
      <c r="B150" s="12" t="s">
        <v>194</v>
      </c>
      <c r="C150" s="4">
        <v>5</v>
      </c>
      <c r="D150" s="4">
        <v>2</v>
      </c>
      <c r="E150" s="4">
        <v>1</v>
      </c>
      <c r="F150" s="4">
        <v>0</v>
      </c>
      <c r="G150" s="4">
        <v>0</v>
      </c>
      <c r="H150" s="4">
        <v>5</v>
      </c>
      <c r="I150" s="4">
        <v>4</v>
      </c>
      <c r="J150" s="4">
        <v>9</v>
      </c>
      <c r="K150" s="4"/>
      <c r="L150" s="4" t="s">
        <v>75</v>
      </c>
      <c r="M150" s="4"/>
      <c r="N150" s="12" t="s">
        <v>86</v>
      </c>
    </row>
    <row r="151" spans="1:14" ht="26.25" thickBot="1">
      <c r="A151" s="18" t="s">
        <v>195</v>
      </c>
      <c r="B151" s="12" t="s">
        <v>196</v>
      </c>
      <c r="C151" s="4">
        <v>5</v>
      </c>
      <c r="D151" s="4">
        <v>2</v>
      </c>
      <c r="E151" s="4">
        <v>1</v>
      </c>
      <c r="F151" s="4">
        <v>0</v>
      </c>
      <c r="G151" s="4">
        <v>0</v>
      </c>
      <c r="H151" s="4">
        <v>5</v>
      </c>
      <c r="I151" s="4">
        <v>4</v>
      </c>
      <c r="J151" s="4">
        <v>9</v>
      </c>
      <c r="K151" s="4"/>
      <c r="L151" s="4" t="s">
        <v>75</v>
      </c>
      <c r="M151" s="4"/>
      <c r="N151" s="12" t="s">
        <v>86</v>
      </c>
    </row>
    <row r="152" spans="1:14" ht="26.25" thickBot="1">
      <c r="A152" s="18" t="s">
        <v>197</v>
      </c>
      <c r="B152" s="12" t="s">
        <v>189</v>
      </c>
      <c r="C152" s="4">
        <v>5</v>
      </c>
      <c r="D152" s="4">
        <v>2</v>
      </c>
      <c r="E152" s="4">
        <v>1</v>
      </c>
      <c r="F152" s="4">
        <v>0</v>
      </c>
      <c r="G152" s="4">
        <v>0</v>
      </c>
      <c r="H152" s="4">
        <v>5</v>
      </c>
      <c r="I152" s="4">
        <v>4</v>
      </c>
      <c r="J152" s="4">
        <v>9</v>
      </c>
      <c r="K152" s="4"/>
      <c r="L152" s="4" t="s">
        <v>75</v>
      </c>
      <c r="M152" s="4"/>
      <c r="N152" s="12" t="s">
        <v>86</v>
      </c>
    </row>
    <row r="153" spans="1:14" ht="13.5" thickBot="1">
      <c r="A153" s="107" t="s">
        <v>198</v>
      </c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9"/>
    </row>
    <row r="154" spans="1:14" ht="13.5" thickBot="1">
      <c r="A154" s="23"/>
      <c r="B154" s="110" t="s">
        <v>181</v>
      </c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2"/>
    </row>
    <row r="155" spans="1:14" ht="26.25" thickBot="1">
      <c r="A155" s="18" t="s">
        <v>199</v>
      </c>
      <c r="B155" s="12" t="s">
        <v>200</v>
      </c>
      <c r="C155" s="4">
        <v>5</v>
      </c>
      <c r="D155" s="4">
        <v>2</v>
      </c>
      <c r="E155" s="4">
        <v>1</v>
      </c>
      <c r="F155" s="4">
        <v>0</v>
      </c>
      <c r="G155" s="4">
        <v>2</v>
      </c>
      <c r="H155" s="4">
        <v>7</v>
      </c>
      <c r="I155" s="4">
        <v>2</v>
      </c>
      <c r="J155" s="4">
        <v>9</v>
      </c>
      <c r="K155" s="4"/>
      <c r="L155" s="4" t="s">
        <v>75</v>
      </c>
      <c r="M155" s="4"/>
      <c r="N155" s="12" t="s">
        <v>86</v>
      </c>
    </row>
    <row r="156" spans="1:14" ht="13.5" thickBot="1">
      <c r="A156" s="18" t="s">
        <v>201</v>
      </c>
      <c r="B156" s="12" t="s">
        <v>202</v>
      </c>
      <c r="C156" s="4">
        <v>5</v>
      </c>
      <c r="D156" s="4">
        <v>2</v>
      </c>
      <c r="E156" s="4">
        <v>1</v>
      </c>
      <c r="F156" s="4">
        <v>0</v>
      </c>
      <c r="G156" s="4">
        <v>2</v>
      </c>
      <c r="H156" s="4">
        <v>7</v>
      </c>
      <c r="I156" s="4">
        <v>2</v>
      </c>
      <c r="J156" s="4">
        <v>9</v>
      </c>
      <c r="K156" s="4"/>
      <c r="L156" s="4" t="s">
        <v>75</v>
      </c>
      <c r="M156" s="4"/>
      <c r="N156" s="12" t="s">
        <v>86</v>
      </c>
    </row>
    <row r="157" spans="1:14" ht="13.5" thickBot="1">
      <c r="A157" s="24"/>
      <c r="B157" s="110" t="s">
        <v>190</v>
      </c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2"/>
    </row>
    <row r="158" spans="1:14" ht="26.25" thickBot="1">
      <c r="A158" s="18" t="s">
        <v>203</v>
      </c>
      <c r="B158" s="12" t="s">
        <v>204</v>
      </c>
      <c r="C158" s="4">
        <v>5</v>
      </c>
      <c r="D158" s="4">
        <v>2</v>
      </c>
      <c r="E158" s="4">
        <v>1</v>
      </c>
      <c r="F158" s="4">
        <v>0</v>
      </c>
      <c r="G158" s="4">
        <v>2</v>
      </c>
      <c r="H158" s="4">
        <v>7</v>
      </c>
      <c r="I158" s="4">
        <v>2</v>
      </c>
      <c r="J158" s="4">
        <v>9</v>
      </c>
      <c r="K158" s="4"/>
      <c r="L158" s="4" t="s">
        <v>75</v>
      </c>
      <c r="M158" s="4"/>
      <c r="N158" s="12" t="s">
        <v>86</v>
      </c>
    </row>
    <row r="159" spans="1:14" ht="26.25" thickBot="1">
      <c r="A159" s="18" t="s">
        <v>205</v>
      </c>
      <c r="B159" s="12" t="s">
        <v>206</v>
      </c>
      <c r="C159" s="4">
        <v>5</v>
      </c>
      <c r="D159" s="4">
        <v>2</v>
      </c>
      <c r="E159" s="4">
        <v>1</v>
      </c>
      <c r="F159" s="4">
        <v>0</v>
      </c>
      <c r="G159" s="4">
        <v>2</v>
      </c>
      <c r="H159" s="4">
        <v>7</v>
      </c>
      <c r="I159" s="4">
        <v>2</v>
      </c>
      <c r="J159" s="4">
        <v>9</v>
      </c>
      <c r="K159" s="4"/>
      <c r="L159" s="4" t="s">
        <v>75</v>
      </c>
      <c r="M159" s="4"/>
      <c r="N159" s="12" t="s">
        <v>86</v>
      </c>
    </row>
    <row r="160" spans="1:14" ht="13.5" thickBot="1">
      <c r="A160" s="107" t="s">
        <v>207</v>
      </c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9"/>
    </row>
    <row r="161" spans="1:14" ht="13.5" thickBot="1">
      <c r="A161" s="23"/>
      <c r="B161" s="110" t="s">
        <v>181</v>
      </c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2"/>
    </row>
    <row r="162" spans="1:14" ht="13.5" thickBot="1">
      <c r="A162" s="18" t="s">
        <v>208</v>
      </c>
      <c r="B162" s="12" t="s">
        <v>209</v>
      </c>
      <c r="C162" s="4">
        <v>7</v>
      </c>
      <c r="D162" s="4">
        <v>2</v>
      </c>
      <c r="E162" s="4">
        <v>1</v>
      </c>
      <c r="F162" s="4">
        <v>0</v>
      </c>
      <c r="G162" s="4">
        <v>2</v>
      </c>
      <c r="H162" s="4">
        <v>5</v>
      </c>
      <c r="I162" s="4">
        <v>7</v>
      </c>
      <c r="J162" s="4">
        <v>12</v>
      </c>
      <c r="K162" s="4" t="s">
        <v>81</v>
      </c>
      <c r="L162" s="4"/>
      <c r="M162" s="4"/>
      <c r="N162" s="12" t="s">
        <v>89</v>
      </c>
    </row>
    <row r="163" spans="1:14" ht="13.5" thickBot="1">
      <c r="A163" s="19" t="s">
        <v>210</v>
      </c>
      <c r="B163" s="69" t="s">
        <v>194</v>
      </c>
      <c r="C163" s="6">
        <v>7</v>
      </c>
      <c r="D163" s="6">
        <v>2</v>
      </c>
      <c r="E163" s="6">
        <v>1</v>
      </c>
      <c r="F163" s="6">
        <v>0</v>
      </c>
      <c r="G163" s="6">
        <v>2</v>
      </c>
      <c r="H163" s="6">
        <v>5</v>
      </c>
      <c r="I163" s="6">
        <v>7</v>
      </c>
      <c r="J163" s="6">
        <v>12</v>
      </c>
      <c r="K163" s="6" t="s">
        <v>81</v>
      </c>
      <c r="L163" s="6"/>
      <c r="M163" s="6"/>
      <c r="N163" s="69" t="s">
        <v>89</v>
      </c>
    </row>
    <row r="164" spans="1:14">
      <c r="A164" s="41"/>
      <c r="B164" s="42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2"/>
    </row>
    <row r="165" spans="1:14">
      <c r="A165" s="41"/>
      <c r="B165" s="42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2"/>
    </row>
    <row r="166" spans="1:14">
      <c r="A166" s="41"/>
      <c r="B166" s="42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2"/>
    </row>
    <row r="167" spans="1:14">
      <c r="A167" s="41"/>
      <c r="B167" s="42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2"/>
    </row>
    <row r="168" spans="1:14" ht="13.5" thickBot="1">
      <c r="A168" s="75"/>
      <c r="B168" s="127" t="s">
        <v>190</v>
      </c>
      <c r="C168" s="127"/>
      <c r="D168" s="127"/>
      <c r="E168" s="127"/>
      <c r="F168" s="127"/>
      <c r="G168" s="127"/>
      <c r="H168" s="127"/>
      <c r="I168" s="127"/>
      <c r="J168" s="127"/>
      <c r="K168" s="127"/>
      <c r="L168" s="127"/>
      <c r="M168" s="127"/>
      <c r="N168" s="128"/>
    </row>
    <row r="169" spans="1:14" ht="26.25" thickBot="1">
      <c r="A169" s="18" t="s">
        <v>211</v>
      </c>
      <c r="B169" s="12" t="s">
        <v>212</v>
      </c>
      <c r="C169" s="4">
        <v>7</v>
      </c>
      <c r="D169" s="4">
        <v>2</v>
      </c>
      <c r="E169" s="4">
        <v>1</v>
      </c>
      <c r="F169" s="4">
        <v>0</v>
      </c>
      <c r="G169" s="4">
        <v>2</v>
      </c>
      <c r="H169" s="4">
        <v>5</v>
      </c>
      <c r="I169" s="4">
        <v>7</v>
      </c>
      <c r="J169" s="4">
        <v>12</v>
      </c>
      <c r="K169" s="4" t="s">
        <v>81</v>
      </c>
      <c r="L169" s="4"/>
      <c r="M169" s="4"/>
      <c r="N169" s="12" t="s">
        <v>89</v>
      </c>
    </row>
    <row r="170" spans="1:14" ht="26.25" thickBot="1">
      <c r="A170" s="18" t="s">
        <v>213</v>
      </c>
      <c r="B170" s="12" t="s">
        <v>214</v>
      </c>
      <c r="C170" s="4">
        <v>7</v>
      </c>
      <c r="D170" s="4">
        <v>2</v>
      </c>
      <c r="E170" s="4">
        <v>1</v>
      </c>
      <c r="F170" s="4">
        <v>0</v>
      </c>
      <c r="G170" s="4">
        <v>2</v>
      </c>
      <c r="H170" s="4">
        <v>5</v>
      </c>
      <c r="I170" s="4">
        <v>7</v>
      </c>
      <c r="J170" s="4">
        <v>12</v>
      </c>
      <c r="K170" s="4" t="s">
        <v>81</v>
      </c>
      <c r="L170" s="4"/>
      <c r="M170" s="4"/>
      <c r="N170" s="12" t="s">
        <v>89</v>
      </c>
    </row>
    <row r="171" spans="1:14" ht="13.5" thickBot="1">
      <c r="A171" s="107" t="s">
        <v>215</v>
      </c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9"/>
    </row>
    <row r="172" spans="1:14" ht="13.5" thickBot="1">
      <c r="A172" s="23"/>
      <c r="B172" s="110" t="s">
        <v>181</v>
      </c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2"/>
    </row>
    <row r="173" spans="1:14" ht="26.25" thickBot="1">
      <c r="A173" s="18" t="s">
        <v>216</v>
      </c>
      <c r="B173" s="12" t="s">
        <v>217</v>
      </c>
      <c r="C173" s="4">
        <v>7</v>
      </c>
      <c r="D173" s="4">
        <v>2</v>
      </c>
      <c r="E173" s="4">
        <v>1</v>
      </c>
      <c r="F173" s="4">
        <v>0</v>
      </c>
      <c r="G173" s="4">
        <v>2</v>
      </c>
      <c r="H173" s="4">
        <v>5</v>
      </c>
      <c r="I173" s="4">
        <v>7</v>
      </c>
      <c r="J173" s="4">
        <v>12</v>
      </c>
      <c r="K173" s="4"/>
      <c r="L173" s="4" t="s">
        <v>75</v>
      </c>
      <c r="M173" s="4"/>
      <c r="N173" s="12" t="s">
        <v>89</v>
      </c>
    </row>
    <row r="174" spans="1:14" ht="13.5" thickBot="1">
      <c r="A174" s="18" t="s">
        <v>218</v>
      </c>
      <c r="B174" s="12" t="s">
        <v>219</v>
      </c>
      <c r="C174" s="4">
        <v>7</v>
      </c>
      <c r="D174" s="4">
        <v>2</v>
      </c>
      <c r="E174" s="4">
        <v>1</v>
      </c>
      <c r="F174" s="4">
        <v>0</v>
      </c>
      <c r="G174" s="4">
        <v>2</v>
      </c>
      <c r="H174" s="4">
        <v>5</v>
      </c>
      <c r="I174" s="4">
        <v>7</v>
      </c>
      <c r="J174" s="4">
        <v>12</v>
      </c>
      <c r="K174" s="4"/>
      <c r="L174" s="4" t="s">
        <v>75</v>
      </c>
      <c r="M174" s="4"/>
      <c r="N174" s="12" t="s">
        <v>89</v>
      </c>
    </row>
    <row r="175" spans="1:14" ht="13.5" thickBot="1">
      <c r="A175" s="18" t="s">
        <v>220</v>
      </c>
      <c r="B175" s="12" t="s">
        <v>214</v>
      </c>
      <c r="C175" s="4">
        <v>7</v>
      </c>
      <c r="D175" s="4">
        <v>2</v>
      </c>
      <c r="E175" s="4">
        <v>1</v>
      </c>
      <c r="F175" s="4">
        <v>0</v>
      </c>
      <c r="G175" s="4">
        <v>2</v>
      </c>
      <c r="H175" s="4">
        <v>5</v>
      </c>
      <c r="I175" s="4">
        <v>7</v>
      </c>
      <c r="J175" s="4">
        <v>12</v>
      </c>
      <c r="K175" s="4"/>
      <c r="L175" s="4" t="s">
        <v>75</v>
      </c>
      <c r="M175" s="4"/>
      <c r="N175" s="12" t="s">
        <v>89</v>
      </c>
    </row>
    <row r="176" spans="1:14" ht="13.5" thickBot="1">
      <c r="A176" s="24"/>
      <c r="B176" s="110" t="s">
        <v>190</v>
      </c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2"/>
    </row>
    <row r="177" spans="1:14" ht="26.25" thickBot="1">
      <c r="A177" s="18" t="s">
        <v>221</v>
      </c>
      <c r="B177" s="12" t="s">
        <v>222</v>
      </c>
      <c r="C177" s="4">
        <v>7</v>
      </c>
      <c r="D177" s="4">
        <v>2</v>
      </c>
      <c r="E177" s="4">
        <v>1</v>
      </c>
      <c r="F177" s="4">
        <v>0</v>
      </c>
      <c r="G177" s="4">
        <v>2</v>
      </c>
      <c r="H177" s="4">
        <v>5</v>
      </c>
      <c r="I177" s="4">
        <v>7</v>
      </c>
      <c r="J177" s="4">
        <v>12</v>
      </c>
      <c r="K177" s="4"/>
      <c r="L177" s="4" t="s">
        <v>75</v>
      </c>
      <c r="M177" s="4"/>
      <c r="N177" s="12" t="s">
        <v>89</v>
      </c>
    </row>
    <row r="178" spans="1:14" ht="26.25" thickBot="1">
      <c r="A178" s="18" t="s">
        <v>223</v>
      </c>
      <c r="B178" s="12" t="s">
        <v>224</v>
      </c>
      <c r="C178" s="4">
        <v>7</v>
      </c>
      <c r="D178" s="4">
        <v>2</v>
      </c>
      <c r="E178" s="4">
        <v>1</v>
      </c>
      <c r="F178" s="4">
        <v>0</v>
      </c>
      <c r="G178" s="4">
        <v>2</v>
      </c>
      <c r="H178" s="4">
        <v>5</v>
      </c>
      <c r="I178" s="4">
        <v>7</v>
      </c>
      <c r="J178" s="4">
        <v>12</v>
      </c>
      <c r="K178" s="4"/>
      <c r="L178" s="4" t="s">
        <v>75</v>
      </c>
      <c r="M178" s="4"/>
      <c r="N178" s="12" t="s">
        <v>89</v>
      </c>
    </row>
    <row r="179" spans="1:14" ht="13.5" thickBot="1">
      <c r="A179" s="113" t="s">
        <v>225</v>
      </c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5"/>
    </row>
    <row r="180" spans="1:14" ht="13.5" thickBot="1">
      <c r="A180" s="23"/>
      <c r="B180" s="110" t="s">
        <v>181</v>
      </c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2"/>
    </row>
    <row r="181" spans="1:14" ht="26.25" thickBot="1">
      <c r="A181" s="18" t="s">
        <v>226</v>
      </c>
      <c r="B181" s="12" t="s">
        <v>196</v>
      </c>
      <c r="C181" s="4">
        <v>7</v>
      </c>
      <c r="D181" s="4">
        <v>2</v>
      </c>
      <c r="E181" s="4">
        <v>1</v>
      </c>
      <c r="F181" s="4">
        <v>0</v>
      </c>
      <c r="G181" s="4">
        <v>2</v>
      </c>
      <c r="H181" s="4">
        <v>5</v>
      </c>
      <c r="I181" s="4">
        <v>7</v>
      </c>
      <c r="J181" s="4">
        <v>12</v>
      </c>
      <c r="K181" s="4"/>
      <c r="L181" s="4" t="s">
        <v>75</v>
      </c>
      <c r="M181" s="4"/>
      <c r="N181" s="12" t="s">
        <v>89</v>
      </c>
    </row>
    <row r="182" spans="1:14" ht="13.5" thickBot="1">
      <c r="A182" s="18" t="s">
        <v>227</v>
      </c>
      <c r="B182" s="12" t="s">
        <v>228</v>
      </c>
      <c r="C182" s="4">
        <v>7</v>
      </c>
      <c r="D182" s="4">
        <v>2</v>
      </c>
      <c r="E182" s="4">
        <v>1</v>
      </c>
      <c r="F182" s="4">
        <v>0</v>
      </c>
      <c r="G182" s="4">
        <v>2</v>
      </c>
      <c r="H182" s="4">
        <v>5</v>
      </c>
      <c r="I182" s="4">
        <v>7</v>
      </c>
      <c r="J182" s="4">
        <v>12</v>
      </c>
      <c r="K182" s="4"/>
      <c r="L182" s="4" t="s">
        <v>75</v>
      </c>
      <c r="M182" s="4"/>
      <c r="N182" s="12" t="s">
        <v>89</v>
      </c>
    </row>
    <row r="183" spans="1:14" ht="13.5" thickBot="1">
      <c r="A183" s="24"/>
      <c r="B183" s="110" t="s">
        <v>190</v>
      </c>
      <c r="C183" s="111"/>
      <c r="D183" s="111"/>
      <c r="E183" s="111"/>
      <c r="F183" s="111"/>
      <c r="G183" s="111"/>
      <c r="H183" s="111"/>
      <c r="I183" s="111"/>
      <c r="J183" s="111"/>
      <c r="K183" s="111"/>
      <c r="L183" s="111"/>
      <c r="M183" s="111"/>
      <c r="N183" s="112"/>
    </row>
    <row r="184" spans="1:14" ht="26.25" thickBot="1">
      <c r="A184" s="18" t="s">
        <v>229</v>
      </c>
      <c r="B184" s="12" t="s">
        <v>230</v>
      </c>
      <c r="C184" s="4">
        <v>7</v>
      </c>
      <c r="D184" s="4">
        <v>2</v>
      </c>
      <c r="E184" s="4">
        <v>1</v>
      </c>
      <c r="F184" s="4">
        <v>0</v>
      </c>
      <c r="G184" s="4">
        <v>2</v>
      </c>
      <c r="H184" s="4">
        <v>5</v>
      </c>
      <c r="I184" s="4">
        <v>7</v>
      </c>
      <c r="J184" s="4">
        <v>12</v>
      </c>
      <c r="K184" s="4"/>
      <c r="L184" s="4" t="s">
        <v>75</v>
      </c>
      <c r="M184" s="4"/>
      <c r="N184" s="12" t="s">
        <v>89</v>
      </c>
    </row>
    <row r="185" spans="1:14" ht="26.25" thickBot="1">
      <c r="A185" s="18" t="s">
        <v>231</v>
      </c>
      <c r="B185" s="12" t="s">
        <v>232</v>
      </c>
      <c r="C185" s="4">
        <v>7</v>
      </c>
      <c r="D185" s="4">
        <v>2</v>
      </c>
      <c r="E185" s="4">
        <v>1</v>
      </c>
      <c r="F185" s="4">
        <v>0</v>
      </c>
      <c r="G185" s="4">
        <v>2</v>
      </c>
      <c r="H185" s="4">
        <v>5</v>
      </c>
      <c r="I185" s="4">
        <v>7</v>
      </c>
      <c r="J185" s="4">
        <v>12</v>
      </c>
      <c r="K185" s="4"/>
      <c r="L185" s="4" t="s">
        <v>75</v>
      </c>
      <c r="M185" s="4"/>
      <c r="N185" s="12" t="s">
        <v>89</v>
      </c>
    </row>
    <row r="186" spans="1:14" ht="26.25" thickBot="1">
      <c r="A186" s="18" t="s">
        <v>233</v>
      </c>
      <c r="B186" s="12" t="s">
        <v>234</v>
      </c>
      <c r="C186" s="4">
        <v>7</v>
      </c>
      <c r="D186" s="4">
        <v>2</v>
      </c>
      <c r="E186" s="4">
        <v>1</v>
      </c>
      <c r="F186" s="4">
        <v>0</v>
      </c>
      <c r="G186" s="4">
        <v>2</v>
      </c>
      <c r="H186" s="4">
        <v>5</v>
      </c>
      <c r="I186" s="4">
        <v>7</v>
      </c>
      <c r="J186" s="4">
        <v>12</v>
      </c>
      <c r="K186" s="4"/>
      <c r="L186" s="4" t="s">
        <v>75</v>
      </c>
      <c r="M186" s="4"/>
      <c r="N186" s="12" t="s">
        <v>89</v>
      </c>
    </row>
    <row r="187" spans="1:14" ht="13.5" thickBot="1">
      <c r="A187" s="107" t="s">
        <v>235</v>
      </c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9"/>
    </row>
    <row r="188" spans="1:14" ht="13.5" thickBot="1">
      <c r="A188" s="23"/>
      <c r="B188" s="110" t="s">
        <v>181</v>
      </c>
      <c r="C188" s="111"/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2"/>
    </row>
    <row r="189" spans="1:14" ht="13.5" thickBot="1">
      <c r="A189" s="18" t="s">
        <v>236</v>
      </c>
      <c r="B189" s="12" t="s">
        <v>237</v>
      </c>
      <c r="C189" s="4">
        <v>3</v>
      </c>
      <c r="D189" s="4">
        <v>2</v>
      </c>
      <c r="E189" s="4">
        <v>0</v>
      </c>
      <c r="F189" s="4">
        <v>0</v>
      </c>
      <c r="G189" s="4">
        <v>0</v>
      </c>
      <c r="H189" s="4">
        <v>4</v>
      </c>
      <c r="I189" s="4">
        <v>1</v>
      </c>
      <c r="J189" s="4">
        <v>5</v>
      </c>
      <c r="K189" s="4"/>
      <c r="L189" s="4" t="s">
        <v>75</v>
      </c>
      <c r="M189" s="4"/>
      <c r="N189" s="12" t="s">
        <v>86</v>
      </c>
    </row>
    <row r="190" spans="1:14" ht="13.5" thickBot="1">
      <c r="A190" s="18" t="s">
        <v>238</v>
      </c>
      <c r="B190" s="12" t="s">
        <v>239</v>
      </c>
      <c r="C190" s="4">
        <v>3</v>
      </c>
      <c r="D190" s="4">
        <v>2</v>
      </c>
      <c r="E190" s="4">
        <v>0</v>
      </c>
      <c r="F190" s="4">
        <v>0</v>
      </c>
      <c r="G190" s="4">
        <v>0</v>
      </c>
      <c r="H190" s="4">
        <v>4</v>
      </c>
      <c r="I190" s="4">
        <v>1</v>
      </c>
      <c r="J190" s="4">
        <v>5</v>
      </c>
      <c r="K190" s="4"/>
      <c r="L190" s="4" t="s">
        <v>75</v>
      </c>
      <c r="M190" s="4"/>
      <c r="N190" s="12" t="s">
        <v>86</v>
      </c>
    </row>
    <row r="191" spans="1:14" ht="26.25" thickBot="1">
      <c r="A191" s="18" t="s">
        <v>240</v>
      </c>
      <c r="B191" s="12" t="s">
        <v>241</v>
      </c>
      <c r="C191" s="4">
        <v>3</v>
      </c>
      <c r="D191" s="4">
        <v>2</v>
      </c>
      <c r="E191" s="4">
        <v>0</v>
      </c>
      <c r="F191" s="4">
        <v>0</v>
      </c>
      <c r="G191" s="4">
        <v>0</v>
      </c>
      <c r="H191" s="4">
        <v>4</v>
      </c>
      <c r="I191" s="4">
        <v>1</v>
      </c>
      <c r="J191" s="4">
        <v>5</v>
      </c>
      <c r="K191" s="4"/>
      <c r="L191" s="4" t="s">
        <v>75</v>
      </c>
      <c r="M191" s="4"/>
      <c r="N191" s="12" t="s">
        <v>86</v>
      </c>
    </row>
    <row r="192" spans="1:14" ht="13.5" thickBot="1">
      <c r="A192" s="24"/>
      <c r="B192" s="110" t="s">
        <v>190</v>
      </c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2"/>
    </row>
    <row r="193" spans="1:14" ht="26.25" thickBot="1">
      <c r="A193" s="18" t="s">
        <v>242</v>
      </c>
      <c r="B193" s="12" t="s">
        <v>237</v>
      </c>
      <c r="C193" s="4">
        <v>3</v>
      </c>
      <c r="D193" s="4">
        <v>2</v>
      </c>
      <c r="E193" s="4">
        <v>0</v>
      </c>
      <c r="F193" s="4">
        <v>0</v>
      </c>
      <c r="G193" s="4">
        <v>0</v>
      </c>
      <c r="H193" s="4">
        <v>4</v>
      </c>
      <c r="I193" s="4">
        <v>1</v>
      </c>
      <c r="J193" s="4">
        <v>5</v>
      </c>
      <c r="K193" s="4"/>
      <c r="L193" s="4" t="s">
        <v>75</v>
      </c>
      <c r="M193" s="4"/>
      <c r="N193" s="12" t="s">
        <v>86</v>
      </c>
    </row>
    <row r="194" spans="1:14" ht="26.25" thickBot="1">
      <c r="A194" s="18" t="s">
        <v>243</v>
      </c>
      <c r="B194" s="12" t="s">
        <v>239</v>
      </c>
      <c r="C194" s="4">
        <v>3</v>
      </c>
      <c r="D194" s="4">
        <v>2</v>
      </c>
      <c r="E194" s="4">
        <v>0</v>
      </c>
      <c r="F194" s="4">
        <v>0</v>
      </c>
      <c r="G194" s="4">
        <v>0</v>
      </c>
      <c r="H194" s="4">
        <v>4</v>
      </c>
      <c r="I194" s="4">
        <v>1</v>
      </c>
      <c r="J194" s="4">
        <v>5</v>
      </c>
      <c r="K194" s="4"/>
      <c r="L194" s="4" t="s">
        <v>75</v>
      </c>
      <c r="M194" s="4"/>
      <c r="N194" s="12" t="s">
        <v>86</v>
      </c>
    </row>
    <row r="195" spans="1:14" ht="26.25" thickBot="1">
      <c r="A195" s="18" t="s">
        <v>244</v>
      </c>
      <c r="B195" s="12" t="s">
        <v>241</v>
      </c>
      <c r="C195" s="4">
        <v>3</v>
      </c>
      <c r="D195" s="4">
        <v>2</v>
      </c>
      <c r="E195" s="4">
        <v>0</v>
      </c>
      <c r="F195" s="4">
        <v>0</v>
      </c>
      <c r="G195" s="4">
        <v>0</v>
      </c>
      <c r="H195" s="4">
        <v>4</v>
      </c>
      <c r="I195" s="4">
        <v>1</v>
      </c>
      <c r="J195" s="4">
        <v>5</v>
      </c>
      <c r="K195" s="4"/>
      <c r="L195" s="4" t="s">
        <v>75</v>
      </c>
      <c r="M195" s="4"/>
      <c r="N195" s="12" t="s">
        <v>86</v>
      </c>
    </row>
    <row r="196" spans="1:14" s="53" customFormat="1" ht="13.5" thickBot="1">
      <c r="A196" s="50" t="s">
        <v>101</v>
      </c>
      <c r="B196" s="51"/>
      <c r="C196" s="52">
        <f t="shared" ref="C196:J196" si="0">C189+C181+C174+C163+C156+C145</f>
        <v>34</v>
      </c>
      <c r="D196" s="52">
        <f t="shared" si="0"/>
        <v>12</v>
      </c>
      <c r="E196" s="52">
        <f t="shared" si="0"/>
        <v>5</v>
      </c>
      <c r="F196" s="52">
        <f t="shared" si="0"/>
        <v>0</v>
      </c>
      <c r="G196" s="52">
        <f t="shared" si="0"/>
        <v>8</v>
      </c>
      <c r="H196" s="52">
        <f t="shared" si="0"/>
        <v>31</v>
      </c>
      <c r="I196" s="52">
        <f t="shared" si="0"/>
        <v>28</v>
      </c>
      <c r="J196" s="52">
        <f t="shared" si="0"/>
        <v>59</v>
      </c>
      <c r="K196" s="52"/>
      <c r="L196" s="52"/>
      <c r="M196" s="52"/>
      <c r="N196" s="51"/>
    </row>
    <row r="197" spans="1:14" s="53" customFormat="1">
      <c r="A197" s="57"/>
      <c r="B197" s="70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70"/>
    </row>
    <row r="198" spans="1:14" s="53" customFormat="1">
      <c r="A198" s="57"/>
      <c r="B198" s="70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70"/>
    </row>
    <row r="199" spans="1:14" s="53" customFormat="1">
      <c r="A199" s="57"/>
      <c r="B199" s="70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70"/>
    </row>
    <row r="200" spans="1:14" s="53" customFormat="1">
      <c r="A200" s="57"/>
      <c r="B200" s="70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70"/>
    </row>
    <row r="201" spans="1:14" s="53" customFormat="1">
      <c r="A201" s="57"/>
      <c r="B201" s="70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70"/>
    </row>
    <row r="202" spans="1:14" s="53" customFormat="1">
      <c r="A202" s="57"/>
      <c r="B202" s="70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70"/>
    </row>
    <row r="203" spans="1:14" s="53" customFormat="1">
      <c r="A203" s="57"/>
      <c r="B203" s="70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70"/>
    </row>
    <row r="204" spans="1:14" ht="15.75">
      <c r="A204" s="14"/>
    </row>
    <row r="205" spans="1:14" ht="15.75">
      <c r="C205" s="13" t="s">
        <v>245</v>
      </c>
    </row>
    <row r="206" spans="1:14" ht="13.5" thickBot="1">
      <c r="A206" s="16"/>
    </row>
    <row r="207" spans="1:14" ht="13.5" thickBot="1">
      <c r="A207" s="21" t="s">
        <v>67</v>
      </c>
      <c r="B207" s="9" t="s">
        <v>68</v>
      </c>
      <c r="C207" s="9" t="s">
        <v>69</v>
      </c>
      <c r="D207" s="100" t="s">
        <v>70</v>
      </c>
      <c r="E207" s="101"/>
      <c r="F207" s="101"/>
      <c r="G207" s="102"/>
      <c r="H207" s="100" t="s">
        <v>71</v>
      </c>
      <c r="I207" s="101"/>
      <c r="J207" s="102"/>
      <c r="K207" s="100" t="s">
        <v>72</v>
      </c>
      <c r="L207" s="101"/>
      <c r="M207" s="102"/>
      <c r="N207" s="9" t="s">
        <v>73</v>
      </c>
    </row>
    <row r="208" spans="1:14" ht="13.5" thickBot="1">
      <c r="A208" s="22"/>
      <c r="B208" s="10"/>
      <c r="C208" s="10" t="s">
        <v>74</v>
      </c>
      <c r="D208" s="11" t="s">
        <v>75</v>
      </c>
      <c r="E208" s="11" t="s">
        <v>76</v>
      </c>
      <c r="F208" s="11" t="s">
        <v>77</v>
      </c>
      <c r="G208" s="11" t="s">
        <v>78</v>
      </c>
      <c r="H208" s="11" t="s">
        <v>79</v>
      </c>
      <c r="I208" s="11" t="s">
        <v>33</v>
      </c>
      <c r="J208" s="11" t="s">
        <v>80</v>
      </c>
      <c r="K208" s="11" t="s">
        <v>81</v>
      </c>
      <c r="L208" s="11" t="s">
        <v>75</v>
      </c>
      <c r="M208" s="11" t="s">
        <v>82</v>
      </c>
      <c r="N208" s="10" t="s">
        <v>83</v>
      </c>
    </row>
    <row r="209" spans="1:14" ht="13.5" thickBot="1">
      <c r="A209" s="107" t="s">
        <v>246</v>
      </c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9"/>
    </row>
    <row r="210" spans="1:14" ht="26.25" thickBot="1">
      <c r="A210" s="18" t="s">
        <v>300</v>
      </c>
      <c r="B210" s="12" t="s">
        <v>248</v>
      </c>
      <c r="C210" s="4">
        <v>4</v>
      </c>
      <c r="D210" s="4">
        <v>0</v>
      </c>
      <c r="E210" s="4">
        <v>0</v>
      </c>
      <c r="F210" s="4">
        <v>1</v>
      </c>
      <c r="G210" s="4">
        <v>0</v>
      </c>
      <c r="H210" s="4">
        <v>1</v>
      </c>
      <c r="I210" s="4">
        <v>6</v>
      </c>
      <c r="J210" s="4">
        <v>7</v>
      </c>
      <c r="K210" s="4"/>
      <c r="L210" s="4" t="s">
        <v>75</v>
      </c>
      <c r="M210" s="4"/>
      <c r="N210" s="12" t="s">
        <v>98</v>
      </c>
    </row>
    <row r="211" spans="1:14" ht="15.75">
      <c r="A211" s="14"/>
    </row>
    <row r="212" spans="1:14" ht="15.75">
      <c r="F212" s="13" t="s">
        <v>249</v>
      </c>
    </row>
    <row r="213" spans="1:14" ht="13.5" thickBot="1">
      <c r="A213" s="16"/>
    </row>
    <row r="214" spans="1:14" ht="13.5" thickBot="1">
      <c r="A214" s="21" t="s">
        <v>67</v>
      </c>
      <c r="B214" s="9" t="s">
        <v>68</v>
      </c>
      <c r="C214" s="9" t="s">
        <v>69</v>
      </c>
      <c r="D214" s="100" t="s">
        <v>70</v>
      </c>
      <c r="E214" s="101"/>
      <c r="F214" s="101"/>
      <c r="G214" s="102"/>
      <c r="H214" s="100" t="s">
        <v>71</v>
      </c>
      <c r="I214" s="101"/>
      <c r="J214" s="102"/>
      <c r="K214" s="100" t="s">
        <v>72</v>
      </c>
      <c r="L214" s="101"/>
      <c r="M214" s="102"/>
      <c r="N214" s="9" t="s">
        <v>73</v>
      </c>
    </row>
    <row r="215" spans="1:14" ht="13.5" thickBot="1">
      <c r="A215" s="22"/>
      <c r="B215" s="10"/>
      <c r="C215" s="10" t="s">
        <v>74</v>
      </c>
      <c r="D215" s="11" t="s">
        <v>75</v>
      </c>
      <c r="E215" s="11" t="s">
        <v>76</v>
      </c>
      <c r="F215" s="11" t="s">
        <v>77</v>
      </c>
      <c r="G215" s="11" t="s">
        <v>78</v>
      </c>
      <c r="H215" s="11" t="s">
        <v>79</v>
      </c>
      <c r="I215" s="11" t="s">
        <v>33</v>
      </c>
      <c r="J215" s="11" t="s">
        <v>80</v>
      </c>
      <c r="K215" s="11" t="s">
        <v>81</v>
      </c>
      <c r="L215" s="11" t="s">
        <v>75</v>
      </c>
      <c r="M215" s="11" t="s">
        <v>82</v>
      </c>
      <c r="N215" s="10" t="s">
        <v>83</v>
      </c>
    </row>
    <row r="216" spans="1:14" ht="13.5" thickBot="1">
      <c r="A216" s="107" t="s">
        <v>250</v>
      </c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9"/>
    </row>
    <row r="217" spans="1:14" ht="26.25" thickBot="1">
      <c r="A217" s="18" t="s">
        <v>301</v>
      </c>
      <c r="B217" s="12" t="s">
        <v>252</v>
      </c>
      <c r="C217" s="4">
        <v>3</v>
      </c>
      <c r="D217" s="4">
        <v>2</v>
      </c>
      <c r="E217" s="4">
        <v>1</v>
      </c>
      <c r="F217" s="4">
        <v>0</v>
      </c>
      <c r="G217" s="4">
        <v>0</v>
      </c>
      <c r="H217" s="4">
        <v>5</v>
      </c>
      <c r="I217" s="4">
        <v>0</v>
      </c>
      <c r="J217" s="4">
        <v>5</v>
      </c>
      <c r="K217" s="4"/>
      <c r="L217" s="4" t="s">
        <v>75</v>
      </c>
      <c r="M217" s="4"/>
      <c r="N217" s="12" t="s">
        <v>86</v>
      </c>
    </row>
    <row r="218" spans="1:14" ht="26.25" thickBot="1">
      <c r="A218" s="18" t="s">
        <v>253</v>
      </c>
      <c r="B218" s="12" t="s">
        <v>254</v>
      </c>
      <c r="C218" s="4">
        <v>4</v>
      </c>
      <c r="D218" s="4">
        <v>2</v>
      </c>
      <c r="E218" s="4">
        <v>0</v>
      </c>
      <c r="F218" s="4">
        <v>2</v>
      </c>
      <c r="G218" s="4">
        <v>0</v>
      </c>
      <c r="H218" s="4">
        <v>6</v>
      </c>
      <c r="I218" s="4">
        <v>1</v>
      </c>
      <c r="J218" s="4">
        <v>7</v>
      </c>
      <c r="K218" s="4"/>
      <c r="L218" s="4" t="s">
        <v>75</v>
      </c>
      <c r="M218" s="4"/>
      <c r="N218" s="12" t="s">
        <v>98</v>
      </c>
    </row>
    <row r="219" spans="1:14" ht="13.5" thickBot="1">
      <c r="A219" s="107" t="s">
        <v>255</v>
      </c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9"/>
    </row>
    <row r="220" spans="1:14" ht="39" thickBot="1">
      <c r="A220" s="18" t="s">
        <v>256</v>
      </c>
      <c r="B220" s="12" t="s">
        <v>257</v>
      </c>
      <c r="C220" s="4">
        <v>3</v>
      </c>
      <c r="D220" s="4">
        <v>2</v>
      </c>
      <c r="E220" s="4">
        <v>0</v>
      </c>
      <c r="F220" s="4">
        <v>0</v>
      </c>
      <c r="G220" s="4">
        <v>0</v>
      </c>
      <c r="H220" s="4">
        <v>4</v>
      </c>
      <c r="I220" s="4">
        <v>1</v>
      </c>
      <c r="J220" s="4">
        <v>5</v>
      </c>
      <c r="K220" s="4"/>
      <c r="L220" s="4" t="s">
        <v>75</v>
      </c>
      <c r="M220" s="4"/>
      <c r="N220" s="12" t="s">
        <v>86</v>
      </c>
    </row>
    <row r="221" spans="1:14" ht="16.5" thickBot="1">
      <c r="A221" s="14"/>
    </row>
    <row r="222" spans="1:14" ht="13.5" thickBot="1">
      <c r="A222" s="107" t="s">
        <v>258</v>
      </c>
      <c r="B222" s="108"/>
      <c r="C222" s="108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9"/>
    </row>
    <row r="223" spans="1:14" ht="26.25" thickBot="1">
      <c r="A223" s="18" t="s">
        <v>259</v>
      </c>
      <c r="B223" s="12" t="s">
        <v>260</v>
      </c>
      <c r="C223" s="4">
        <v>3</v>
      </c>
      <c r="D223" s="4">
        <v>1</v>
      </c>
      <c r="E223" s="4">
        <v>0</v>
      </c>
      <c r="F223" s="4">
        <v>1</v>
      </c>
      <c r="G223" s="4">
        <v>0</v>
      </c>
      <c r="H223" s="4">
        <v>3</v>
      </c>
      <c r="I223" s="4">
        <v>2</v>
      </c>
      <c r="J223" s="4">
        <v>5</v>
      </c>
      <c r="K223" s="4"/>
      <c r="L223" s="4" t="s">
        <v>75</v>
      </c>
      <c r="M223" s="4"/>
      <c r="N223" s="12" t="s">
        <v>98</v>
      </c>
    </row>
    <row r="224" spans="1:14">
      <c r="A224" s="16"/>
    </row>
    <row r="225" spans="1:14" ht="15.75">
      <c r="E225" s="13" t="s">
        <v>261</v>
      </c>
    </row>
    <row r="226" spans="1:14" ht="15.75">
      <c r="E226" s="13" t="s">
        <v>262</v>
      </c>
    </row>
    <row r="227" spans="1:14" ht="13.5" thickBot="1">
      <c r="A227" s="16"/>
    </row>
    <row r="228" spans="1:14" ht="13.5" thickBot="1">
      <c r="A228" s="21" t="s">
        <v>67</v>
      </c>
      <c r="B228" s="9" t="s">
        <v>68</v>
      </c>
      <c r="C228" s="9" t="s">
        <v>69</v>
      </c>
      <c r="D228" s="100" t="s">
        <v>70</v>
      </c>
      <c r="E228" s="101"/>
      <c r="F228" s="101"/>
      <c r="G228" s="102"/>
      <c r="H228" s="100" t="s">
        <v>71</v>
      </c>
      <c r="I228" s="101"/>
      <c r="J228" s="102"/>
      <c r="K228" s="100" t="s">
        <v>72</v>
      </c>
      <c r="L228" s="101"/>
      <c r="M228" s="102"/>
      <c r="N228" s="9" t="s">
        <v>73</v>
      </c>
    </row>
    <row r="229" spans="1:14" ht="13.5" thickBot="1">
      <c r="A229" s="22"/>
      <c r="B229" s="10"/>
      <c r="C229" s="10" t="s">
        <v>74</v>
      </c>
      <c r="D229" s="11" t="s">
        <v>75</v>
      </c>
      <c r="E229" s="11" t="s">
        <v>76</v>
      </c>
      <c r="F229" s="11" t="s">
        <v>77</v>
      </c>
      <c r="G229" s="11" t="s">
        <v>78</v>
      </c>
      <c r="H229" s="11" t="s">
        <v>79</v>
      </c>
      <c r="I229" s="11" t="s">
        <v>33</v>
      </c>
      <c r="J229" s="11" t="s">
        <v>80</v>
      </c>
      <c r="K229" s="11" t="s">
        <v>81</v>
      </c>
      <c r="L229" s="11" t="s">
        <v>75</v>
      </c>
      <c r="M229" s="11" t="s">
        <v>82</v>
      </c>
      <c r="N229" s="10" t="s">
        <v>83</v>
      </c>
    </row>
    <row r="230" spans="1:14" ht="26.25" thickBot="1">
      <c r="A230" s="18" t="s">
        <v>274</v>
      </c>
      <c r="B230" s="12" t="s">
        <v>85</v>
      </c>
      <c r="C230" s="4">
        <v>6</v>
      </c>
      <c r="D230" s="4">
        <v>2</v>
      </c>
      <c r="E230" s="4">
        <v>2</v>
      </c>
      <c r="F230" s="4">
        <v>0</v>
      </c>
      <c r="G230" s="4">
        <v>0</v>
      </c>
      <c r="H230" s="4">
        <v>6</v>
      </c>
      <c r="I230" s="4">
        <v>5</v>
      </c>
      <c r="J230" s="4">
        <v>11</v>
      </c>
      <c r="K230" s="4" t="s">
        <v>81</v>
      </c>
      <c r="L230" s="4"/>
      <c r="M230" s="4"/>
      <c r="N230" s="12" t="s">
        <v>263</v>
      </c>
    </row>
    <row r="231" spans="1:14" ht="26.25" thickBot="1">
      <c r="A231" s="18" t="s">
        <v>276</v>
      </c>
      <c r="B231" s="12" t="s">
        <v>91</v>
      </c>
      <c r="C231" s="4">
        <v>6</v>
      </c>
      <c r="D231" s="4">
        <v>2</v>
      </c>
      <c r="E231" s="4">
        <v>2</v>
      </c>
      <c r="F231" s="4">
        <v>0</v>
      </c>
      <c r="G231" s="4">
        <v>0</v>
      </c>
      <c r="H231" s="4">
        <v>6</v>
      </c>
      <c r="I231" s="4">
        <v>5</v>
      </c>
      <c r="J231" s="4">
        <v>11</v>
      </c>
      <c r="K231" s="4" t="s">
        <v>81</v>
      </c>
      <c r="L231" s="4"/>
      <c r="M231" s="4"/>
      <c r="N231" s="12" t="s">
        <v>263</v>
      </c>
    </row>
    <row r="232" spans="1:14" ht="26.25" thickBot="1">
      <c r="A232" s="18" t="s">
        <v>277</v>
      </c>
      <c r="B232" s="12" t="s">
        <v>93</v>
      </c>
      <c r="C232" s="4">
        <v>6</v>
      </c>
      <c r="D232" s="4">
        <v>2</v>
      </c>
      <c r="E232" s="4">
        <v>2</v>
      </c>
      <c r="F232" s="4">
        <v>0</v>
      </c>
      <c r="G232" s="4">
        <v>0</v>
      </c>
      <c r="H232" s="4">
        <v>6</v>
      </c>
      <c r="I232" s="4">
        <v>5</v>
      </c>
      <c r="J232" s="4">
        <v>11</v>
      </c>
      <c r="K232" s="4" t="s">
        <v>81</v>
      </c>
      <c r="L232" s="4"/>
      <c r="M232" s="4"/>
      <c r="N232" s="12" t="s">
        <v>263</v>
      </c>
    </row>
    <row r="233" spans="1:14" ht="26.25" thickBot="1">
      <c r="A233" s="18" t="s">
        <v>278</v>
      </c>
      <c r="B233" s="12" t="s">
        <v>95</v>
      </c>
      <c r="C233" s="4">
        <v>6</v>
      </c>
      <c r="D233" s="4">
        <v>2</v>
      </c>
      <c r="E233" s="4">
        <v>2</v>
      </c>
      <c r="F233" s="4">
        <v>2</v>
      </c>
      <c r="G233" s="4">
        <v>0</v>
      </c>
      <c r="H233" s="4">
        <v>8</v>
      </c>
      <c r="I233" s="4">
        <v>3</v>
      </c>
      <c r="J233" s="4">
        <v>11</v>
      </c>
      <c r="K233" s="4"/>
      <c r="L233" s="4" t="s">
        <v>75</v>
      </c>
      <c r="M233" s="4"/>
      <c r="N233" s="12" t="s">
        <v>263</v>
      </c>
    </row>
    <row r="234" spans="1:14" ht="26.25" thickBot="1">
      <c r="A234" s="18" t="s">
        <v>301</v>
      </c>
      <c r="B234" s="12" t="s">
        <v>252</v>
      </c>
      <c r="C234" s="4">
        <v>3</v>
      </c>
      <c r="D234" s="4">
        <v>2</v>
      </c>
      <c r="E234" s="4">
        <v>1</v>
      </c>
      <c r="F234" s="4">
        <v>0</v>
      </c>
      <c r="G234" s="4">
        <v>0</v>
      </c>
      <c r="H234" s="4">
        <v>5</v>
      </c>
      <c r="I234" s="4">
        <v>0</v>
      </c>
      <c r="J234" s="4">
        <v>5</v>
      </c>
      <c r="K234" s="4"/>
      <c r="L234" s="4" t="s">
        <v>75</v>
      </c>
      <c r="M234" s="4"/>
      <c r="N234" s="12" t="s">
        <v>264</v>
      </c>
    </row>
    <row r="235" spans="1:14" ht="26.25" thickBot="1">
      <c r="A235" s="18" t="s">
        <v>279</v>
      </c>
      <c r="B235" s="12" t="s">
        <v>104</v>
      </c>
      <c r="C235" s="4">
        <v>5</v>
      </c>
      <c r="D235" s="4">
        <v>2</v>
      </c>
      <c r="E235" s="4">
        <v>2</v>
      </c>
      <c r="F235" s="4">
        <v>0</v>
      </c>
      <c r="G235" s="4">
        <v>0</v>
      </c>
      <c r="H235" s="4">
        <v>6</v>
      </c>
      <c r="I235" s="4">
        <v>3</v>
      </c>
      <c r="J235" s="4">
        <v>9</v>
      </c>
      <c r="K235" s="4" t="s">
        <v>81</v>
      </c>
      <c r="L235" s="4"/>
      <c r="M235" s="4"/>
      <c r="N235" s="12" t="s">
        <v>263</v>
      </c>
    </row>
    <row r="236" spans="1:14" ht="26.25" thickBot="1">
      <c r="A236" s="19" t="s">
        <v>280</v>
      </c>
      <c r="B236" s="69" t="s">
        <v>106</v>
      </c>
      <c r="C236" s="6">
        <v>5</v>
      </c>
      <c r="D236" s="6">
        <v>2</v>
      </c>
      <c r="E236" s="6">
        <v>2</v>
      </c>
      <c r="F236" s="6">
        <v>0</v>
      </c>
      <c r="G236" s="6">
        <v>0</v>
      </c>
      <c r="H236" s="6">
        <v>6</v>
      </c>
      <c r="I236" s="6">
        <v>3</v>
      </c>
      <c r="J236" s="6">
        <v>9</v>
      </c>
      <c r="K236" s="6" t="s">
        <v>81</v>
      </c>
      <c r="L236" s="6"/>
      <c r="M236" s="6"/>
      <c r="N236" s="69" t="s">
        <v>263</v>
      </c>
    </row>
    <row r="237" spans="1:14">
      <c r="A237" s="41"/>
      <c r="B237" s="42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2"/>
    </row>
    <row r="238" spans="1:14">
      <c r="A238" s="41"/>
      <c r="B238" s="42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2"/>
    </row>
    <row r="239" spans="1:14">
      <c r="A239" s="41"/>
      <c r="B239" s="42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2"/>
    </row>
    <row r="240" spans="1:14">
      <c r="A240" s="41"/>
      <c r="B240" s="42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2"/>
    </row>
    <row r="241" spans="1:14" ht="13.5" thickBot="1">
      <c r="A241" s="41"/>
      <c r="B241" s="42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2"/>
    </row>
    <row r="242" spans="1:14" ht="13.5" thickBot="1">
      <c r="A242" s="21" t="s">
        <v>67</v>
      </c>
      <c r="B242" s="9" t="s">
        <v>68</v>
      </c>
      <c r="C242" s="9" t="s">
        <v>69</v>
      </c>
      <c r="D242" s="100" t="s">
        <v>70</v>
      </c>
      <c r="E242" s="101"/>
      <c r="F242" s="101"/>
      <c r="G242" s="102"/>
      <c r="H242" s="100" t="s">
        <v>71</v>
      </c>
      <c r="I242" s="101"/>
      <c r="J242" s="102"/>
      <c r="K242" s="100" t="s">
        <v>72</v>
      </c>
      <c r="L242" s="101"/>
      <c r="M242" s="102"/>
      <c r="N242" s="9" t="s">
        <v>73</v>
      </c>
    </row>
    <row r="243" spans="1:14" ht="13.5" thickBot="1">
      <c r="A243" s="22"/>
      <c r="B243" s="10"/>
      <c r="C243" s="10" t="s">
        <v>74</v>
      </c>
      <c r="D243" s="11" t="s">
        <v>75</v>
      </c>
      <c r="E243" s="11" t="s">
        <v>76</v>
      </c>
      <c r="F243" s="11" t="s">
        <v>77</v>
      </c>
      <c r="G243" s="11" t="s">
        <v>78</v>
      </c>
      <c r="H243" s="11" t="s">
        <v>79</v>
      </c>
      <c r="I243" s="11" t="s">
        <v>33</v>
      </c>
      <c r="J243" s="11" t="s">
        <v>80</v>
      </c>
      <c r="K243" s="11" t="s">
        <v>81</v>
      </c>
      <c r="L243" s="11" t="s">
        <v>75</v>
      </c>
      <c r="M243" s="11" t="s">
        <v>82</v>
      </c>
      <c r="N243" s="10" t="s">
        <v>83</v>
      </c>
    </row>
    <row r="244" spans="1:14" ht="25.5">
      <c r="A244" s="71" t="s">
        <v>281</v>
      </c>
      <c r="B244" s="72" t="s">
        <v>108</v>
      </c>
      <c r="C244" s="73">
        <v>5</v>
      </c>
      <c r="D244" s="73">
        <v>2</v>
      </c>
      <c r="E244" s="73">
        <v>2</v>
      </c>
      <c r="F244" s="73">
        <v>0</v>
      </c>
      <c r="G244" s="73">
        <v>0</v>
      </c>
      <c r="H244" s="73">
        <v>6</v>
      </c>
      <c r="I244" s="73">
        <v>3</v>
      </c>
      <c r="J244" s="73">
        <v>9</v>
      </c>
      <c r="K244" s="73"/>
      <c r="L244" s="73" t="s">
        <v>75</v>
      </c>
      <c r="M244" s="73"/>
      <c r="N244" s="72" t="s">
        <v>263</v>
      </c>
    </row>
    <row r="245" spans="1:14" ht="26.25" thickBot="1">
      <c r="A245" s="18" t="s">
        <v>282</v>
      </c>
      <c r="B245" s="12" t="s">
        <v>110</v>
      </c>
      <c r="C245" s="4">
        <v>5</v>
      </c>
      <c r="D245" s="4">
        <v>2</v>
      </c>
      <c r="E245" s="4">
        <v>1</v>
      </c>
      <c r="F245" s="4">
        <v>1</v>
      </c>
      <c r="G245" s="4">
        <v>0</v>
      </c>
      <c r="H245" s="4">
        <v>6</v>
      </c>
      <c r="I245" s="4">
        <v>3</v>
      </c>
      <c r="J245" s="4">
        <v>9</v>
      </c>
      <c r="K245" s="4" t="s">
        <v>81</v>
      </c>
      <c r="L245" s="4"/>
      <c r="M245" s="4"/>
      <c r="N245" s="12" t="s">
        <v>263</v>
      </c>
    </row>
    <row r="246" spans="1:14" ht="26.25" thickBot="1">
      <c r="A246" s="18" t="s">
        <v>283</v>
      </c>
      <c r="B246" s="12" t="s">
        <v>112</v>
      </c>
      <c r="C246" s="4">
        <v>6</v>
      </c>
      <c r="D246" s="4">
        <v>2</v>
      </c>
      <c r="E246" s="4">
        <v>1</v>
      </c>
      <c r="F246" s="4">
        <v>1</v>
      </c>
      <c r="G246" s="4">
        <v>0</v>
      </c>
      <c r="H246" s="4">
        <v>6</v>
      </c>
      <c r="I246" s="4">
        <v>5</v>
      </c>
      <c r="J246" s="4">
        <v>11</v>
      </c>
      <c r="K246" s="4" t="s">
        <v>81</v>
      </c>
      <c r="L246" s="4"/>
      <c r="M246" s="4"/>
      <c r="N246" s="12" t="s">
        <v>263</v>
      </c>
    </row>
    <row r="247" spans="1:14" ht="26.25" thickBot="1">
      <c r="A247" s="18" t="s">
        <v>284</v>
      </c>
      <c r="B247" s="12" t="s">
        <v>114</v>
      </c>
      <c r="C247" s="4">
        <v>4</v>
      </c>
      <c r="D247" s="4">
        <v>2</v>
      </c>
      <c r="E247" s="4">
        <v>1</v>
      </c>
      <c r="F247" s="4">
        <v>0</v>
      </c>
      <c r="G247" s="4">
        <v>0</v>
      </c>
      <c r="H247" s="4">
        <v>5</v>
      </c>
      <c r="I247" s="4">
        <v>2</v>
      </c>
      <c r="J247" s="4">
        <v>7</v>
      </c>
      <c r="K247" s="4"/>
      <c r="L247" s="4" t="s">
        <v>75</v>
      </c>
      <c r="M247" s="4"/>
      <c r="N247" s="12" t="s">
        <v>263</v>
      </c>
    </row>
    <row r="248" spans="1:14" ht="39" thickBot="1">
      <c r="A248" s="18" t="s">
        <v>256</v>
      </c>
      <c r="B248" s="12" t="s">
        <v>257</v>
      </c>
      <c r="C248" s="4">
        <v>3</v>
      </c>
      <c r="D248" s="4">
        <v>2</v>
      </c>
      <c r="E248" s="4">
        <v>0</v>
      </c>
      <c r="F248" s="4">
        <v>0</v>
      </c>
      <c r="G248" s="4">
        <v>0</v>
      </c>
      <c r="H248" s="4">
        <v>4</v>
      </c>
      <c r="I248" s="4">
        <v>1</v>
      </c>
      <c r="J248" s="4">
        <v>5</v>
      </c>
      <c r="K248" s="4"/>
      <c r="L248" s="4" t="s">
        <v>75</v>
      </c>
      <c r="M248" s="4"/>
      <c r="N248" s="12" t="s">
        <v>264</v>
      </c>
    </row>
    <row r="249" spans="1:14" ht="26.25" thickBot="1">
      <c r="A249" s="18" t="s">
        <v>285</v>
      </c>
      <c r="B249" s="12" t="s">
        <v>121</v>
      </c>
      <c r="C249" s="4">
        <v>6</v>
      </c>
      <c r="D249" s="4">
        <v>2</v>
      </c>
      <c r="E249" s="4">
        <v>2</v>
      </c>
      <c r="F249" s="4">
        <v>0</v>
      </c>
      <c r="G249" s="4">
        <v>0</v>
      </c>
      <c r="H249" s="4">
        <v>6</v>
      </c>
      <c r="I249" s="4">
        <v>5</v>
      </c>
      <c r="J249" s="4">
        <v>11</v>
      </c>
      <c r="K249" s="4" t="s">
        <v>81</v>
      </c>
      <c r="L249" s="4"/>
      <c r="M249" s="4"/>
      <c r="N249" s="12" t="s">
        <v>263</v>
      </c>
    </row>
    <row r="250" spans="1:14" ht="26.25" thickBot="1">
      <c r="A250" s="18" t="s">
        <v>286</v>
      </c>
      <c r="B250" s="12" t="s">
        <v>123</v>
      </c>
      <c r="C250" s="4">
        <v>6</v>
      </c>
      <c r="D250" s="4">
        <v>2</v>
      </c>
      <c r="E250" s="4">
        <v>2</v>
      </c>
      <c r="F250" s="4">
        <v>0</v>
      </c>
      <c r="G250" s="4">
        <v>0</v>
      </c>
      <c r="H250" s="4">
        <v>6</v>
      </c>
      <c r="I250" s="4">
        <v>5</v>
      </c>
      <c r="J250" s="4">
        <v>11</v>
      </c>
      <c r="K250" s="4"/>
      <c r="L250" s="4" t="s">
        <v>75</v>
      </c>
      <c r="M250" s="4"/>
      <c r="N250" s="12" t="s">
        <v>263</v>
      </c>
    </row>
    <row r="251" spans="1:14" ht="26.25" thickBot="1">
      <c r="A251" s="18" t="s">
        <v>288</v>
      </c>
      <c r="B251" s="12" t="s">
        <v>127</v>
      </c>
      <c r="C251" s="4">
        <v>6</v>
      </c>
      <c r="D251" s="4">
        <v>2</v>
      </c>
      <c r="E251" s="4">
        <v>2</v>
      </c>
      <c r="F251" s="4">
        <v>0</v>
      </c>
      <c r="G251" s="4">
        <v>0</v>
      </c>
      <c r="H251" s="4">
        <v>6</v>
      </c>
      <c r="I251" s="4">
        <v>5</v>
      </c>
      <c r="J251" s="4">
        <v>11</v>
      </c>
      <c r="K251" s="4" t="s">
        <v>81</v>
      </c>
      <c r="L251" s="4"/>
      <c r="M251" s="4"/>
      <c r="N251" s="12" t="s">
        <v>263</v>
      </c>
    </row>
    <row r="252" spans="1:14" ht="26.25" thickBot="1">
      <c r="A252" s="18" t="s">
        <v>291</v>
      </c>
      <c r="B252" s="12" t="s">
        <v>134</v>
      </c>
      <c r="C252" s="4">
        <v>6</v>
      </c>
      <c r="D252" s="4">
        <v>2</v>
      </c>
      <c r="E252" s="4">
        <v>2</v>
      </c>
      <c r="F252" s="4">
        <v>0</v>
      </c>
      <c r="G252" s="4">
        <v>0</v>
      </c>
      <c r="H252" s="4">
        <v>6</v>
      </c>
      <c r="I252" s="4">
        <v>5</v>
      </c>
      <c r="J252" s="4">
        <v>11</v>
      </c>
      <c r="K252" s="4"/>
      <c r="L252" s="4" t="s">
        <v>75</v>
      </c>
      <c r="M252" s="4"/>
      <c r="N252" s="12" t="s">
        <v>263</v>
      </c>
    </row>
    <row r="253" spans="1:14" ht="26.25" thickBot="1">
      <c r="A253" s="18" t="s">
        <v>292</v>
      </c>
      <c r="B253" s="12" t="s">
        <v>136</v>
      </c>
      <c r="C253" s="4">
        <v>6</v>
      </c>
      <c r="D253" s="4">
        <v>2</v>
      </c>
      <c r="E253" s="4">
        <v>2</v>
      </c>
      <c r="F253" s="4">
        <v>0</v>
      </c>
      <c r="G253" s="4">
        <v>0</v>
      </c>
      <c r="H253" s="4">
        <v>6</v>
      </c>
      <c r="I253" s="4">
        <v>5</v>
      </c>
      <c r="J253" s="4">
        <v>11</v>
      </c>
      <c r="K253" s="4" t="s">
        <v>81</v>
      </c>
      <c r="L253" s="4"/>
      <c r="M253" s="4"/>
      <c r="N253" s="12" t="s">
        <v>263</v>
      </c>
    </row>
    <row r="254" spans="1:14" ht="26.25" thickBot="1">
      <c r="A254" s="18" t="s">
        <v>293</v>
      </c>
      <c r="B254" s="12" t="s">
        <v>138</v>
      </c>
      <c r="C254" s="4">
        <v>6</v>
      </c>
      <c r="D254" s="4">
        <v>2</v>
      </c>
      <c r="E254" s="4">
        <v>1</v>
      </c>
      <c r="F254" s="4">
        <v>1</v>
      </c>
      <c r="G254" s="4">
        <v>0</v>
      </c>
      <c r="H254" s="4">
        <v>6</v>
      </c>
      <c r="I254" s="4">
        <v>5</v>
      </c>
      <c r="J254" s="4">
        <v>11</v>
      </c>
      <c r="K254" s="4" t="s">
        <v>81</v>
      </c>
      <c r="L254" s="4"/>
      <c r="M254" s="4"/>
      <c r="N254" s="12" t="s">
        <v>263</v>
      </c>
    </row>
    <row r="255" spans="1:14" ht="13.5" thickBot="1">
      <c r="A255" s="18" t="s">
        <v>139</v>
      </c>
      <c r="B255" s="12" t="s">
        <v>140</v>
      </c>
      <c r="C255" s="4">
        <v>5</v>
      </c>
      <c r="D255" s="4">
        <v>2</v>
      </c>
      <c r="E255" s="4">
        <v>1</v>
      </c>
      <c r="F255" s="4">
        <v>0</v>
      </c>
      <c r="G255" s="4">
        <v>0</v>
      </c>
      <c r="H255" s="4">
        <v>5</v>
      </c>
      <c r="I255" s="4">
        <v>4</v>
      </c>
      <c r="J255" s="4">
        <v>9</v>
      </c>
      <c r="K255" s="4"/>
      <c r="L255" s="4" t="s">
        <v>75</v>
      </c>
      <c r="M255" s="4"/>
      <c r="N255" s="12" t="s">
        <v>265</v>
      </c>
    </row>
    <row r="256" spans="1:14" ht="13.5" thickBot="1">
      <c r="A256" s="18" t="s">
        <v>150</v>
      </c>
      <c r="B256" s="12" t="s">
        <v>151</v>
      </c>
      <c r="C256" s="4">
        <v>5</v>
      </c>
      <c r="D256" s="4">
        <v>2</v>
      </c>
      <c r="E256" s="4">
        <v>1</v>
      </c>
      <c r="F256" s="4">
        <v>0</v>
      </c>
      <c r="G256" s="4">
        <v>2</v>
      </c>
      <c r="H256" s="4">
        <v>5</v>
      </c>
      <c r="I256" s="4">
        <v>4</v>
      </c>
      <c r="J256" s="4">
        <v>9</v>
      </c>
      <c r="K256" s="4"/>
      <c r="L256" s="4" t="s">
        <v>75</v>
      </c>
      <c r="M256" s="4"/>
      <c r="N256" s="12" t="s">
        <v>265</v>
      </c>
    </row>
    <row r="257" spans="1:14" ht="26.25" thickBot="1">
      <c r="A257" s="18" t="s">
        <v>298</v>
      </c>
      <c r="B257" s="12" t="s">
        <v>154</v>
      </c>
      <c r="C257" s="4">
        <v>6</v>
      </c>
      <c r="D257" s="4">
        <v>2</v>
      </c>
      <c r="E257" s="4">
        <v>1</v>
      </c>
      <c r="F257" s="4">
        <v>0</v>
      </c>
      <c r="G257" s="4">
        <v>1</v>
      </c>
      <c r="H257" s="4">
        <v>5</v>
      </c>
      <c r="I257" s="4">
        <v>6</v>
      </c>
      <c r="J257" s="4">
        <v>11</v>
      </c>
      <c r="K257" s="4" t="s">
        <v>81</v>
      </c>
      <c r="L257" s="4"/>
      <c r="M257" s="4"/>
      <c r="N257" s="12" t="s">
        <v>263</v>
      </c>
    </row>
    <row r="258" spans="1:14" ht="13.5" thickBot="1">
      <c r="A258" s="18" t="s">
        <v>163</v>
      </c>
      <c r="B258" s="12" t="s">
        <v>164</v>
      </c>
      <c r="C258" s="4">
        <v>3</v>
      </c>
      <c r="D258" s="4">
        <v>2</v>
      </c>
      <c r="E258" s="4">
        <v>0</v>
      </c>
      <c r="F258" s="4">
        <v>0</v>
      </c>
      <c r="G258" s="4">
        <v>0</v>
      </c>
      <c r="H258" s="4">
        <v>4</v>
      </c>
      <c r="I258" s="4">
        <v>1</v>
      </c>
      <c r="J258" s="4">
        <v>5</v>
      </c>
      <c r="K258" s="4"/>
      <c r="L258" s="4" t="s">
        <v>75</v>
      </c>
      <c r="M258" s="4"/>
      <c r="N258" s="12" t="s">
        <v>265</v>
      </c>
    </row>
    <row r="259" spans="1:14" ht="13.5" thickBot="1">
      <c r="A259" s="105" t="s">
        <v>409</v>
      </c>
      <c r="B259" s="102"/>
      <c r="C259" s="10">
        <v>115</v>
      </c>
      <c r="D259" s="10">
        <v>44</v>
      </c>
      <c r="E259" s="10">
        <v>32</v>
      </c>
      <c r="F259" s="10">
        <v>5</v>
      </c>
      <c r="G259" s="10">
        <v>3</v>
      </c>
      <c r="H259" s="10">
        <v>125</v>
      </c>
      <c r="I259" s="10">
        <v>83</v>
      </c>
      <c r="J259" s="10">
        <v>208</v>
      </c>
      <c r="K259" s="10">
        <v>12</v>
      </c>
      <c r="L259" s="10">
        <v>10</v>
      </c>
      <c r="M259" s="10">
        <v>0</v>
      </c>
      <c r="N259" s="10"/>
    </row>
    <row r="260" spans="1:14" ht="13.5" customHeight="1" thickBot="1">
      <c r="A260" s="100" t="s">
        <v>410</v>
      </c>
      <c r="B260" s="102"/>
      <c r="C260" s="54">
        <f>SUM(D260:G260)</f>
        <v>1176</v>
      </c>
      <c r="D260" s="10">
        <f t="shared" ref="D260:J260" si="1">D259*14</f>
        <v>616</v>
      </c>
      <c r="E260" s="10">
        <f t="shared" si="1"/>
        <v>448</v>
      </c>
      <c r="F260" s="10">
        <f t="shared" si="1"/>
        <v>70</v>
      </c>
      <c r="G260" s="10">
        <f t="shared" si="1"/>
        <v>42</v>
      </c>
      <c r="H260" s="10">
        <f t="shared" si="1"/>
        <v>1750</v>
      </c>
      <c r="I260" s="10">
        <f t="shared" si="1"/>
        <v>1162</v>
      </c>
      <c r="J260" s="10">
        <f t="shared" si="1"/>
        <v>2912</v>
      </c>
      <c r="K260" s="10"/>
      <c r="L260" s="10"/>
      <c r="M260" s="10"/>
      <c r="N260" s="10"/>
    </row>
    <row r="261" spans="1:14" ht="13.5" customHeight="1" thickBot="1">
      <c r="A261" s="100" t="s">
        <v>411</v>
      </c>
      <c r="B261" s="102"/>
      <c r="C261" s="10">
        <v>55.29</v>
      </c>
      <c r="D261" s="10">
        <v>70.97</v>
      </c>
      <c r="E261" s="10">
        <v>59.26</v>
      </c>
      <c r="F261" s="10">
        <v>45.45</v>
      </c>
      <c r="G261" s="10">
        <v>27.27</v>
      </c>
      <c r="H261" s="10">
        <v>52.3</v>
      </c>
      <c r="I261" s="10">
        <v>48.54</v>
      </c>
      <c r="J261" s="10">
        <v>50.73</v>
      </c>
      <c r="K261" s="10" t="s">
        <v>266</v>
      </c>
      <c r="L261" s="10" t="s">
        <v>266</v>
      </c>
      <c r="M261" s="10" t="s">
        <v>266</v>
      </c>
      <c r="N261" s="10"/>
    </row>
    <row r="262" spans="1:14" ht="15.75">
      <c r="C262" s="13" t="s">
        <v>267</v>
      </c>
    </row>
    <row r="263" spans="1:14" ht="13.5" thickBot="1">
      <c r="A263" s="16"/>
    </row>
    <row r="264" spans="1:14" ht="13.5" thickBot="1">
      <c r="A264" s="21" t="s">
        <v>67</v>
      </c>
      <c r="B264" s="9" t="s">
        <v>68</v>
      </c>
      <c r="C264" s="9" t="s">
        <v>69</v>
      </c>
      <c r="D264" s="100" t="s">
        <v>70</v>
      </c>
      <c r="E264" s="101"/>
      <c r="F264" s="101"/>
      <c r="G264" s="102"/>
      <c r="H264" s="100" t="s">
        <v>71</v>
      </c>
      <c r="I264" s="101"/>
      <c r="J264" s="102"/>
      <c r="K264" s="100" t="s">
        <v>72</v>
      </c>
      <c r="L264" s="101"/>
      <c r="M264" s="102"/>
      <c r="N264" s="9" t="s">
        <v>73</v>
      </c>
    </row>
    <row r="265" spans="1:14" ht="13.5" thickBot="1">
      <c r="A265" s="22"/>
      <c r="B265" s="10"/>
      <c r="C265" s="10" t="s">
        <v>74</v>
      </c>
      <c r="D265" s="11" t="s">
        <v>75</v>
      </c>
      <c r="E265" s="11" t="s">
        <v>76</v>
      </c>
      <c r="F265" s="11" t="s">
        <v>77</v>
      </c>
      <c r="G265" s="11" t="s">
        <v>78</v>
      </c>
      <c r="H265" s="11" t="s">
        <v>79</v>
      </c>
      <c r="I265" s="11" t="s">
        <v>33</v>
      </c>
      <c r="J265" s="11" t="s">
        <v>80</v>
      </c>
      <c r="K265" s="11" t="s">
        <v>81</v>
      </c>
      <c r="L265" s="11" t="s">
        <v>75</v>
      </c>
      <c r="M265" s="11" t="s">
        <v>82</v>
      </c>
      <c r="N265" s="10" t="s">
        <v>83</v>
      </c>
    </row>
    <row r="266" spans="1:14" ht="26.25" thickBot="1">
      <c r="A266" s="18" t="s">
        <v>275</v>
      </c>
      <c r="B266" s="12" t="s">
        <v>88</v>
      </c>
      <c r="C266" s="4">
        <v>6</v>
      </c>
      <c r="D266" s="4">
        <v>2</v>
      </c>
      <c r="E266" s="4">
        <v>2</v>
      </c>
      <c r="F266" s="4">
        <v>0</v>
      </c>
      <c r="G266" s="4">
        <v>0</v>
      </c>
      <c r="H266" s="4">
        <v>6</v>
      </c>
      <c r="I266" s="4">
        <v>5</v>
      </c>
      <c r="J266" s="4">
        <v>11</v>
      </c>
      <c r="K266" s="4"/>
      <c r="L266" s="4" t="s">
        <v>75</v>
      </c>
      <c r="M266" s="4"/>
      <c r="N266" s="12" t="s">
        <v>263</v>
      </c>
    </row>
    <row r="267" spans="1:14" ht="26.25" thickBot="1">
      <c r="A267" s="18" t="s">
        <v>287</v>
      </c>
      <c r="B267" s="12" t="s">
        <v>125</v>
      </c>
      <c r="C267" s="4">
        <v>6</v>
      </c>
      <c r="D267" s="4">
        <v>2</v>
      </c>
      <c r="E267" s="4">
        <v>2</v>
      </c>
      <c r="F267" s="4">
        <v>0</v>
      </c>
      <c r="G267" s="4">
        <v>0</v>
      </c>
      <c r="H267" s="4">
        <v>6</v>
      </c>
      <c r="I267" s="4">
        <v>5</v>
      </c>
      <c r="J267" s="4">
        <v>11</v>
      </c>
      <c r="K267" s="4" t="s">
        <v>81</v>
      </c>
      <c r="L267" s="4"/>
      <c r="M267" s="4"/>
      <c r="N267" s="12" t="s">
        <v>263</v>
      </c>
    </row>
    <row r="268" spans="1:14" ht="26.25" thickBot="1">
      <c r="A268" s="18" t="s">
        <v>290</v>
      </c>
      <c r="B268" s="12" t="s">
        <v>132</v>
      </c>
      <c r="C268" s="4">
        <v>7</v>
      </c>
      <c r="D268" s="4">
        <v>2</v>
      </c>
      <c r="E268" s="4">
        <v>1</v>
      </c>
      <c r="F268" s="4">
        <v>2</v>
      </c>
      <c r="G268" s="4">
        <v>0</v>
      </c>
      <c r="H268" s="4">
        <v>7</v>
      </c>
      <c r="I268" s="4">
        <v>5</v>
      </c>
      <c r="J268" s="4">
        <v>12</v>
      </c>
      <c r="K268" s="4" t="s">
        <v>81</v>
      </c>
      <c r="L268" s="4"/>
      <c r="M268" s="4"/>
      <c r="N268" s="12" t="s">
        <v>263</v>
      </c>
    </row>
    <row r="269" spans="1:14" ht="26.25" thickBot="1">
      <c r="A269" s="18" t="s">
        <v>294</v>
      </c>
      <c r="B269" s="12" t="s">
        <v>143</v>
      </c>
      <c r="C269" s="4">
        <v>6</v>
      </c>
      <c r="D269" s="4">
        <v>2</v>
      </c>
      <c r="E269" s="4">
        <v>2</v>
      </c>
      <c r="F269" s="4">
        <v>0</v>
      </c>
      <c r="G269" s="4">
        <v>0</v>
      </c>
      <c r="H269" s="4">
        <v>6</v>
      </c>
      <c r="I269" s="4">
        <v>5</v>
      </c>
      <c r="J269" s="4">
        <v>11</v>
      </c>
      <c r="K269" s="4"/>
      <c r="L269" s="4" t="s">
        <v>75</v>
      </c>
      <c r="M269" s="4"/>
      <c r="N269" s="12" t="s">
        <v>263</v>
      </c>
    </row>
    <row r="270" spans="1:14" ht="26.25" thickBot="1">
      <c r="A270" s="18" t="s">
        <v>295</v>
      </c>
      <c r="B270" s="12" t="s">
        <v>145</v>
      </c>
      <c r="C270" s="4">
        <v>7</v>
      </c>
      <c r="D270" s="4">
        <v>2</v>
      </c>
      <c r="E270" s="4">
        <v>2</v>
      </c>
      <c r="F270" s="4">
        <v>1</v>
      </c>
      <c r="G270" s="4">
        <v>0</v>
      </c>
      <c r="H270" s="4">
        <v>7</v>
      </c>
      <c r="I270" s="4">
        <v>5</v>
      </c>
      <c r="J270" s="4">
        <v>12</v>
      </c>
      <c r="K270" s="4" t="s">
        <v>81</v>
      </c>
      <c r="L270" s="4"/>
      <c r="M270" s="4"/>
      <c r="N270" s="12" t="s">
        <v>263</v>
      </c>
    </row>
    <row r="271" spans="1:14" ht="26.25" thickBot="1">
      <c r="A271" s="18" t="s">
        <v>296</v>
      </c>
      <c r="B271" s="12" t="s">
        <v>147</v>
      </c>
      <c r="C271" s="4">
        <v>6</v>
      </c>
      <c r="D271" s="4">
        <v>2</v>
      </c>
      <c r="E271" s="4">
        <v>2</v>
      </c>
      <c r="F271" s="4">
        <v>0</v>
      </c>
      <c r="G271" s="4">
        <v>0</v>
      </c>
      <c r="H271" s="4">
        <v>6</v>
      </c>
      <c r="I271" s="4">
        <v>5</v>
      </c>
      <c r="J271" s="4">
        <v>11</v>
      </c>
      <c r="K271" s="4" t="s">
        <v>81</v>
      </c>
      <c r="L271" s="4"/>
      <c r="M271" s="4"/>
      <c r="N271" s="12" t="s">
        <v>263</v>
      </c>
    </row>
    <row r="272" spans="1:14" ht="26.25" thickBot="1">
      <c r="A272" s="18" t="s">
        <v>297</v>
      </c>
      <c r="B272" s="12" t="s">
        <v>149</v>
      </c>
      <c r="C272" s="4">
        <v>6</v>
      </c>
      <c r="D272" s="4">
        <v>2</v>
      </c>
      <c r="E272" s="4">
        <v>1</v>
      </c>
      <c r="F272" s="4">
        <v>1</v>
      </c>
      <c r="G272" s="4">
        <v>0</v>
      </c>
      <c r="H272" s="4">
        <v>6</v>
      </c>
      <c r="I272" s="4">
        <v>5</v>
      </c>
      <c r="J272" s="4">
        <v>11</v>
      </c>
      <c r="K272" s="4" t="s">
        <v>81</v>
      </c>
      <c r="L272" s="4"/>
      <c r="M272" s="4"/>
      <c r="N272" s="12" t="s">
        <v>263</v>
      </c>
    </row>
    <row r="273" spans="1:14" ht="26.25" thickBot="1">
      <c r="A273" s="18" t="s">
        <v>299</v>
      </c>
      <c r="B273" s="12" t="s">
        <v>156</v>
      </c>
      <c r="C273" s="4">
        <v>5</v>
      </c>
      <c r="D273" s="4">
        <v>0</v>
      </c>
      <c r="E273" s="4">
        <v>0</v>
      </c>
      <c r="F273" s="4">
        <v>0</v>
      </c>
      <c r="G273" s="4">
        <v>2</v>
      </c>
      <c r="H273" s="4">
        <v>0</v>
      </c>
      <c r="I273" s="4">
        <v>9</v>
      </c>
      <c r="J273" s="4">
        <v>9</v>
      </c>
      <c r="K273" s="4"/>
      <c r="L273" s="4" t="s">
        <v>75</v>
      </c>
      <c r="M273" s="4"/>
      <c r="N273" s="12" t="s">
        <v>263</v>
      </c>
    </row>
    <row r="274" spans="1:14" ht="13.5" thickBot="1">
      <c r="A274" s="18" t="s">
        <v>157</v>
      </c>
      <c r="B274" s="12" t="s">
        <v>158</v>
      </c>
      <c r="C274" s="4">
        <v>7</v>
      </c>
      <c r="D274" s="4">
        <v>2</v>
      </c>
      <c r="E274" s="4">
        <v>1</v>
      </c>
      <c r="F274" s="4">
        <v>0</v>
      </c>
      <c r="G274" s="4">
        <v>2</v>
      </c>
      <c r="H274" s="4">
        <v>5</v>
      </c>
      <c r="I274" s="4">
        <v>7</v>
      </c>
      <c r="J274" s="4">
        <v>12</v>
      </c>
      <c r="K274" s="4" t="s">
        <v>81</v>
      </c>
      <c r="L274" s="4"/>
      <c r="M274" s="4"/>
      <c r="N274" s="12" t="s">
        <v>265</v>
      </c>
    </row>
    <row r="275" spans="1:14" ht="13.5" thickBot="1">
      <c r="A275" s="18" t="s">
        <v>159</v>
      </c>
      <c r="B275" s="12" t="s">
        <v>160</v>
      </c>
      <c r="C275" s="4">
        <v>7</v>
      </c>
      <c r="D275" s="4">
        <v>2</v>
      </c>
      <c r="E275" s="4">
        <v>1</v>
      </c>
      <c r="F275" s="4">
        <v>0</v>
      </c>
      <c r="G275" s="4">
        <v>2</v>
      </c>
      <c r="H275" s="4">
        <v>5</v>
      </c>
      <c r="I275" s="4">
        <v>7</v>
      </c>
      <c r="J275" s="4">
        <v>12</v>
      </c>
      <c r="K275" s="4"/>
      <c r="L275" s="4" t="s">
        <v>75</v>
      </c>
      <c r="M275" s="4"/>
      <c r="N275" s="12" t="s">
        <v>265</v>
      </c>
    </row>
    <row r="276" spans="1:14" ht="13.5" thickBot="1">
      <c r="A276" s="18" t="s">
        <v>161</v>
      </c>
      <c r="B276" s="12" t="s">
        <v>162</v>
      </c>
      <c r="C276" s="4">
        <v>7</v>
      </c>
      <c r="D276" s="4">
        <v>2</v>
      </c>
      <c r="E276" s="4">
        <v>1</v>
      </c>
      <c r="F276" s="4">
        <v>0</v>
      </c>
      <c r="G276" s="4">
        <v>2</v>
      </c>
      <c r="H276" s="4">
        <v>5</v>
      </c>
      <c r="I276" s="4">
        <v>7</v>
      </c>
      <c r="J276" s="4">
        <v>12</v>
      </c>
      <c r="K276" s="4"/>
      <c r="L276" s="4" t="s">
        <v>75</v>
      </c>
      <c r="M276" s="4"/>
      <c r="N276" s="12" t="s">
        <v>265</v>
      </c>
    </row>
    <row r="277" spans="1:14" ht="13.5" thickBot="1">
      <c r="A277" s="105" t="s">
        <v>409</v>
      </c>
      <c r="B277" s="102"/>
      <c r="C277" s="10">
        <v>70</v>
      </c>
      <c r="D277" s="10">
        <v>20</v>
      </c>
      <c r="E277" s="10">
        <v>15</v>
      </c>
      <c r="F277" s="10">
        <v>4</v>
      </c>
      <c r="G277" s="10">
        <v>8</v>
      </c>
      <c r="H277" s="10">
        <v>59</v>
      </c>
      <c r="I277" s="10">
        <v>65</v>
      </c>
      <c r="J277" s="10">
        <v>124</v>
      </c>
      <c r="K277" s="10">
        <v>6</v>
      </c>
      <c r="L277" s="10">
        <v>5</v>
      </c>
      <c r="M277" s="10">
        <v>0</v>
      </c>
      <c r="N277" s="10"/>
    </row>
    <row r="278" spans="1:14" ht="13.5" customHeight="1" thickBot="1">
      <c r="A278" s="100" t="s">
        <v>410</v>
      </c>
      <c r="B278" s="102"/>
      <c r="C278" s="54">
        <f>SUM(D278:G278)</f>
        <v>658</v>
      </c>
      <c r="D278" s="10">
        <f t="shared" ref="D278:J278" si="2">D277*14</f>
        <v>280</v>
      </c>
      <c r="E278" s="10">
        <f t="shared" si="2"/>
        <v>210</v>
      </c>
      <c r="F278" s="10">
        <f t="shared" si="2"/>
        <v>56</v>
      </c>
      <c r="G278" s="10">
        <f t="shared" si="2"/>
        <v>112</v>
      </c>
      <c r="H278" s="10">
        <f t="shared" si="2"/>
        <v>826</v>
      </c>
      <c r="I278" s="10">
        <f t="shared" si="2"/>
        <v>910</v>
      </c>
      <c r="J278" s="10">
        <f t="shared" si="2"/>
        <v>1736</v>
      </c>
      <c r="K278" s="10"/>
      <c r="L278" s="10"/>
      <c r="M278" s="10"/>
      <c r="N278" s="10"/>
    </row>
    <row r="279" spans="1:14" ht="13.5" customHeight="1" thickBot="1">
      <c r="A279" s="100" t="s">
        <v>411</v>
      </c>
      <c r="B279" s="102"/>
      <c r="C279" s="10">
        <v>33.65</v>
      </c>
      <c r="D279" s="10">
        <v>32.26</v>
      </c>
      <c r="E279" s="10">
        <v>27.78</v>
      </c>
      <c r="F279" s="10">
        <v>36.36</v>
      </c>
      <c r="G279" s="10">
        <v>72.73</v>
      </c>
      <c r="H279" s="10">
        <v>24.69</v>
      </c>
      <c r="I279" s="10">
        <v>38.01</v>
      </c>
      <c r="J279" s="10">
        <v>30.24</v>
      </c>
      <c r="K279" s="10" t="s">
        <v>266</v>
      </c>
      <c r="L279" s="10" t="s">
        <v>266</v>
      </c>
      <c r="M279" s="10" t="s">
        <v>266</v>
      </c>
      <c r="N279" s="10"/>
    </row>
    <row r="280" spans="1:14">
      <c r="A280" s="16"/>
    </row>
    <row r="281" spans="1:14">
      <c r="A281" s="16"/>
    </row>
    <row r="282" spans="1:14" ht="16.5" thickBot="1">
      <c r="G282" s="13" t="s">
        <v>268</v>
      </c>
    </row>
    <row r="283" spans="1:14" ht="13.5" thickBot="1">
      <c r="A283" s="21" t="s">
        <v>67</v>
      </c>
      <c r="B283" s="9" t="s">
        <v>68</v>
      </c>
      <c r="C283" s="9" t="s">
        <v>69</v>
      </c>
      <c r="D283" s="100" t="s">
        <v>70</v>
      </c>
      <c r="E283" s="101"/>
      <c r="F283" s="101"/>
      <c r="G283" s="102"/>
      <c r="H283" s="100" t="s">
        <v>71</v>
      </c>
      <c r="I283" s="101"/>
      <c r="J283" s="102"/>
      <c r="K283" s="100" t="s">
        <v>72</v>
      </c>
      <c r="L283" s="101"/>
      <c r="M283" s="102"/>
      <c r="N283" s="9" t="s">
        <v>73</v>
      </c>
    </row>
    <row r="284" spans="1:14" ht="13.5" thickBot="1">
      <c r="A284" s="22"/>
      <c r="B284" s="10"/>
      <c r="C284" s="10" t="s">
        <v>74</v>
      </c>
      <c r="D284" s="11" t="s">
        <v>75</v>
      </c>
      <c r="E284" s="11" t="s">
        <v>76</v>
      </c>
      <c r="F284" s="11" t="s">
        <v>77</v>
      </c>
      <c r="G284" s="11" t="s">
        <v>78</v>
      </c>
      <c r="H284" s="11" t="s">
        <v>79</v>
      </c>
      <c r="I284" s="11" t="s">
        <v>33</v>
      </c>
      <c r="J284" s="11" t="s">
        <v>80</v>
      </c>
      <c r="K284" s="11" t="s">
        <v>81</v>
      </c>
      <c r="L284" s="11" t="s">
        <v>75</v>
      </c>
      <c r="M284" s="11" t="s">
        <v>82</v>
      </c>
      <c r="N284" s="10" t="s">
        <v>83</v>
      </c>
    </row>
    <row r="285" spans="1:14" ht="13.5" thickBot="1">
      <c r="A285" s="18" t="s">
        <v>96</v>
      </c>
      <c r="B285" s="12" t="s">
        <v>97</v>
      </c>
      <c r="C285" s="4">
        <v>0</v>
      </c>
      <c r="D285" s="4">
        <v>0</v>
      </c>
      <c r="E285" s="4">
        <v>2</v>
      </c>
      <c r="F285" s="4">
        <v>0</v>
      </c>
      <c r="G285" s="4">
        <v>0</v>
      </c>
      <c r="H285" s="4">
        <v>2</v>
      </c>
      <c r="I285" s="4">
        <v>0</v>
      </c>
      <c r="J285" s="4">
        <v>2</v>
      </c>
      <c r="K285" s="4"/>
      <c r="L285" s="4" t="s">
        <v>75</v>
      </c>
      <c r="M285" s="4"/>
      <c r="N285" s="12" t="s">
        <v>263</v>
      </c>
    </row>
    <row r="286" spans="1:14" ht="13.5" thickBot="1">
      <c r="A286" s="18" t="s">
        <v>99</v>
      </c>
      <c r="B286" s="12" t="s">
        <v>100</v>
      </c>
      <c r="C286" s="4">
        <v>3</v>
      </c>
      <c r="D286" s="4">
        <v>0</v>
      </c>
      <c r="E286" s="4">
        <v>2</v>
      </c>
      <c r="F286" s="4">
        <v>0</v>
      </c>
      <c r="G286" s="4">
        <v>0</v>
      </c>
      <c r="H286" s="4">
        <v>2</v>
      </c>
      <c r="I286" s="4">
        <v>3</v>
      </c>
      <c r="J286" s="4">
        <v>5</v>
      </c>
      <c r="K286" s="4"/>
      <c r="L286" s="4" t="s">
        <v>75</v>
      </c>
      <c r="M286" s="4"/>
      <c r="N286" s="12" t="s">
        <v>265</v>
      </c>
    </row>
    <row r="287" spans="1:14" ht="26.25" thickBot="1">
      <c r="A287" s="18" t="s">
        <v>253</v>
      </c>
      <c r="B287" s="12" t="s">
        <v>254</v>
      </c>
      <c r="C287" s="4">
        <v>4</v>
      </c>
      <c r="D287" s="4">
        <v>2</v>
      </c>
      <c r="E287" s="4">
        <v>0</v>
      </c>
      <c r="F287" s="4">
        <v>2</v>
      </c>
      <c r="G287" s="4">
        <v>0</v>
      </c>
      <c r="H287" s="4">
        <v>6</v>
      </c>
      <c r="I287" s="4">
        <v>1</v>
      </c>
      <c r="J287" s="4">
        <v>7</v>
      </c>
      <c r="K287" s="4"/>
      <c r="L287" s="4" t="s">
        <v>75</v>
      </c>
      <c r="M287" s="4"/>
      <c r="N287" s="12" t="s">
        <v>264</v>
      </c>
    </row>
    <row r="288" spans="1:14" ht="13.5" thickBot="1">
      <c r="A288" s="18" t="s">
        <v>115</v>
      </c>
      <c r="B288" s="12" t="s">
        <v>116</v>
      </c>
      <c r="C288" s="4">
        <v>0</v>
      </c>
      <c r="D288" s="4">
        <v>0</v>
      </c>
      <c r="E288" s="4">
        <v>2</v>
      </c>
      <c r="F288" s="4">
        <v>0</v>
      </c>
      <c r="G288" s="4">
        <v>0</v>
      </c>
      <c r="H288" s="4">
        <v>2</v>
      </c>
      <c r="I288" s="4">
        <v>0</v>
      </c>
      <c r="J288" s="4">
        <v>2</v>
      </c>
      <c r="K288" s="4"/>
      <c r="L288" s="4" t="s">
        <v>75</v>
      </c>
      <c r="M288" s="4"/>
      <c r="N288" s="12" t="s">
        <v>263</v>
      </c>
    </row>
    <row r="289" spans="1:14" ht="13.5" thickBot="1">
      <c r="A289" s="18" t="s">
        <v>117</v>
      </c>
      <c r="B289" s="12" t="s">
        <v>118</v>
      </c>
      <c r="C289" s="4">
        <v>3</v>
      </c>
      <c r="D289" s="4">
        <v>0</v>
      </c>
      <c r="E289" s="4">
        <v>2</v>
      </c>
      <c r="F289" s="4">
        <v>0</v>
      </c>
      <c r="G289" s="4">
        <v>0</v>
      </c>
      <c r="H289" s="4">
        <v>2</v>
      </c>
      <c r="I289" s="4">
        <v>3</v>
      </c>
      <c r="J289" s="4">
        <v>5</v>
      </c>
      <c r="K289" s="4"/>
      <c r="L289" s="4" t="s">
        <v>75</v>
      </c>
      <c r="M289" s="4"/>
      <c r="N289" s="12" t="s">
        <v>265</v>
      </c>
    </row>
    <row r="290" spans="1:14" ht="26.25" thickBot="1">
      <c r="A290" s="18" t="s">
        <v>289</v>
      </c>
      <c r="B290" s="12" t="s">
        <v>129</v>
      </c>
      <c r="C290" s="4">
        <v>6</v>
      </c>
      <c r="D290" s="4">
        <v>2</v>
      </c>
      <c r="E290" s="4">
        <v>0</v>
      </c>
      <c r="F290" s="4">
        <v>2</v>
      </c>
      <c r="G290" s="4">
        <v>0</v>
      </c>
      <c r="H290" s="4">
        <v>6</v>
      </c>
      <c r="I290" s="4">
        <v>5</v>
      </c>
      <c r="J290" s="4">
        <v>11</v>
      </c>
      <c r="K290" s="4"/>
      <c r="L290" s="4" t="s">
        <v>75</v>
      </c>
      <c r="M290" s="4"/>
      <c r="N290" s="12" t="s">
        <v>263</v>
      </c>
    </row>
    <row r="291" spans="1:14" ht="26.25" thickBot="1">
      <c r="A291" s="18" t="s">
        <v>300</v>
      </c>
      <c r="B291" s="12" t="s">
        <v>248</v>
      </c>
      <c r="C291" s="4">
        <v>4</v>
      </c>
      <c r="D291" s="4">
        <v>0</v>
      </c>
      <c r="E291" s="4">
        <v>0</v>
      </c>
      <c r="F291" s="4">
        <v>1</v>
      </c>
      <c r="G291" s="4">
        <v>0</v>
      </c>
      <c r="H291" s="4">
        <v>1</v>
      </c>
      <c r="I291" s="4">
        <v>6</v>
      </c>
      <c r="J291" s="4">
        <v>7</v>
      </c>
      <c r="K291" s="4"/>
      <c r="L291" s="4" t="s">
        <v>75</v>
      </c>
      <c r="M291" s="4"/>
      <c r="N291" s="12" t="s">
        <v>269</v>
      </c>
    </row>
    <row r="292" spans="1:14" ht="26.25" thickBot="1">
      <c r="A292" s="18" t="s">
        <v>259</v>
      </c>
      <c r="B292" s="12" t="s">
        <v>260</v>
      </c>
      <c r="C292" s="4">
        <v>3</v>
      </c>
      <c r="D292" s="4">
        <v>1</v>
      </c>
      <c r="E292" s="4">
        <v>0</v>
      </c>
      <c r="F292" s="4">
        <v>1</v>
      </c>
      <c r="G292" s="4">
        <v>0</v>
      </c>
      <c r="H292" s="4">
        <v>3</v>
      </c>
      <c r="I292" s="4">
        <v>2</v>
      </c>
      <c r="J292" s="4">
        <v>5</v>
      </c>
      <c r="K292" s="4"/>
      <c r="L292" s="4" t="s">
        <v>75</v>
      </c>
      <c r="M292" s="4"/>
      <c r="N292" s="12" t="s">
        <v>264</v>
      </c>
    </row>
    <row r="293" spans="1:14" ht="13.5" thickBot="1">
      <c r="A293" s="105" t="s">
        <v>409</v>
      </c>
      <c r="B293" s="102"/>
      <c r="C293" s="10">
        <v>23</v>
      </c>
      <c r="D293" s="10">
        <v>5</v>
      </c>
      <c r="E293" s="10">
        <v>8</v>
      </c>
      <c r="F293" s="10">
        <v>6</v>
      </c>
      <c r="G293" s="10">
        <v>0</v>
      </c>
      <c r="H293" s="10">
        <v>24</v>
      </c>
      <c r="I293" s="10">
        <v>20</v>
      </c>
      <c r="J293" s="10">
        <v>44</v>
      </c>
      <c r="K293" s="10">
        <v>0</v>
      </c>
      <c r="L293" s="10">
        <v>8</v>
      </c>
      <c r="M293" s="10">
        <v>0</v>
      </c>
      <c r="N293" s="10"/>
    </row>
    <row r="294" spans="1:14" ht="13.5" customHeight="1" thickBot="1">
      <c r="A294" s="100" t="s">
        <v>410</v>
      </c>
      <c r="B294" s="102"/>
      <c r="C294" s="54">
        <f>SUM(D294:G294)</f>
        <v>266</v>
      </c>
      <c r="D294" s="10">
        <f t="shared" ref="D294:J294" si="3">D293*14</f>
        <v>70</v>
      </c>
      <c r="E294" s="10">
        <f t="shared" si="3"/>
        <v>112</v>
      </c>
      <c r="F294" s="10">
        <f t="shared" si="3"/>
        <v>84</v>
      </c>
      <c r="G294" s="10">
        <f t="shared" si="3"/>
        <v>0</v>
      </c>
      <c r="H294" s="10">
        <f t="shared" si="3"/>
        <v>336</v>
      </c>
      <c r="I294" s="10">
        <f t="shared" si="3"/>
        <v>280</v>
      </c>
      <c r="J294" s="10">
        <f t="shared" si="3"/>
        <v>616</v>
      </c>
      <c r="K294" s="10"/>
      <c r="L294" s="10"/>
      <c r="M294" s="10"/>
      <c r="N294" s="10"/>
    </row>
    <row r="295" spans="1:14" ht="13.5" customHeight="1" thickBot="1">
      <c r="A295" s="100" t="s">
        <v>411</v>
      </c>
      <c r="B295" s="102"/>
      <c r="C295" s="10">
        <v>11.06</v>
      </c>
      <c r="D295" s="10">
        <v>8.06</v>
      </c>
      <c r="E295" s="10">
        <v>14.81</v>
      </c>
      <c r="F295" s="10">
        <v>54.55</v>
      </c>
      <c r="G295" s="10">
        <v>0</v>
      </c>
      <c r="H295" s="10">
        <v>10.039999999999999</v>
      </c>
      <c r="I295" s="10">
        <v>11.7</v>
      </c>
      <c r="J295" s="10">
        <v>10.73</v>
      </c>
      <c r="K295" s="10" t="s">
        <v>266</v>
      </c>
      <c r="L295" s="10" t="s">
        <v>266</v>
      </c>
      <c r="M295" s="10" t="s">
        <v>266</v>
      </c>
      <c r="N295" s="10"/>
    </row>
    <row r="296" spans="1:14" ht="13.5" customHeight="1">
      <c r="A296" s="25"/>
      <c r="B296" s="25"/>
      <c r="C296" s="25"/>
      <c r="D296" s="25"/>
      <c r="E296" s="13" t="s">
        <v>270</v>
      </c>
      <c r="G296" s="25"/>
      <c r="H296" s="25"/>
      <c r="I296" s="25"/>
      <c r="J296" s="25"/>
      <c r="K296" s="25"/>
      <c r="L296" s="25"/>
      <c r="M296" s="25"/>
      <c r="N296" s="25"/>
    </row>
    <row r="297" spans="1:14" ht="13.5" thickBo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</row>
    <row r="298" spans="1:14" ht="13.5" thickBot="1">
      <c r="A298" s="21" t="s">
        <v>394</v>
      </c>
      <c r="B298" s="9" t="s">
        <v>395</v>
      </c>
      <c r="C298" s="9" t="s">
        <v>396</v>
      </c>
      <c r="D298" s="100" t="s">
        <v>71</v>
      </c>
      <c r="E298" s="101"/>
      <c r="F298" s="102"/>
      <c r="G298" s="8" t="s">
        <v>398</v>
      </c>
      <c r="H298" s="100" t="s">
        <v>399</v>
      </c>
      <c r="I298" s="101"/>
      <c r="J298" s="102"/>
    </row>
    <row r="299" spans="1:14" ht="13.5" thickBot="1">
      <c r="A299" s="26"/>
      <c r="B299" s="27"/>
      <c r="C299" s="27" t="s">
        <v>397</v>
      </c>
      <c r="D299" s="9" t="s">
        <v>79</v>
      </c>
      <c r="E299" s="9" t="s">
        <v>33</v>
      </c>
      <c r="F299" s="9" t="s">
        <v>80</v>
      </c>
      <c r="G299" s="28"/>
      <c r="H299" s="9" t="s">
        <v>400</v>
      </c>
      <c r="I299" s="9" t="s">
        <v>401</v>
      </c>
      <c r="J299" s="9" t="s">
        <v>402</v>
      </c>
    </row>
    <row r="300" spans="1:14">
      <c r="A300" s="30">
        <v>1</v>
      </c>
      <c r="B300" s="31" t="s">
        <v>403</v>
      </c>
      <c r="C300" s="31">
        <f>14*(SUMIF($N230:$N292, "Obligatorie", D230:D292)+SUMIF($N230:$N292, "Obligatorie", E230:E292)+SUMIF($N230:$N292, "Obligatorie", F230:F292))</f>
        <v>1484</v>
      </c>
      <c r="D300" s="31">
        <f>14*SUMIF($N230:$N292, "Obligatorie", H230:H292)</f>
        <v>2184</v>
      </c>
      <c r="E300" s="31">
        <f>14*SUMIF($N230:$N292, "Obligatorie", I230:I292)</f>
        <v>1708</v>
      </c>
      <c r="F300" s="31">
        <f>14*SUMIF($N230:$N292, "Obligatorie", J230:J292)</f>
        <v>3892</v>
      </c>
      <c r="G300" s="36">
        <f>C300/C302</f>
        <v>0.83464566929133854</v>
      </c>
      <c r="H300" s="31">
        <f>H302-H301</f>
        <v>60</v>
      </c>
      <c r="I300" s="31">
        <f>I302-I301</f>
        <v>55</v>
      </c>
      <c r="J300" s="31">
        <f>J302-J301</f>
        <v>31</v>
      </c>
      <c r="K300" s="25"/>
      <c r="L300" s="25"/>
      <c r="M300" s="25"/>
      <c r="N300" s="25"/>
    </row>
    <row r="301" spans="1:14">
      <c r="A301" s="32">
        <v>2</v>
      </c>
      <c r="B301" s="29" t="s">
        <v>404</v>
      </c>
      <c r="C301" s="29">
        <f>14*(SUMIF($N230:$N292, "Optionala", D230:D292)+SUMIF($N230:$N292, "Optionala", E230:E292)+SUMIF($N230:$N292, "Optionala", F230:F292))</f>
        <v>294</v>
      </c>
      <c r="D301" s="29">
        <f>14*SUMIF($N230:$N292, "Optionala", H230:H292)</f>
        <v>462</v>
      </c>
      <c r="E301" s="29">
        <f>14*SUMIF($N230:$N292, "Optionala", I230:I292)</f>
        <v>504</v>
      </c>
      <c r="F301" s="29">
        <f>14*SUMIF($N230:$N292, "Optionala", J230:J292)</f>
        <v>966</v>
      </c>
      <c r="G301" s="37">
        <f>C301/C302</f>
        <v>0.16535433070866143</v>
      </c>
      <c r="H301" s="29">
        <v>0</v>
      </c>
      <c r="I301" s="29">
        <v>5</v>
      </c>
      <c r="J301" s="33">
        <f>5+7+7+7+3</f>
        <v>29</v>
      </c>
      <c r="K301" s="25"/>
      <c r="L301" s="25"/>
      <c r="M301" s="25"/>
      <c r="N301" s="25"/>
    </row>
    <row r="302" spans="1:14" ht="13.5" thickBot="1">
      <c r="A302" s="103" t="s">
        <v>101</v>
      </c>
      <c r="B302" s="104"/>
      <c r="C302" s="34">
        <f>SUM(C300:C301)</f>
        <v>1778</v>
      </c>
      <c r="D302" s="34">
        <f>SUM(D300:D301)</f>
        <v>2646</v>
      </c>
      <c r="E302" s="34">
        <f>SUM(E300:E301)</f>
        <v>2212</v>
      </c>
      <c r="F302" s="34">
        <f>SUM(F300:F301)</f>
        <v>4858</v>
      </c>
      <c r="G302" s="38">
        <f>SUM(G300:G301)</f>
        <v>1</v>
      </c>
      <c r="H302" s="34">
        <v>60</v>
      </c>
      <c r="I302" s="34">
        <v>60</v>
      </c>
      <c r="J302" s="35">
        <v>60</v>
      </c>
      <c r="K302" s="25"/>
      <c r="L302" s="25"/>
      <c r="M302" s="25"/>
      <c r="N302" s="25"/>
    </row>
    <row r="303" spans="1:14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</row>
    <row r="304" spans="1:14" ht="15.75">
      <c r="A304" s="13"/>
    </row>
    <row r="305" spans="1:3">
      <c r="A305" s="17"/>
    </row>
    <row r="306" spans="1:3">
      <c r="A306" s="20"/>
      <c r="B306" s="1"/>
    </row>
    <row r="307" spans="1:3">
      <c r="A307" s="20"/>
      <c r="C307" s="1"/>
    </row>
    <row r="308" spans="1:3">
      <c r="A308" s="20"/>
      <c r="C308" s="1"/>
    </row>
    <row r="309" spans="1:3">
      <c r="A309" s="20"/>
      <c r="C309" s="1"/>
    </row>
    <row r="310" spans="1:3">
      <c r="A310" s="16"/>
    </row>
    <row r="311" spans="1:3">
      <c r="A311" s="20"/>
      <c r="C311" s="1"/>
    </row>
    <row r="312" spans="1:3">
      <c r="A312" s="20"/>
      <c r="C312" s="1"/>
    </row>
    <row r="313" spans="1:3">
      <c r="A313" s="20"/>
      <c r="C313" s="1"/>
    </row>
    <row r="314" spans="1:3">
      <c r="A314" s="17"/>
    </row>
    <row r="315" spans="1:3">
      <c r="A315" s="20"/>
      <c r="B315" s="1"/>
    </row>
    <row r="316" spans="1:3">
      <c r="A316" s="20"/>
      <c r="B316" s="1"/>
    </row>
    <row r="317" spans="1:3">
      <c r="A317" s="16"/>
    </row>
    <row r="318" spans="1:3">
      <c r="A318" s="20"/>
    </row>
  </sheetData>
  <mergeCells count="81">
    <mergeCell ref="A34:A35"/>
    <mergeCell ref="B34:C34"/>
    <mergeCell ref="B35:C35"/>
    <mergeCell ref="D34:F34"/>
    <mergeCell ref="D35:F35"/>
    <mergeCell ref="D72:G72"/>
    <mergeCell ref="H72:J72"/>
    <mergeCell ref="I34:K35"/>
    <mergeCell ref="K47:M47"/>
    <mergeCell ref="D59:G59"/>
    <mergeCell ref="H59:J59"/>
    <mergeCell ref="K59:M59"/>
    <mergeCell ref="D47:G47"/>
    <mergeCell ref="H47:J47"/>
    <mergeCell ref="K72:M72"/>
    <mergeCell ref="B143:N143"/>
    <mergeCell ref="B172:N172"/>
    <mergeCell ref="B192:N192"/>
    <mergeCell ref="B176:N176"/>
    <mergeCell ref="A187:N187"/>
    <mergeCell ref="B188:N188"/>
    <mergeCell ref="A179:N179"/>
    <mergeCell ref="B180:N180"/>
    <mergeCell ref="B183:N183"/>
    <mergeCell ref="H130:J130"/>
    <mergeCell ref="K93:M93"/>
    <mergeCell ref="D103:G103"/>
    <mergeCell ref="A171:N171"/>
    <mergeCell ref="A132:N132"/>
    <mergeCell ref="A136:N136"/>
    <mergeCell ref="D130:G130"/>
    <mergeCell ref="K130:M130"/>
    <mergeCell ref="B157:N157"/>
    <mergeCell ref="A160:N160"/>
    <mergeCell ref="A153:N153"/>
    <mergeCell ref="B168:N168"/>
    <mergeCell ref="B161:N161"/>
    <mergeCell ref="B154:N154"/>
    <mergeCell ref="B148:N148"/>
    <mergeCell ref="A142:N142"/>
    <mergeCell ref="H83:J83"/>
    <mergeCell ref="K83:M83"/>
    <mergeCell ref="H103:J103"/>
    <mergeCell ref="K103:M103"/>
    <mergeCell ref="D83:G83"/>
    <mergeCell ref="D93:G93"/>
    <mergeCell ref="H93:J93"/>
    <mergeCell ref="H207:J207"/>
    <mergeCell ref="K207:M207"/>
    <mergeCell ref="A219:N219"/>
    <mergeCell ref="A222:N222"/>
    <mergeCell ref="A209:N209"/>
    <mergeCell ref="D207:G207"/>
    <mergeCell ref="A216:N216"/>
    <mergeCell ref="D242:G242"/>
    <mergeCell ref="D214:G214"/>
    <mergeCell ref="H214:J214"/>
    <mergeCell ref="K214:M214"/>
    <mergeCell ref="K242:M242"/>
    <mergeCell ref="H228:J228"/>
    <mergeCell ref="K228:M228"/>
    <mergeCell ref="H242:J242"/>
    <mergeCell ref="D228:G228"/>
    <mergeCell ref="K283:M283"/>
    <mergeCell ref="A261:B261"/>
    <mergeCell ref="K264:M264"/>
    <mergeCell ref="D264:G264"/>
    <mergeCell ref="H264:J264"/>
    <mergeCell ref="A279:B279"/>
    <mergeCell ref="A259:B259"/>
    <mergeCell ref="D283:G283"/>
    <mergeCell ref="H283:J283"/>
    <mergeCell ref="D298:F298"/>
    <mergeCell ref="H298:J298"/>
    <mergeCell ref="A295:B295"/>
    <mergeCell ref="A277:B277"/>
    <mergeCell ref="A302:B302"/>
    <mergeCell ref="A260:B260"/>
    <mergeCell ref="A278:B278"/>
    <mergeCell ref="A294:B294"/>
    <mergeCell ref="A293:B293"/>
  </mergeCells>
  <phoneticPr fontId="7" type="noConversion"/>
  <pageMargins left="0.75" right="0.17" top="0.17" bottom="0.87" header="0.5" footer="0.38"/>
  <pageSetup paperSize="9" scale="90" orientation="landscape"/>
  <headerFooter alignWithMargins="0">
    <oddFooter>&amp;L           RECTOR,
Acad.prof.univ.dr. Ioan Aurel POP&amp;RDECAN,                   .
Prof.univ.dr. Adrian Olimpiu PETRUSEL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330"/>
  <sheetViews>
    <sheetView workbookViewId="0">
      <selection activeCell="E150" sqref="E150"/>
    </sheetView>
  </sheetViews>
  <sheetFormatPr defaultColWidth="8.7109375" defaultRowHeight="12.75"/>
  <cols>
    <col min="2" max="2" width="28" bestFit="1" customWidth="1"/>
    <col min="3" max="3" width="10.42578125" bestFit="1" customWidth="1"/>
    <col min="14" max="14" width="13.42578125" customWidth="1"/>
  </cols>
  <sheetData>
    <row r="1" spans="1:9" ht="16.5" thickBot="1">
      <c r="A1" s="13" t="s">
        <v>0</v>
      </c>
      <c r="G1" s="17" t="s">
        <v>42</v>
      </c>
    </row>
    <row r="2" spans="1:9" ht="16.5" thickBot="1">
      <c r="A2" s="14"/>
      <c r="G2" s="19" t="s">
        <v>21</v>
      </c>
      <c r="H2" s="6" t="s">
        <v>31</v>
      </c>
      <c r="I2" s="6" t="s">
        <v>32</v>
      </c>
    </row>
    <row r="3" spans="1:9" ht="16.5" thickBot="1">
      <c r="A3" s="15" t="s">
        <v>1</v>
      </c>
      <c r="G3" s="18" t="s">
        <v>39</v>
      </c>
      <c r="H3" s="4">
        <v>26</v>
      </c>
      <c r="I3" s="4">
        <v>27</v>
      </c>
    </row>
    <row r="4" spans="1:9" ht="16.5" thickBot="1">
      <c r="A4" s="15" t="s">
        <v>2</v>
      </c>
      <c r="G4" s="18" t="s">
        <v>40</v>
      </c>
      <c r="H4" s="4">
        <v>25</v>
      </c>
      <c r="I4" s="4">
        <v>24</v>
      </c>
    </row>
    <row r="5" spans="1:9" ht="16.5" thickBot="1">
      <c r="A5" s="14" t="s">
        <v>3</v>
      </c>
      <c r="G5" s="18" t="s">
        <v>41</v>
      </c>
      <c r="H5" s="4">
        <v>23</v>
      </c>
      <c r="I5" s="4">
        <v>22</v>
      </c>
    </row>
    <row r="6" spans="1:9" ht="15.75">
      <c r="A6" s="14" t="s">
        <v>381</v>
      </c>
    </row>
    <row r="7" spans="1:9" ht="15.75">
      <c r="A7" s="14" t="s">
        <v>5</v>
      </c>
      <c r="G7" s="17" t="s">
        <v>367</v>
      </c>
    </row>
    <row r="8" spans="1:9" ht="15.75">
      <c r="A8" s="14" t="s">
        <v>6</v>
      </c>
      <c r="G8" s="16" t="s">
        <v>44</v>
      </c>
    </row>
    <row r="9" spans="1:9" ht="15.75">
      <c r="A9" s="14" t="s">
        <v>7</v>
      </c>
      <c r="G9" s="16" t="s">
        <v>45</v>
      </c>
    </row>
    <row r="10" spans="1:9">
      <c r="A10" s="16"/>
    </row>
    <row r="11" spans="1:9">
      <c r="A11" s="17" t="s">
        <v>8</v>
      </c>
      <c r="G11" s="17" t="s">
        <v>46</v>
      </c>
    </row>
    <row r="12" spans="1:9">
      <c r="A12" s="17" t="s">
        <v>9</v>
      </c>
      <c r="G12" s="7" t="s">
        <v>431</v>
      </c>
    </row>
    <row r="13" spans="1:9">
      <c r="A13" s="16" t="s">
        <v>382</v>
      </c>
      <c r="G13" s="2" t="s">
        <v>48</v>
      </c>
    </row>
    <row r="14" spans="1:9">
      <c r="A14" s="16" t="s">
        <v>383</v>
      </c>
      <c r="G14" s="7" t="s">
        <v>432</v>
      </c>
    </row>
    <row r="15" spans="1:9">
      <c r="A15" s="17" t="s">
        <v>12</v>
      </c>
      <c r="G15" s="2" t="s">
        <v>50</v>
      </c>
    </row>
    <row r="16" spans="1:9">
      <c r="A16" s="16" t="s">
        <v>13</v>
      </c>
      <c r="G16" s="7" t="s">
        <v>51</v>
      </c>
    </row>
    <row r="17" spans="1:7">
      <c r="A17" s="16" t="s">
        <v>14</v>
      </c>
      <c r="G17" s="2" t="s">
        <v>433</v>
      </c>
    </row>
    <row r="18" spans="1:7">
      <c r="A18" s="16"/>
      <c r="G18" s="2" t="s">
        <v>425</v>
      </c>
    </row>
    <row r="19" spans="1:7">
      <c r="A19" s="16" t="s">
        <v>366</v>
      </c>
      <c r="G19" s="7" t="s">
        <v>53</v>
      </c>
    </row>
    <row r="20" spans="1:7">
      <c r="A20" s="2" t="s">
        <v>16</v>
      </c>
      <c r="G20" s="2" t="s">
        <v>434</v>
      </c>
    </row>
    <row r="21" spans="1:7">
      <c r="A21" s="2" t="s">
        <v>17</v>
      </c>
      <c r="G21" s="7" t="s">
        <v>385</v>
      </c>
    </row>
    <row r="22" spans="1:7">
      <c r="A22" s="2" t="s">
        <v>18</v>
      </c>
      <c r="G22" s="2" t="s">
        <v>386</v>
      </c>
    </row>
    <row r="23" spans="1:7">
      <c r="A23" s="16"/>
      <c r="G23" s="7" t="s">
        <v>57</v>
      </c>
    </row>
    <row r="24" spans="1:7">
      <c r="A24" s="16" t="s">
        <v>19</v>
      </c>
      <c r="G24" s="2" t="s">
        <v>62</v>
      </c>
    </row>
    <row r="25" spans="1:7">
      <c r="A25" s="16"/>
      <c r="G25" s="16"/>
    </row>
    <row r="26" spans="1:7">
      <c r="A26" s="16"/>
      <c r="G26" s="16" t="s">
        <v>419</v>
      </c>
    </row>
    <row r="27" spans="1:7">
      <c r="A27" s="16"/>
      <c r="G27" s="16" t="s">
        <v>414</v>
      </c>
    </row>
    <row r="28" spans="1:7">
      <c r="A28" s="16"/>
      <c r="G28" s="16"/>
    </row>
    <row r="29" spans="1:7">
      <c r="A29" s="16"/>
      <c r="G29" s="17" t="s">
        <v>64</v>
      </c>
    </row>
    <row r="30" spans="1:7">
      <c r="A30" s="16"/>
      <c r="G30" s="16" t="s">
        <v>416</v>
      </c>
    </row>
    <row r="31" spans="1:7">
      <c r="A31" s="16"/>
      <c r="G31" t="s">
        <v>423</v>
      </c>
    </row>
    <row r="32" spans="1:7">
      <c r="A32" s="16"/>
    </row>
    <row r="33" spans="1:11" ht="13.5" thickBot="1">
      <c r="A33" s="17" t="s">
        <v>20</v>
      </c>
    </row>
    <row r="34" spans="1:11">
      <c r="A34" s="125" t="s">
        <v>21</v>
      </c>
      <c r="B34" s="119" t="s">
        <v>22</v>
      </c>
      <c r="C34" s="121"/>
      <c r="D34" s="119" t="s">
        <v>24</v>
      </c>
      <c r="E34" s="120"/>
      <c r="F34" s="121"/>
      <c r="G34" s="3" t="s">
        <v>26</v>
      </c>
      <c r="H34" s="3" t="s">
        <v>28</v>
      </c>
      <c r="I34" s="119" t="s">
        <v>30</v>
      </c>
      <c r="J34" s="120"/>
      <c r="K34" s="121"/>
    </row>
    <row r="35" spans="1:11" ht="13.5" thickBot="1">
      <c r="A35" s="126"/>
      <c r="B35" s="122" t="s">
        <v>23</v>
      </c>
      <c r="C35" s="124"/>
      <c r="D35" s="122" t="s">
        <v>25</v>
      </c>
      <c r="E35" s="123"/>
      <c r="F35" s="124"/>
      <c r="G35" s="4" t="s">
        <v>27</v>
      </c>
      <c r="H35" s="4" t="s">
        <v>29</v>
      </c>
      <c r="I35" s="122"/>
      <c r="J35" s="123"/>
      <c r="K35" s="124"/>
    </row>
    <row r="36" spans="1:11" ht="13.5" thickBot="1">
      <c r="A36" s="18" t="s">
        <v>21</v>
      </c>
      <c r="B36" s="4" t="s">
        <v>31</v>
      </c>
      <c r="C36" s="4" t="s">
        <v>32</v>
      </c>
      <c r="D36" s="4" t="s">
        <v>33</v>
      </c>
      <c r="E36" s="4" t="s">
        <v>34</v>
      </c>
      <c r="F36" s="4" t="s">
        <v>35</v>
      </c>
      <c r="G36" s="4"/>
      <c r="H36" s="4"/>
      <c r="I36" s="4" t="s">
        <v>36</v>
      </c>
      <c r="J36" s="4" t="s">
        <v>37</v>
      </c>
      <c r="K36" s="4" t="s">
        <v>38</v>
      </c>
    </row>
    <row r="37" spans="1:11" ht="13.5" thickBot="1">
      <c r="A37" s="18" t="s">
        <v>39</v>
      </c>
      <c r="B37" s="4">
        <v>14</v>
      </c>
      <c r="C37" s="4">
        <v>14</v>
      </c>
      <c r="D37" s="4">
        <v>3</v>
      </c>
      <c r="E37" s="4">
        <v>3</v>
      </c>
      <c r="F37" s="4">
        <v>2</v>
      </c>
      <c r="G37" s="4"/>
      <c r="H37" s="4">
        <v>0</v>
      </c>
      <c r="I37" s="4">
        <v>2</v>
      </c>
      <c r="J37" s="4">
        <v>1</v>
      </c>
      <c r="K37" s="4">
        <v>1</v>
      </c>
    </row>
    <row r="38" spans="1:11" ht="13.5" thickBot="1">
      <c r="A38" s="18" t="s">
        <v>40</v>
      </c>
      <c r="B38" s="4">
        <v>14</v>
      </c>
      <c r="C38" s="4">
        <v>14</v>
      </c>
      <c r="D38" s="4">
        <v>3</v>
      </c>
      <c r="E38" s="4">
        <v>3</v>
      </c>
      <c r="F38" s="4">
        <v>2</v>
      </c>
      <c r="G38" s="4"/>
      <c r="H38" s="4">
        <v>3</v>
      </c>
      <c r="I38" s="4">
        <v>2</v>
      </c>
      <c r="J38" s="4">
        <v>1</v>
      </c>
      <c r="K38" s="4">
        <v>1</v>
      </c>
    </row>
    <row r="39" spans="1:11" ht="13.5" thickBot="1">
      <c r="A39" s="18" t="s">
        <v>41</v>
      </c>
      <c r="B39" s="4">
        <v>14</v>
      </c>
      <c r="C39" s="4">
        <v>14</v>
      </c>
      <c r="D39" s="4">
        <v>3</v>
      </c>
      <c r="E39" s="4">
        <v>3</v>
      </c>
      <c r="F39" s="4">
        <v>2</v>
      </c>
      <c r="G39" s="4"/>
      <c r="H39" s="4">
        <v>0</v>
      </c>
      <c r="I39" s="4">
        <v>2</v>
      </c>
      <c r="J39" s="4">
        <v>1</v>
      </c>
      <c r="K39" s="4">
        <v>1</v>
      </c>
    </row>
    <row r="40" spans="1:11">
      <c r="A40" s="16"/>
    </row>
    <row r="41" spans="1:11">
      <c r="A41" s="16"/>
    </row>
    <row r="42" spans="1:11">
      <c r="A42" s="16"/>
    </row>
    <row r="43" spans="1:11">
      <c r="A43" s="16"/>
    </row>
    <row r="44" spans="1:11">
      <c r="A44" s="16"/>
    </row>
    <row r="45" spans="1:11">
      <c r="A45" s="20"/>
    </row>
    <row r="48" spans="1:11" ht="15.75">
      <c r="A48" s="16"/>
      <c r="F48" s="13" t="s">
        <v>65</v>
      </c>
    </row>
    <row r="49" spans="1:14" ht="16.5" thickBot="1">
      <c r="G49" s="13" t="s">
        <v>66</v>
      </c>
    </row>
    <row r="50" spans="1:14" ht="13.5" thickBot="1">
      <c r="A50" s="21" t="s">
        <v>67</v>
      </c>
      <c r="B50" s="9" t="s">
        <v>68</v>
      </c>
      <c r="C50" s="9" t="s">
        <v>69</v>
      </c>
      <c r="D50" s="100" t="s">
        <v>70</v>
      </c>
      <c r="E50" s="101"/>
      <c r="F50" s="101"/>
      <c r="G50" s="102"/>
      <c r="H50" s="100" t="s">
        <v>71</v>
      </c>
      <c r="I50" s="101"/>
      <c r="J50" s="102"/>
      <c r="K50" s="100" t="s">
        <v>72</v>
      </c>
      <c r="L50" s="101"/>
      <c r="M50" s="102"/>
      <c r="N50" s="9" t="s">
        <v>73</v>
      </c>
    </row>
    <row r="51" spans="1:14" ht="13.5" thickBot="1">
      <c r="A51" s="22"/>
      <c r="B51" s="10"/>
      <c r="C51" s="10" t="s">
        <v>74</v>
      </c>
      <c r="D51" s="11" t="s">
        <v>75</v>
      </c>
      <c r="E51" s="11" t="s">
        <v>76</v>
      </c>
      <c r="F51" s="11" t="s">
        <v>77</v>
      </c>
      <c r="G51" s="11" t="s">
        <v>78</v>
      </c>
      <c r="H51" s="11" t="s">
        <v>79</v>
      </c>
      <c r="I51" s="11" t="s">
        <v>33</v>
      </c>
      <c r="J51" s="11" t="s">
        <v>80</v>
      </c>
      <c r="K51" s="11" t="s">
        <v>81</v>
      </c>
      <c r="L51" s="11" t="s">
        <v>75</v>
      </c>
      <c r="M51" s="11" t="s">
        <v>82</v>
      </c>
      <c r="N51" s="10" t="s">
        <v>83</v>
      </c>
    </row>
    <row r="52" spans="1:14" ht="13.5" thickBot="1">
      <c r="A52" s="18" t="s">
        <v>84</v>
      </c>
      <c r="B52" s="12" t="s">
        <v>85</v>
      </c>
      <c r="C52" s="4">
        <v>6</v>
      </c>
      <c r="D52" s="4">
        <v>2</v>
      </c>
      <c r="E52" s="4">
        <v>2</v>
      </c>
      <c r="F52" s="4">
        <v>0</v>
      </c>
      <c r="G52" s="4">
        <v>0</v>
      </c>
      <c r="H52" s="4">
        <v>6</v>
      </c>
      <c r="I52" s="4">
        <v>5</v>
      </c>
      <c r="J52" s="4">
        <v>11</v>
      </c>
      <c r="K52" s="4" t="s">
        <v>81</v>
      </c>
      <c r="L52" s="4"/>
      <c r="M52" s="4"/>
      <c r="N52" s="12" t="s">
        <v>86</v>
      </c>
    </row>
    <row r="53" spans="1:14" ht="13.5" thickBot="1">
      <c r="A53" s="18" t="s">
        <v>87</v>
      </c>
      <c r="B53" s="12" t="s">
        <v>88</v>
      </c>
      <c r="C53" s="4">
        <v>6</v>
      </c>
      <c r="D53" s="4">
        <v>2</v>
      </c>
      <c r="E53" s="4">
        <v>2</v>
      </c>
      <c r="F53" s="4">
        <v>0</v>
      </c>
      <c r="G53" s="4">
        <v>0</v>
      </c>
      <c r="H53" s="4">
        <v>6</v>
      </c>
      <c r="I53" s="4">
        <v>5</v>
      </c>
      <c r="J53" s="4">
        <v>11</v>
      </c>
      <c r="K53" s="4"/>
      <c r="L53" s="4"/>
      <c r="M53" s="4" t="s">
        <v>426</v>
      </c>
      <c r="N53" s="12" t="s">
        <v>98</v>
      </c>
    </row>
    <row r="54" spans="1:14" ht="26.25" thickBot="1">
      <c r="A54" s="18" t="s">
        <v>90</v>
      </c>
      <c r="B54" s="12" t="s">
        <v>91</v>
      </c>
      <c r="C54" s="4">
        <v>6</v>
      </c>
      <c r="D54" s="4">
        <v>2</v>
      </c>
      <c r="E54" s="4">
        <v>2</v>
      </c>
      <c r="F54" s="4">
        <v>0</v>
      </c>
      <c r="G54" s="4">
        <v>0</v>
      </c>
      <c r="H54" s="4">
        <v>6</v>
      </c>
      <c r="I54" s="4">
        <v>5</v>
      </c>
      <c r="J54" s="4">
        <v>11</v>
      </c>
      <c r="K54" s="4" t="s">
        <v>81</v>
      </c>
      <c r="L54" s="4"/>
      <c r="M54" s="4"/>
      <c r="N54" s="12" t="s">
        <v>86</v>
      </c>
    </row>
    <row r="55" spans="1:14" ht="13.5" thickBot="1">
      <c r="A55" s="18" t="s">
        <v>92</v>
      </c>
      <c r="B55" s="12" t="s">
        <v>93</v>
      </c>
      <c r="C55" s="4">
        <v>6</v>
      </c>
      <c r="D55" s="4">
        <v>2</v>
      </c>
      <c r="E55" s="4">
        <v>2</v>
      </c>
      <c r="F55" s="4">
        <v>0</v>
      </c>
      <c r="G55" s="4">
        <v>0</v>
      </c>
      <c r="H55" s="4">
        <v>6</v>
      </c>
      <c r="I55" s="4">
        <v>5</v>
      </c>
      <c r="J55" s="4">
        <v>11</v>
      </c>
      <c r="K55" s="4" t="s">
        <v>81</v>
      </c>
      <c r="L55" s="4"/>
      <c r="M55" s="4"/>
      <c r="N55" s="12" t="s">
        <v>86</v>
      </c>
    </row>
    <row r="56" spans="1:14" ht="13.5" thickBot="1">
      <c r="A56" s="18" t="s">
        <v>94</v>
      </c>
      <c r="B56" s="12" t="s">
        <v>95</v>
      </c>
      <c r="C56" s="4">
        <v>6</v>
      </c>
      <c r="D56" s="4">
        <v>2</v>
      </c>
      <c r="E56" s="4">
        <v>2</v>
      </c>
      <c r="F56" s="4">
        <v>2</v>
      </c>
      <c r="G56" s="4">
        <v>0</v>
      </c>
      <c r="H56" s="4">
        <v>8</v>
      </c>
      <c r="I56" s="4">
        <v>3</v>
      </c>
      <c r="J56" s="4">
        <v>11</v>
      </c>
      <c r="K56" s="4"/>
      <c r="L56" s="4" t="s">
        <v>75</v>
      </c>
      <c r="M56" s="4"/>
      <c r="N56" s="12" t="s">
        <v>98</v>
      </c>
    </row>
    <row r="57" spans="1:14" ht="13.5" thickBot="1">
      <c r="A57" s="18" t="s">
        <v>96</v>
      </c>
      <c r="B57" s="12" t="s">
        <v>97</v>
      </c>
      <c r="C57" s="4">
        <v>0</v>
      </c>
      <c r="D57" s="4">
        <v>0</v>
      </c>
      <c r="E57" s="4">
        <v>2</v>
      </c>
      <c r="F57" s="4">
        <v>0</v>
      </c>
      <c r="G57" s="4">
        <v>0</v>
      </c>
      <c r="H57" s="4">
        <v>2</v>
      </c>
      <c r="I57" s="4">
        <v>0</v>
      </c>
      <c r="J57" s="4">
        <v>2</v>
      </c>
      <c r="K57" s="4"/>
      <c r="L57" s="4" t="s">
        <v>75</v>
      </c>
      <c r="M57" s="4"/>
      <c r="N57" s="12" t="s">
        <v>98</v>
      </c>
    </row>
    <row r="58" spans="1:14" ht="13.5" thickBot="1">
      <c r="A58" s="22" t="s">
        <v>101</v>
      </c>
      <c r="B58" s="10"/>
      <c r="C58" s="10">
        <v>30</v>
      </c>
      <c r="D58" s="10">
        <v>10</v>
      </c>
      <c r="E58" s="10">
        <v>12</v>
      </c>
      <c r="F58" s="10">
        <v>2</v>
      </c>
      <c r="G58" s="10">
        <v>0</v>
      </c>
      <c r="H58" s="10">
        <v>36</v>
      </c>
      <c r="I58" s="10">
        <v>26</v>
      </c>
      <c r="J58" s="10">
        <v>62</v>
      </c>
      <c r="K58" s="10"/>
      <c r="L58" s="10"/>
      <c r="M58" s="10"/>
      <c r="N58" s="10"/>
    </row>
    <row r="59" spans="1:14">
      <c r="A59" s="16"/>
    </row>
    <row r="60" spans="1:14" ht="16.5" thickBot="1">
      <c r="G60" s="13" t="s">
        <v>102</v>
      </c>
    </row>
    <row r="61" spans="1:14" ht="13.5" thickBot="1">
      <c r="A61" s="21" t="s">
        <v>67</v>
      </c>
      <c r="B61" s="9" t="s">
        <v>68</v>
      </c>
      <c r="C61" s="9" t="s">
        <v>69</v>
      </c>
      <c r="D61" s="100" t="s">
        <v>70</v>
      </c>
      <c r="E61" s="101"/>
      <c r="F61" s="101"/>
      <c r="G61" s="102"/>
      <c r="H61" s="100" t="s">
        <v>71</v>
      </c>
      <c r="I61" s="101"/>
      <c r="J61" s="102"/>
      <c r="K61" s="100" t="s">
        <v>72</v>
      </c>
      <c r="L61" s="101"/>
      <c r="M61" s="102"/>
      <c r="N61" s="9" t="s">
        <v>73</v>
      </c>
    </row>
    <row r="62" spans="1:14" ht="13.5" thickBot="1">
      <c r="A62" s="22"/>
      <c r="B62" s="10"/>
      <c r="C62" s="10" t="s">
        <v>74</v>
      </c>
      <c r="D62" s="11" t="s">
        <v>75</v>
      </c>
      <c r="E62" s="11" t="s">
        <v>76</v>
      </c>
      <c r="F62" s="11" t="s">
        <v>77</v>
      </c>
      <c r="G62" s="11" t="s">
        <v>78</v>
      </c>
      <c r="H62" s="11" t="s">
        <v>79</v>
      </c>
      <c r="I62" s="11" t="s">
        <v>33</v>
      </c>
      <c r="J62" s="11" t="s">
        <v>80</v>
      </c>
      <c r="K62" s="11" t="s">
        <v>81</v>
      </c>
      <c r="L62" s="11" t="s">
        <v>75</v>
      </c>
      <c r="M62" s="11" t="s">
        <v>82</v>
      </c>
      <c r="N62" s="10" t="s">
        <v>83</v>
      </c>
    </row>
    <row r="63" spans="1:14" ht="26.25" thickBot="1">
      <c r="A63" s="18" t="s">
        <v>103</v>
      </c>
      <c r="B63" s="12" t="s">
        <v>104</v>
      </c>
      <c r="C63" s="4">
        <v>5</v>
      </c>
      <c r="D63" s="4">
        <v>2</v>
      </c>
      <c r="E63" s="4">
        <v>2</v>
      </c>
      <c r="F63" s="4">
        <v>0</v>
      </c>
      <c r="G63" s="4">
        <v>0</v>
      </c>
      <c r="H63" s="4">
        <v>6</v>
      </c>
      <c r="I63" s="4">
        <v>3</v>
      </c>
      <c r="J63" s="4">
        <v>9</v>
      </c>
      <c r="K63" s="4" t="s">
        <v>81</v>
      </c>
      <c r="L63" s="4"/>
      <c r="M63" s="4"/>
      <c r="N63" s="12" t="s">
        <v>86</v>
      </c>
    </row>
    <row r="64" spans="1:14" ht="26.25" thickBot="1">
      <c r="A64" s="18" t="s">
        <v>105</v>
      </c>
      <c r="B64" s="12" t="s">
        <v>106</v>
      </c>
      <c r="C64" s="4">
        <v>5</v>
      </c>
      <c r="D64" s="4">
        <v>2</v>
      </c>
      <c r="E64" s="4">
        <v>2</v>
      </c>
      <c r="F64" s="4">
        <v>0</v>
      </c>
      <c r="G64" s="4">
        <v>0</v>
      </c>
      <c r="H64" s="4">
        <v>6</v>
      </c>
      <c r="I64" s="4">
        <v>3</v>
      </c>
      <c r="J64" s="4">
        <v>9</v>
      </c>
      <c r="K64" s="4" t="s">
        <v>81</v>
      </c>
      <c r="L64" s="4"/>
      <c r="M64" s="4"/>
      <c r="N64" s="12" t="s">
        <v>86</v>
      </c>
    </row>
    <row r="65" spans="1:14" ht="13.5" thickBot="1">
      <c r="A65" s="18" t="s">
        <v>107</v>
      </c>
      <c r="B65" s="12" t="s">
        <v>108</v>
      </c>
      <c r="C65" s="4">
        <v>5</v>
      </c>
      <c r="D65" s="4">
        <v>2</v>
      </c>
      <c r="E65" s="4">
        <v>2</v>
      </c>
      <c r="F65" s="4">
        <v>0</v>
      </c>
      <c r="G65" s="4">
        <v>0</v>
      </c>
      <c r="H65" s="4">
        <v>6</v>
      </c>
      <c r="I65" s="4">
        <v>3</v>
      </c>
      <c r="J65" s="4">
        <v>9</v>
      </c>
      <c r="K65" s="4"/>
      <c r="L65" s="4"/>
      <c r="M65" s="4" t="s">
        <v>426</v>
      </c>
      <c r="N65" s="12" t="s">
        <v>86</v>
      </c>
    </row>
    <row r="66" spans="1:14" ht="13.5" thickBot="1">
      <c r="A66" s="18" t="s">
        <v>120</v>
      </c>
      <c r="B66" s="12" t="s">
        <v>121</v>
      </c>
      <c r="C66" s="4">
        <v>5</v>
      </c>
      <c r="D66" s="4">
        <v>2</v>
      </c>
      <c r="E66" s="4">
        <v>2</v>
      </c>
      <c r="F66" s="4">
        <v>0</v>
      </c>
      <c r="G66" s="4">
        <v>0</v>
      </c>
      <c r="H66" s="4">
        <v>6</v>
      </c>
      <c r="I66" s="4">
        <v>3</v>
      </c>
      <c r="J66" s="4">
        <v>9</v>
      </c>
      <c r="K66" s="4" t="s">
        <v>81</v>
      </c>
      <c r="L66" s="4"/>
      <c r="M66" s="4"/>
      <c r="N66" s="12" t="s">
        <v>86</v>
      </c>
    </row>
    <row r="67" spans="1:14" ht="13.5" thickBot="1">
      <c r="A67" s="18" t="s">
        <v>111</v>
      </c>
      <c r="B67" s="12" t="s">
        <v>112</v>
      </c>
      <c r="C67" s="4">
        <v>5</v>
      </c>
      <c r="D67" s="4">
        <v>2</v>
      </c>
      <c r="E67" s="4">
        <v>1</v>
      </c>
      <c r="F67" s="4">
        <v>2</v>
      </c>
      <c r="G67" s="4">
        <v>0</v>
      </c>
      <c r="H67" s="4">
        <v>6</v>
      </c>
      <c r="I67" s="4">
        <v>3</v>
      </c>
      <c r="J67" s="4">
        <v>9</v>
      </c>
      <c r="K67" s="4" t="s">
        <v>81</v>
      </c>
      <c r="L67" s="4"/>
      <c r="M67" s="4"/>
      <c r="N67" s="12" t="s">
        <v>86</v>
      </c>
    </row>
    <row r="68" spans="1:14" ht="13.5" thickBot="1">
      <c r="A68" s="18" t="s">
        <v>113</v>
      </c>
      <c r="B68" s="12" t="s">
        <v>114</v>
      </c>
      <c r="C68" s="4">
        <v>5</v>
      </c>
      <c r="D68" s="4">
        <v>2</v>
      </c>
      <c r="E68" s="4">
        <v>1</v>
      </c>
      <c r="F68" s="4">
        <v>0</v>
      </c>
      <c r="G68" s="4">
        <v>0</v>
      </c>
      <c r="H68" s="4">
        <v>5</v>
      </c>
      <c r="I68" s="4">
        <v>4</v>
      </c>
      <c r="J68" s="4">
        <v>9</v>
      </c>
      <c r="K68" s="4"/>
      <c r="L68" s="4" t="s">
        <v>75</v>
      </c>
      <c r="M68" s="4"/>
      <c r="N68" s="12" t="s">
        <v>89</v>
      </c>
    </row>
    <row r="69" spans="1:14" ht="13.5" thickBot="1">
      <c r="A69" s="18" t="s">
        <v>115</v>
      </c>
      <c r="B69" s="12" t="s">
        <v>116</v>
      </c>
      <c r="C69" s="4">
        <v>0</v>
      </c>
      <c r="D69" s="4">
        <v>0</v>
      </c>
      <c r="E69" s="4">
        <v>2</v>
      </c>
      <c r="F69" s="4">
        <v>0</v>
      </c>
      <c r="G69" s="4">
        <v>0</v>
      </c>
      <c r="H69" s="4">
        <v>2</v>
      </c>
      <c r="I69" s="4">
        <v>0</v>
      </c>
      <c r="J69" s="4">
        <v>2</v>
      </c>
      <c r="K69" s="4"/>
      <c r="L69" s="4" t="s">
        <v>75</v>
      </c>
      <c r="M69" s="4"/>
      <c r="N69" s="12" t="s">
        <v>98</v>
      </c>
    </row>
    <row r="70" spans="1:14" ht="13.5" thickBot="1">
      <c r="A70" s="22" t="s">
        <v>101</v>
      </c>
      <c r="B70" s="10"/>
      <c r="C70" s="10">
        <v>30</v>
      </c>
      <c r="D70" s="10">
        <v>12</v>
      </c>
      <c r="E70" s="10">
        <v>12</v>
      </c>
      <c r="F70" s="10">
        <v>2</v>
      </c>
      <c r="G70" s="10">
        <v>0</v>
      </c>
      <c r="H70" s="10">
        <v>39</v>
      </c>
      <c r="I70" s="10">
        <v>22</v>
      </c>
      <c r="J70" s="10">
        <v>61</v>
      </c>
      <c r="K70" s="10"/>
      <c r="L70" s="10"/>
      <c r="M70" s="10"/>
      <c r="N70" s="10"/>
    </row>
    <row r="71" spans="1:14">
      <c r="A71" s="16"/>
    </row>
    <row r="72" spans="1:14" ht="16.5" thickBot="1">
      <c r="G72" s="13" t="s">
        <v>119</v>
      </c>
    </row>
    <row r="73" spans="1:14" ht="13.5" thickBot="1">
      <c r="A73" s="21" t="s">
        <v>67</v>
      </c>
      <c r="B73" s="9" t="s">
        <v>68</v>
      </c>
      <c r="C73" s="9" t="s">
        <v>69</v>
      </c>
      <c r="D73" s="100" t="s">
        <v>70</v>
      </c>
      <c r="E73" s="101"/>
      <c r="F73" s="101"/>
      <c r="G73" s="102"/>
      <c r="H73" s="100" t="s">
        <v>71</v>
      </c>
      <c r="I73" s="101"/>
      <c r="J73" s="102"/>
      <c r="K73" s="100" t="s">
        <v>72</v>
      </c>
      <c r="L73" s="101"/>
      <c r="M73" s="102"/>
      <c r="N73" s="9" t="s">
        <v>73</v>
      </c>
    </row>
    <row r="74" spans="1:14" ht="13.5" thickBot="1">
      <c r="A74" s="22"/>
      <c r="B74" s="10"/>
      <c r="C74" s="10" t="s">
        <v>74</v>
      </c>
      <c r="D74" s="11" t="s">
        <v>75</v>
      </c>
      <c r="E74" s="11" t="s">
        <v>76</v>
      </c>
      <c r="F74" s="11" t="s">
        <v>77</v>
      </c>
      <c r="G74" s="11" t="s">
        <v>78</v>
      </c>
      <c r="H74" s="11" t="s">
        <v>79</v>
      </c>
      <c r="I74" s="11" t="s">
        <v>33</v>
      </c>
      <c r="J74" s="11" t="s">
        <v>80</v>
      </c>
      <c r="K74" s="11" t="s">
        <v>81</v>
      </c>
      <c r="L74" s="11" t="s">
        <v>75</v>
      </c>
      <c r="M74" s="11" t="s">
        <v>82</v>
      </c>
      <c r="N74" s="10" t="s">
        <v>83</v>
      </c>
    </row>
    <row r="75" spans="1:14" ht="13.5" thickBot="1">
      <c r="A75" s="18" t="s">
        <v>313</v>
      </c>
      <c r="B75" s="12" t="s">
        <v>314</v>
      </c>
      <c r="C75" s="4">
        <v>5</v>
      </c>
      <c r="D75" s="4">
        <v>2</v>
      </c>
      <c r="E75" s="4">
        <v>1</v>
      </c>
      <c r="F75" s="4">
        <v>1</v>
      </c>
      <c r="G75" s="4">
        <v>0</v>
      </c>
      <c r="H75" s="4">
        <v>7</v>
      </c>
      <c r="I75" s="4">
        <v>2</v>
      </c>
      <c r="J75" s="4">
        <v>9</v>
      </c>
      <c r="K75" s="4"/>
      <c r="L75" s="4" t="s">
        <v>75</v>
      </c>
      <c r="M75" s="4"/>
      <c r="N75" s="12" t="s">
        <v>86</v>
      </c>
    </row>
    <row r="76" spans="1:14" ht="26.25" thickBot="1">
      <c r="A76" s="18" t="s">
        <v>122</v>
      </c>
      <c r="B76" s="12" t="s">
        <v>123</v>
      </c>
      <c r="C76" s="4">
        <v>5</v>
      </c>
      <c r="D76" s="4">
        <v>2</v>
      </c>
      <c r="E76" s="4">
        <v>2</v>
      </c>
      <c r="F76" s="4">
        <v>0</v>
      </c>
      <c r="G76" s="4">
        <v>0</v>
      </c>
      <c r="H76" s="4">
        <v>6</v>
      </c>
      <c r="I76" s="4">
        <v>3</v>
      </c>
      <c r="J76" s="4">
        <v>9</v>
      </c>
      <c r="K76" s="4"/>
      <c r="L76" s="4"/>
      <c r="M76" s="4"/>
      <c r="N76" s="12" t="s">
        <v>86</v>
      </c>
    </row>
    <row r="77" spans="1:14" ht="26.25" thickBot="1">
      <c r="A77" s="18" t="s">
        <v>124</v>
      </c>
      <c r="B77" s="12" t="s">
        <v>125</v>
      </c>
      <c r="C77" s="4">
        <v>5</v>
      </c>
      <c r="D77" s="4">
        <v>2</v>
      </c>
      <c r="E77" s="4">
        <v>2</v>
      </c>
      <c r="F77" s="4">
        <v>0</v>
      </c>
      <c r="G77" s="4">
        <v>0</v>
      </c>
      <c r="H77" s="4">
        <v>6</v>
      </c>
      <c r="I77" s="4">
        <v>3</v>
      </c>
      <c r="J77" s="4">
        <v>9</v>
      </c>
      <c r="K77" s="4" t="s">
        <v>81</v>
      </c>
      <c r="L77" s="4"/>
      <c r="M77" s="4" t="s">
        <v>426</v>
      </c>
      <c r="N77" s="12" t="s">
        <v>86</v>
      </c>
    </row>
    <row r="78" spans="1:14" ht="13.5" thickBot="1">
      <c r="A78" s="18" t="s">
        <v>109</v>
      </c>
      <c r="B78" s="12" t="s">
        <v>110</v>
      </c>
      <c r="C78" s="4">
        <v>5</v>
      </c>
      <c r="D78" s="4">
        <v>2</v>
      </c>
      <c r="E78" s="4">
        <v>2</v>
      </c>
      <c r="F78" s="4">
        <v>1</v>
      </c>
      <c r="G78" s="4">
        <v>0</v>
      </c>
      <c r="H78" s="4">
        <v>6</v>
      </c>
      <c r="I78" s="4">
        <v>3</v>
      </c>
      <c r="J78" s="4">
        <v>9</v>
      </c>
      <c r="K78" s="4" t="s">
        <v>81</v>
      </c>
      <c r="L78" s="4"/>
      <c r="M78" s="4"/>
      <c r="N78" s="12" t="s">
        <v>86</v>
      </c>
    </row>
    <row r="79" spans="1:14" ht="13.5" thickBot="1">
      <c r="A79" s="18" t="s">
        <v>316</v>
      </c>
      <c r="B79" s="12" t="s">
        <v>317</v>
      </c>
      <c r="C79" s="4">
        <v>5</v>
      </c>
      <c r="D79" s="4">
        <v>2</v>
      </c>
      <c r="E79" s="4">
        <v>1</v>
      </c>
      <c r="F79" s="4">
        <v>1</v>
      </c>
      <c r="G79" s="4">
        <v>0</v>
      </c>
      <c r="H79" s="4">
        <v>6</v>
      </c>
      <c r="I79" s="4">
        <v>3</v>
      </c>
      <c r="J79" s="4">
        <v>9</v>
      </c>
      <c r="K79" s="4" t="s">
        <v>81</v>
      </c>
      <c r="L79" s="4"/>
      <c r="M79" s="4"/>
      <c r="N79" s="12" t="s">
        <v>89</v>
      </c>
    </row>
    <row r="80" spans="1:14" ht="13.5" thickBot="1">
      <c r="A80" s="18" t="s">
        <v>307</v>
      </c>
      <c r="B80" s="12" t="s">
        <v>308</v>
      </c>
      <c r="C80" s="4">
        <v>5</v>
      </c>
      <c r="D80" s="4">
        <v>2</v>
      </c>
      <c r="E80" s="4">
        <v>1</v>
      </c>
      <c r="F80" s="4">
        <v>1</v>
      </c>
      <c r="G80" s="4">
        <v>0</v>
      </c>
      <c r="H80" s="4">
        <v>6</v>
      </c>
      <c r="I80" s="4">
        <v>3</v>
      </c>
      <c r="J80" s="4">
        <v>9</v>
      </c>
      <c r="K80" s="4" t="s">
        <v>81</v>
      </c>
      <c r="L80" s="4"/>
      <c r="M80" s="4"/>
      <c r="N80" s="12" t="s">
        <v>89</v>
      </c>
    </row>
    <row r="81" spans="1:14" ht="13.5" thickBot="1">
      <c r="A81" s="18" t="s">
        <v>99</v>
      </c>
      <c r="B81" s="12" t="s">
        <v>100</v>
      </c>
      <c r="C81" s="4">
        <v>3</v>
      </c>
      <c r="D81" s="4">
        <v>0</v>
      </c>
      <c r="E81" s="4">
        <v>2</v>
      </c>
      <c r="F81" s="4">
        <v>0</v>
      </c>
      <c r="G81" s="4">
        <v>0</v>
      </c>
      <c r="H81" s="4">
        <v>2</v>
      </c>
      <c r="I81" s="4">
        <v>3</v>
      </c>
      <c r="J81" s="4">
        <v>5</v>
      </c>
      <c r="K81" s="4"/>
      <c r="L81" s="4" t="s">
        <v>75</v>
      </c>
      <c r="M81" s="4"/>
      <c r="N81" s="12" t="s">
        <v>98</v>
      </c>
    </row>
    <row r="82" spans="1:14" ht="13.5" thickBot="1">
      <c r="A82" s="22" t="s">
        <v>101</v>
      </c>
      <c r="B82" s="10"/>
      <c r="C82" s="10">
        <v>33</v>
      </c>
      <c r="D82" s="10">
        <v>12</v>
      </c>
      <c r="E82" s="10">
        <v>11</v>
      </c>
      <c r="F82" s="10">
        <v>4</v>
      </c>
      <c r="G82" s="10">
        <v>0</v>
      </c>
      <c r="H82" s="10">
        <v>37</v>
      </c>
      <c r="I82" s="10">
        <v>17</v>
      </c>
      <c r="J82" s="10">
        <v>54</v>
      </c>
      <c r="K82" s="10"/>
      <c r="L82" s="10"/>
      <c r="M82" s="10"/>
      <c r="N82" s="10"/>
    </row>
    <row r="83" spans="1:14">
      <c r="A83" s="57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</row>
    <row r="84" spans="1:14">
      <c r="A84" s="57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</row>
    <row r="85" spans="1:14">
      <c r="A85" s="16"/>
    </row>
    <row r="86" spans="1:14">
      <c r="A86" s="16"/>
    </row>
    <row r="87" spans="1:14">
      <c r="A87" s="16"/>
    </row>
    <row r="88" spans="1:14" ht="16.5" thickBot="1">
      <c r="G88" s="13" t="s">
        <v>130</v>
      </c>
    </row>
    <row r="89" spans="1:14" ht="13.5" thickBot="1">
      <c r="A89" s="21" t="s">
        <v>67</v>
      </c>
      <c r="B89" s="9" t="s">
        <v>68</v>
      </c>
      <c r="C89" s="9" t="s">
        <v>69</v>
      </c>
      <c r="D89" s="100" t="s">
        <v>70</v>
      </c>
      <c r="E89" s="101"/>
      <c r="F89" s="101"/>
      <c r="G89" s="102"/>
      <c r="H89" s="100" t="s">
        <v>71</v>
      </c>
      <c r="I89" s="101"/>
      <c r="J89" s="102"/>
      <c r="K89" s="100" t="s">
        <v>72</v>
      </c>
      <c r="L89" s="101"/>
      <c r="M89" s="102"/>
      <c r="N89" s="9" t="s">
        <v>73</v>
      </c>
    </row>
    <row r="90" spans="1:14" ht="13.5" thickBot="1">
      <c r="A90" s="22"/>
      <c r="B90" s="10"/>
      <c r="C90" s="10" t="s">
        <v>74</v>
      </c>
      <c r="D90" s="11" t="s">
        <v>75</v>
      </c>
      <c r="E90" s="11" t="s">
        <v>76</v>
      </c>
      <c r="F90" s="11" t="s">
        <v>77</v>
      </c>
      <c r="G90" s="11" t="s">
        <v>78</v>
      </c>
      <c r="H90" s="11" t="s">
        <v>79</v>
      </c>
      <c r="I90" s="11" t="s">
        <v>33</v>
      </c>
      <c r="J90" s="11" t="s">
        <v>80</v>
      </c>
      <c r="K90" s="11" t="s">
        <v>81</v>
      </c>
      <c r="L90" s="11" t="s">
        <v>75</v>
      </c>
      <c r="M90" s="11" t="s">
        <v>82</v>
      </c>
      <c r="N90" s="10" t="s">
        <v>83</v>
      </c>
    </row>
    <row r="91" spans="1:14" ht="13.5" thickBot="1">
      <c r="A91" s="18" t="s">
        <v>133</v>
      </c>
      <c r="B91" s="12" t="s">
        <v>134</v>
      </c>
      <c r="C91" s="4">
        <v>5</v>
      </c>
      <c r="D91" s="4">
        <v>2</v>
      </c>
      <c r="E91" s="4">
        <v>2</v>
      </c>
      <c r="F91" s="4">
        <v>0</v>
      </c>
      <c r="G91" s="4">
        <v>0</v>
      </c>
      <c r="H91" s="4">
        <v>6</v>
      </c>
      <c r="I91" s="4">
        <v>3</v>
      </c>
      <c r="J91" s="4">
        <v>9</v>
      </c>
      <c r="K91" s="4"/>
      <c r="L91" s="4" t="s">
        <v>75</v>
      </c>
      <c r="M91" s="4"/>
      <c r="N91" s="12" t="s">
        <v>86</v>
      </c>
    </row>
    <row r="92" spans="1:14" ht="13.5" thickBot="1">
      <c r="A92" s="18" t="s">
        <v>131</v>
      </c>
      <c r="B92" s="12" t="s">
        <v>132</v>
      </c>
      <c r="C92" s="4">
        <v>6</v>
      </c>
      <c r="D92" s="4">
        <v>2</v>
      </c>
      <c r="E92" s="4">
        <v>1</v>
      </c>
      <c r="F92" s="4">
        <v>2</v>
      </c>
      <c r="G92" s="4">
        <v>0</v>
      </c>
      <c r="H92" s="4">
        <v>7</v>
      </c>
      <c r="I92" s="4">
        <v>4</v>
      </c>
      <c r="J92" s="4">
        <v>11</v>
      </c>
      <c r="K92" s="4" t="s">
        <v>81</v>
      </c>
      <c r="L92" s="4"/>
      <c r="M92" s="4"/>
      <c r="N92" s="12" t="s">
        <v>86</v>
      </c>
    </row>
    <row r="93" spans="1:14" ht="13.5" thickBot="1">
      <c r="A93" s="18" t="s">
        <v>137</v>
      </c>
      <c r="B93" s="12" t="s">
        <v>138</v>
      </c>
      <c r="C93" s="4">
        <v>5</v>
      </c>
      <c r="D93" s="4">
        <v>2</v>
      </c>
      <c r="E93" s="4">
        <v>2</v>
      </c>
      <c r="F93" s="4">
        <v>0</v>
      </c>
      <c r="G93" s="4">
        <v>0</v>
      </c>
      <c r="H93" s="4">
        <v>6</v>
      </c>
      <c r="I93" s="4">
        <v>3</v>
      </c>
      <c r="J93" s="4">
        <v>9</v>
      </c>
      <c r="K93" s="4" t="s">
        <v>81</v>
      </c>
      <c r="L93" s="4"/>
      <c r="M93" s="4"/>
      <c r="N93" s="12" t="s">
        <v>86</v>
      </c>
    </row>
    <row r="94" spans="1:14" ht="13.5" thickBot="1">
      <c r="A94" s="18" t="s">
        <v>135</v>
      </c>
      <c r="B94" s="12" t="s">
        <v>136</v>
      </c>
      <c r="C94" s="4">
        <v>5</v>
      </c>
      <c r="D94" s="4">
        <v>2</v>
      </c>
      <c r="E94" s="4">
        <v>2</v>
      </c>
      <c r="F94" s="4">
        <v>0</v>
      </c>
      <c r="G94" s="4">
        <v>0</v>
      </c>
      <c r="H94" s="4">
        <v>6</v>
      </c>
      <c r="I94" s="4">
        <v>3</v>
      </c>
      <c r="J94" s="4">
        <v>9</v>
      </c>
      <c r="K94" s="4" t="s">
        <v>81</v>
      </c>
      <c r="L94" s="4"/>
      <c r="M94" s="4"/>
      <c r="N94" s="12" t="s">
        <v>86</v>
      </c>
    </row>
    <row r="95" spans="1:14" ht="13.5" thickBot="1">
      <c r="A95" s="18" t="s">
        <v>310</v>
      </c>
      <c r="B95" s="12" t="s">
        <v>311</v>
      </c>
      <c r="C95" s="4">
        <v>5</v>
      </c>
      <c r="D95" s="4">
        <v>2</v>
      </c>
      <c r="E95" s="4">
        <v>0</v>
      </c>
      <c r="F95" s="4">
        <v>2</v>
      </c>
      <c r="G95" s="4">
        <v>0</v>
      </c>
      <c r="H95" s="4">
        <v>6</v>
      </c>
      <c r="I95" s="4">
        <v>3</v>
      </c>
      <c r="J95" s="4">
        <v>9</v>
      </c>
      <c r="K95" s="4" t="s">
        <v>81</v>
      </c>
      <c r="L95" s="4"/>
      <c r="M95" s="4"/>
      <c r="N95" s="12" t="s">
        <v>86</v>
      </c>
    </row>
    <row r="96" spans="1:14" ht="13.5" thickBot="1">
      <c r="A96" s="18" t="s">
        <v>387</v>
      </c>
      <c r="B96" s="12" t="s">
        <v>140</v>
      </c>
      <c r="C96" s="4">
        <v>4</v>
      </c>
      <c r="D96" s="4">
        <v>2</v>
      </c>
      <c r="E96" s="4">
        <v>1</v>
      </c>
      <c r="F96" s="4">
        <v>0</v>
      </c>
      <c r="G96" s="4">
        <v>0</v>
      </c>
      <c r="H96" s="4">
        <v>5</v>
      </c>
      <c r="I96" s="4">
        <v>2</v>
      </c>
      <c r="J96" s="4">
        <v>7</v>
      </c>
      <c r="K96" s="4"/>
      <c r="L96" s="4"/>
      <c r="M96" s="4" t="s">
        <v>426</v>
      </c>
      <c r="N96" s="12" t="s">
        <v>86</v>
      </c>
    </row>
    <row r="97" spans="1:14" ht="13.5" thickBot="1">
      <c r="A97" s="18" t="s">
        <v>117</v>
      </c>
      <c r="B97" s="12" t="s">
        <v>118</v>
      </c>
      <c r="C97" s="4">
        <v>3</v>
      </c>
      <c r="D97" s="4">
        <v>0</v>
      </c>
      <c r="E97" s="4">
        <v>2</v>
      </c>
      <c r="F97" s="4">
        <v>0</v>
      </c>
      <c r="G97" s="4">
        <v>0</v>
      </c>
      <c r="H97" s="4">
        <v>2</v>
      </c>
      <c r="I97" s="4">
        <v>3</v>
      </c>
      <c r="J97" s="4">
        <v>5</v>
      </c>
      <c r="K97" s="4"/>
      <c r="L97" s="4" t="s">
        <v>75</v>
      </c>
      <c r="M97" s="4"/>
      <c r="N97" s="12" t="s">
        <v>98</v>
      </c>
    </row>
    <row r="98" spans="1:14" ht="13.5" thickBot="1">
      <c r="A98" s="22" t="s">
        <v>101</v>
      </c>
      <c r="B98" s="10"/>
      <c r="C98" s="10">
        <v>33</v>
      </c>
      <c r="D98" s="10">
        <v>12</v>
      </c>
      <c r="E98" s="10">
        <v>10</v>
      </c>
      <c r="F98" s="10">
        <v>4</v>
      </c>
      <c r="G98" s="10">
        <v>0</v>
      </c>
      <c r="H98" s="10">
        <v>36</v>
      </c>
      <c r="I98" s="10">
        <v>18</v>
      </c>
      <c r="J98" s="10">
        <v>54</v>
      </c>
      <c r="K98" s="10"/>
      <c r="L98" s="10"/>
      <c r="M98" s="10"/>
      <c r="N98" s="10"/>
    </row>
    <row r="99" spans="1:14">
      <c r="A99" s="16"/>
    </row>
    <row r="100" spans="1:14" ht="16.5" thickBot="1">
      <c r="G100" s="13" t="s">
        <v>141</v>
      </c>
    </row>
    <row r="101" spans="1:14" ht="13.5" thickBot="1">
      <c r="A101" s="21" t="s">
        <v>67</v>
      </c>
      <c r="B101" s="9" t="s">
        <v>68</v>
      </c>
      <c r="C101" s="9" t="s">
        <v>69</v>
      </c>
      <c r="D101" s="100" t="s">
        <v>70</v>
      </c>
      <c r="E101" s="101"/>
      <c r="F101" s="101"/>
      <c r="G101" s="102"/>
      <c r="H101" s="100" t="s">
        <v>71</v>
      </c>
      <c r="I101" s="101"/>
      <c r="J101" s="102"/>
      <c r="K101" s="100" t="s">
        <v>72</v>
      </c>
      <c r="L101" s="101"/>
      <c r="M101" s="102"/>
      <c r="N101" s="9" t="s">
        <v>73</v>
      </c>
    </row>
    <row r="102" spans="1:14" ht="13.5" thickBot="1">
      <c r="A102" s="22"/>
      <c r="B102" s="10"/>
      <c r="C102" s="10" t="s">
        <v>74</v>
      </c>
      <c r="D102" s="11" t="s">
        <v>75</v>
      </c>
      <c r="E102" s="11" t="s">
        <v>76</v>
      </c>
      <c r="F102" s="11" t="s">
        <v>77</v>
      </c>
      <c r="G102" s="11" t="s">
        <v>78</v>
      </c>
      <c r="H102" s="11" t="s">
        <v>79</v>
      </c>
      <c r="I102" s="11" t="s">
        <v>33</v>
      </c>
      <c r="J102" s="11" t="s">
        <v>80</v>
      </c>
      <c r="K102" s="11" t="s">
        <v>81</v>
      </c>
      <c r="L102" s="11" t="s">
        <v>75</v>
      </c>
      <c r="M102" s="11" t="s">
        <v>82</v>
      </c>
      <c r="N102" s="10" t="s">
        <v>83</v>
      </c>
    </row>
    <row r="103" spans="1:14" ht="13.5" thickBot="1">
      <c r="A103" s="18" t="s">
        <v>144</v>
      </c>
      <c r="B103" s="12" t="s">
        <v>145</v>
      </c>
      <c r="C103" s="4">
        <v>6</v>
      </c>
      <c r="D103" s="4">
        <v>2</v>
      </c>
      <c r="E103" s="4">
        <v>2</v>
      </c>
      <c r="F103" s="4">
        <v>1</v>
      </c>
      <c r="G103" s="4">
        <v>0</v>
      </c>
      <c r="H103" s="4">
        <v>7</v>
      </c>
      <c r="I103" s="4">
        <v>4</v>
      </c>
      <c r="J103" s="4">
        <v>11</v>
      </c>
      <c r="K103" s="4" t="s">
        <v>81</v>
      </c>
      <c r="L103" s="4"/>
      <c r="M103" s="4"/>
      <c r="N103" s="12" t="s">
        <v>86</v>
      </c>
    </row>
    <row r="104" spans="1:14" ht="26.25" thickBot="1">
      <c r="A104" s="18" t="s">
        <v>331</v>
      </c>
      <c r="B104" s="12" t="s">
        <v>332</v>
      </c>
      <c r="C104" s="4">
        <v>6</v>
      </c>
      <c r="D104" s="4">
        <v>2</v>
      </c>
      <c r="E104" s="4">
        <v>1</v>
      </c>
      <c r="F104" s="4">
        <v>1</v>
      </c>
      <c r="G104" s="4">
        <v>0</v>
      </c>
      <c r="H104" s="4">
        <v>6</v>
      </c>
      <c r="I104" s="4">
        <v>5</v>
      </c>
      <c r="J104" s="4">
        <v>11</v>
      </c>
      <c r="K104" s="4" t="s">
        <v>81</v>
      </c>
      <c r="L104" s="4"/>
      <c r="M104" s="4"/>
      <c r="N104" s="12" t="s">
        <v>86</v>
      </c>
    </row>
    <row r="105" spans="1:14" ht="13.5" thickBot="1">
      <c r="A105" s="18" t="s">
        <v>126</v>
      </c>
      <c r="B105" s="12" t="s">
        <v>127</v>
      </c>
      <c r="C105" s="4">
        <v>5</v>
      </c>
      <c r="D105" s="4">
        <v>2</v>
      </c>
      <c r="E105" s="4">
        <v>2</v>
      </c>
      <c r="F105" s="4">
        <v>0</v>
      </c>
      <c r="G105" s="4">
        <v>0</v>
      </c>
      <c r="H105" s="4">
        <v>6</v>
      </c>
      <c r="I105" s="4">
        <v>3</v>
      </c>
      <c r="J105" s="4">
        <v>9</v>
      </c>
      <c r="K105" s="4" t="s">
        <v>81</v>
      </c>
      <c r="L105" s="4"/>
      <c r="M105" s="4"/>
      <c r="N105" s="12" t="s">
        <v>86</v>
      </c>
    </row>
    <row r="106" spans="1:14" ht="13.5" thickBot="1">
      <c r="A106" s="18" t="s">
        <v>146</v>
      </c>
      <c r="B106" s="12" t="s">
        <v>147</v>
      </c>
      <c r="C106" s="4">
        <v>5</v>
      </c>
      <c r="D106" s="4">
        <v>2</v>
      </c>
      <c r="E106" s="4">
        <v>2</v>
      </c>
      <c r="F106" s="4">
        <v>0</v>
      </c>
      <c r="G106" s="4">
        <v>0</v>
      </c>
      <c r="H106" s="4">
        <v>6</v>
      </c>
      <c r="I106" s="4">
        <v>3</v>
      </c>
      <c r="J106" s="4">
        <v>9</v>
      </c>
      <c r="K106" s="4" t="s">
        <v>81</v>
      </c>
      <c r="L106" s="4"/>
      <c r="M106" s="4"/>
      <c r="N106" s="12" t="s">
        <v>89</v>
      </c>
    </row>
    <row r="107" spans="1:14" ht="13.5" thickBot="1">
      <c r="A107" s="18" t="s">
        <v>388</v>
      </c>
      <c r="B107" s="12" t="s">
        <v>151</v>
      </c>
      <c r="C107" s="4">
        <v>4</v>
      </c>
      <c r="D107" s="4">
        <v>2</v>
      </c>
      <c r="E107" s="4">
        <v>2</v>
      </c>
      <c r="F107" s="4">
        <v>0</v>
      </c>
      <c r="G107" s="4">
        <v>0</v>
      </c>
      <c r="H107" s="4">
        <v>5</v>
      </c>
      <c r="I107" s="4">
        <v>2</v>
      </c>
      <c r="J107" s="4">
        <v>7</v>
      </c>
      <c r="K107" s="4"/>
      <c r="L107" s="4" t="s">
        <v>75</v>
      </c>
      <c r="M107" s="4"/>
      <c r="N107" s="12" t="s">
        <v>89</v>
      </c>
    </row>
    <row r="108" spans="1:14" ht="13.5" thickBot="1">
      <c r="A108" s="18" t="s">
        <v>389</v>
      </c>
      <c r="B108" s="12" t="s">
        <v>158</v>
      </c>
      <c r="C108" s="4">
        <v>4</v>
      </c>
      <c r="D108" s="4">
        <v>2</v>
      </c>
      <c r="E108" s="4">
        <v>0</v>
      </c>
      <c r="F108" s="4">
        <v>1</v>
      </c>
      <c r="G108" s="4">
        <v>0</v>
      </c>
      <c r="H108" s="4">
        <v>5</v>
      </c>
      <c r="I108" s="4">
        <v>2</v>
      </c>
      <c r="J108" s="4">
        <v>7</v>
      </c>
      <c r="K108" s="4"/>
      <c r="L108" s="4"/>
      <c r="M108" s="4" t="s">
        <v>426</v>
      </c>
      <c r="N108" s="12" t="s">
        <v>89</v>
      </c>
    </row>
    <row r="109" spans="1:14" ht="13.5" thickBot="1">
      <c r="A109" s="22" t="s">
        <v>101</v>
      </c>
      <c r="B109" s="10"/>
      <c r="C109" s="10">
        <v>30</v>
      </c>
      <c r="D109" s="10">
        <v>12</v>
      </c>
      <c r="E109" s="10">
        <v>9</v>
      </c>
      <c r="F109" s="10">
        <v>3</v>
      </c>
      <c r="G109" s="10">
        <v>0</v>
      </c>
      <c r="H109" s="10">
        <v>35</v>
      </c>
      <c r="I109" s="10">
        <v>19</v>
      </c>
      <c r="J109" s="10">
        <v>54</v>
      </c>
      <c r="K109" s="10"/>
      <c r="L109" s="10"/>
      <c r="M109" s="10"/>
      <c r="N109" s="10"/>
    </row>
    <row r="110" spans="1:14">
      <c r="A110" s="16"/>
    </row>
    <row r="111" spans="1:14" ht="16.5" thickBot="1">
      <c r="G111" s="13" t="s">
        <v>152</v>
      </c>
    </row>
    <row r="112" spans="1:14" ht="13.5" thickBot="1">
      <c r="A112" s="21" t="s">
        <v>67</v>
      </c>
      <c r="B112" s="9" t="s">
        <v>68</v>
      </c>
      <c r="C112" s="9" t="s">
        <v>69</v>
      </c>
      <c r="D112" s="100" t="s">
        <v>70</v>
      </c>
      <c r="E112" s="101"/>
      <c r="F112" s="101"/>
      <c r="G112" s="102"/>
      <c r="H112" s="100" t="s">
        <v>71</v>
      </c>
      <c r="I112" s="101"/>
      <c r="J112" s="102"/>
      <c r="K112" s="100" t="s">
        <v>72</v>
      </c>
      <c r="L112" s="101"/>
      <c r="M112" s="102"/>
      <c r="N112" s="9" t="s">
        <v>73</v>
      </c>
    </row>
    <row r="113" spans="1:14" ht="13.5" thickBot="1">
      <c r="A113" s="22"/>
      <c r="B113" s="10"/>
      <c r="C113" s="10" t="s">
        <v>74</v>
      </c>
      <c r="D113" s="11" t="s">
        <v>75</v>
      </c>
      <c r="E113" s="11" t="s">
        <v>76</v>
      </c>
      <c r="F113" s="11" t="s">
        <v>77</v>
      </c>
      <c r="G113" s="11" t="s">
        <v>78</v>
      </c>
      <c r="H113" s="11" t="s">
        <v>79</v>
      </c>
      <c r="I113" s="11" t="s">
        <v>33</v>
      </c>
      <c r="J113" s="11" t="s">
        <v>80</v>
      </c>
      <c r="K113" s="11" t="s">
        <v>81</v>
      </c>
      <c r="L113" s="11" t="s">
        <v>75</v>
      </c>
      <c r="M113" s="11" t="s">
        <v>82</v>
      </c>
      <c r="N113" s="10" t="s">
        <v>83</v>
      </c>
    </row>
    <row r="114" spans="1:14" ht="13.5" thickBot="1">
      <c r="A114" s="18" t="s">
        <v>153</v>
      </c>
      <c r="B114" s="12" t="s">
        <v>154</v>
      </c>
      <c r="C114" s="4">
        <v>6</v>
      </c>
      <c r="D114" s="4">
        <v>2</v>
      </c>
      <c r="E114" s="4">
        <v>1</v>
      </c>
      <c r="F114" s="4">
        <v>0</v>
      </c>
      <c r="G114" s="4">
        <v>1</v>
      </c>
      <c r="H114" s="4">
        <v>5</v>
      </c>
      <c r="I114" s="4">
        <v>6</v>
      </c>
      <c r="J114" s="4">
        <v>11</v>
      </c>
      <c r="K114" s="4" t="s">
        <v>81</v>
      </c>
      <c r="L114" s="4"/>
      <c r="M114" s="4"/>
      <c r="N114" s="12" t="s">
        <v>89</v>
      </c>
    </row>
    <row r="115" spans="1:14" ht="13.5" thickBot="1">
      <c r="A115" s="18" t="s">
        <v>321</v>
      </c>
      <c r="B115" s="12" t="s">
        <v>322</v>
      </c>
      <c r="C115" s="4">
        <v>6</v>
      </c>
      <c r="D115" s="4">
        <v>2</v>
      </c>
      <c r="E115" s="4">
        <v>1</v>
      </c>
      <c r="F115" s="4">
        <v>1</v>
      </c>
      <c r="G115" s="4">
        <v>0</v>
      </c>
      <c r="H115" s="4">
        <v>6</v>
      </c>
      <c r="I115" s="4">
        <v>5</v>
      </c>
      <c r="J115" s="4">
        <v>11</v>
      </c>
      <c r="K115" s="4" t="s">
        <v>81</v>
      </c>
      <c r="L115" s="4"/>
      <c r="M115" s="4"/>
      <c r="N115" s="12" t="s">
        <v>89</v>
      </c>
    </row>
    <row r="116" spans="1:14" ht="13.5" thickBot="1">
      <c r="A116" s="18" t="s">
        <v>324</v>
      </c>
      <c r="B116" s="12" t="s">
        <v>325</v>
      </c>
      <c r="C116" s="4">
        <v>6</v>
      </c>
      <c r="D116" s="4">
        <v>2</v>
      </c>
      <c r="E116" s="4">
        <v>1</v>
      </c>
      <c r="F116" s="4">
        <v>1</v>
      </c>
      <c r="G116" s="4">
        <v>0</v>
      </c>
      <c r="H116" s="4">
        <v>6</v>
      </c>
      <c r="I116" s="4">
        <v>5</v>
      </c>
      <c r="J116" s="4">
        <v>11</v>
      </c>
      <c r="K116" s="4" t="s">
        <v>81</v>
      </c>
      <c r="L116" s="4"/>
      <c r="M116" s="4"/>
      <c r="N116" s="12" t="s">
        <v>89</v>
      </c>
    </row>
    <row r="117" spans="1:14" ht="13.5" thickBot="1">
      <c r="A117" s="18" t="s">
        <v>326</v>
      </c>
      <c r="B117" s="12" t="s">
        <v>327</v>
      </c>
      <c r="C117" s="4">
        <v>6</v>
      </c>
      <c r="D117" s="4">
        <v>2</v>
      </c>
      <c r="E117" s="4">
        <v>0</v>
      </c>
      <c r="F117" s="4">
        <v>2</v>
      </c>
      <c r="G117" s="4">
        <v>0</v>
      </c>
      <c r="H117" s="4">
        <v>6</v>
      </c>
      <c r="I117" s="4">
        <v>5</v>
      </c>
      <c r="J117" s="4">
        <v>11</v>
      </c>
      <c r="K117" s="4"/>
      <c r="L117" s="4" t="s">
        <v>75</v>
      </c>
      <c r="M117" s="4"/>
      <c r="N117" s="12" t="s">
        <v>89</v>
      </c>
    </row>
    <row r="118" spans="1:14" ht="13.5" thickBot="1">
      <c r="A118" s="18" t="s">
        <v>333</v>
      </c>
      <c r="B118" s="12" t="s">
        <v>334</v>
      </c>
      <c r="C118" s="4">
        <v>3</v>
      </c>
      <c r="D118" s="4">
        <v>0</v>
      </c>
      <c r="E118" s="4">
        <v>0</v>
      </c>
      <c r="F118" s="4">
        <v>2</v>
      </c>
      <c r="G118" s="4">
        <v>0</v>
      </c>
      <c r="H118" s="4">
        <v>2</v>
      </c>
      <c r="I118" s="4">
        <v>3</v>
      </c>
      <c r="J118" s="4">
        <v>5</v>
      </c>
      <c r="K118" s="4"/>
      <c r="L118" s="4" t="s">
        <v>75</v>
      </c>
      <c r="M118" s="4"/>
      <c r="N118" s="12" t="s">
        <v>89</v>
      </c>
    </row>
    <row r="119" spans="1:14" ht="13.5" thickBot="1">
      <c r="A119" s="18" t="s">
        <v>155</v>
      </c>
      <c r="B119" s="12" t="s">
        <v>156</v>
      </c>
      <c r="C119" s="4">
        <v>5</v>
      </c>
      <c r="D119" s="4">
        <v>0</v>
      </c>
      <c r="E119" s="4">
        <v>0</v>
      </c>
      <c r="F119" s="4">
        <v>0</v>
      </c>
      <c r="G119" s="4">
        <v>2</v>
      </c>
      <c r="H119" s="4">
        <v>0</v>
      </c>
      <c r="I119" s="4">
        <v>9</v>
      </c>
      <c r="J119" s="4">
        <v>9</v>
      </c>
      <c r="K119" s="4"/>
      <c r="L119" s="4"/>
      <c r="M119" s="4" t="s">
        <v>426</v>
      </c>
      <c r="N119" s="12" t="s">
        <v>89</v>
      </c>
    </row>
    <row r="120" spans="1:14" ht="13.5" thickBot="1">
      <c r="A120" s="18" t="s">
        <v>390</v>
      </c>
      <c r="B120" s="12" t="s">
        <v>160</v>
      </c>
      <c r="C120" s="4">
        <v>3</v>
      </c>
      <c r="D120" s="4">
        <v>2</v>
      </c>
      <c r="E120" s="4">
        <v>0</v>
      </c>
      <c r="F120" s="4">
        <v>0</v>
      </c>
      <c r="G120" s="4">
        <v>0</v>
      </c>
      <c r="H120" s="4">
        <v>4</v>
      </c>
      <c r="I120" s="4">
        <v>1</v>
      </c>
      <c r="J120" s="4">
        <v>5</v>
      </c>
      <c r="K120" s="4"/>
      <c r="L120" s="4" t="s">
        <v>75</v>
      </c>
      <c r="M120" s="4"/>
      <c r="N120" s="12" t="s">
        <v>98</v>
      </c>
    </row>
    <row r="121" spans="1:14" ht="13.5" thickBot="1">
      <c r="A121" s="22" t="s">
        <v>101</v>
      </c>
      <c r="B121" s="10"/>
      <c r="C121" s="10">
        <v>35</v>
      </c>
      <c r="D121" s="10">
        <v>10</v>
      </c>
      <c r="E121" s="10">
        <v>3</v>
      </c>
      <c r="F121" s="10">
        <v>6</v>
      </c>
      <c r="G121" s="10">
        <v>3</v>
      </c>
      <c r="H121" s="10">
        <v>29</v>
      </c>
      <c r="I121" s="10">
        <v>34</v>
      </c>
      <c r="J121" s="10">
        <v>63</v>
      </c>
      <c r="K121" s="10"/>
      <c r="L121" s="10"/>
      <c r="M121" s="10"/>
      <c r="N121" s="10"/>
    </row>
    <row r="122" spans="1:14" ht="15.75">
      <c r="A122" s="14"/>
    </row>
    <row r="123" spans="1:14" ht="15.75">
      <c r="A123" s="14"/>
    </row>
    <row r="124" spans="1:14" ht="15.75">
      <c r="A124" s="14"/>
    </row>
    <row r="125" spans="1:14" ht="15.75">
      <c r="A125" s="14"/>
    </row>
    <row r="126" spans="1:14" ht="15.75">
      <c r="A126" s="14"/>
    </row>
    <row r="127" spans="1:14" ht="15.75">
      <c r="A127" s="14"/>
    </row>
    <row r="128" spans="1:14" ht="15.75">
      <c r="A128" s="14"/>
    </row>
    <row r="129" spans="1:14" ht="15.75">
      <c r="A129" s="14"/>
    </row>
    <row r="130" spans="1:14" ht="15.75">
      <c r="A130" s="14"/>
    </row>
    <row r="131" spans="1:14" ht="15.75">
      <c r="A131" s="14"/>
    </row>
    <row r="132" spans="1:14" ht="15.75">
      <c r="A132" s="20"/>
      <c r="E132" s="13" t="s">
        <v>422</v>
      </c>
    </row>
    <row r="133" spans="1:14" ht="13.5" thickBot="1">
      <c r="A133" s="16"/>
    </row>
    <row r="134" spans="1:14" ht="13.5" thickBot="1">
      <c r="A134" s="21" t="s">
        <v>67</v>
      </c>
      <c r="B134" s="9" t="s">
        <v>68</v>
      </c>
      <c r="C134" s="9" t="s">
        <v>69</v>
      </c>
      <c r="D134" s="100" t="s">
        <v>70</v>
      </c>
      <c r="E134" s="101"/>
      <c r="F134" s="101"/>
      <c r="G134" s="102"/>
      <c r="H134" s="100" t="s">
        <v>71</v>
      </c>
      <c r="I134" s="101"/>
      <c r="J134" s="102"/>
      <c r="K134" s="100" t="s">
        <v>72</v>
      </c>
      <c r="L134" s="101"/>
      <c r="M134" s="102"/>
      <c r="N134" s="9" t="s">
        <v>73</v>
      </c>
    </row>
    <row r="135" spans="1:14" ht="13.5" thickBot="1">
      <c r="A135" s="22"/>
      <c r="B135" s="10"/>
      <c r="C135" s="10" t="s">
        <v>74</v>
      </c>
      <c r="D135" s="11" t="s">
        <v>75</v>
      </c>
      <c r="E135" s="11" t="s">
        <v>76</v>
      </c>
      <c r="F135" s="11" t="s">
        <v>77</v>
      </c>
      <c r="G135" s="11" t="s">
        <v>78</v>
      </c>
      <c r="H135" s="11" t="s">
        <v>79</v>
      </c>
      <c r="I135" s="11" t="s">
        <v>33</v>
      </c>
      <c r="J135" s="11" t="s">
        <v>80</v>
      </c>
      <c r="K135" s="11" t="s">
        <v>81</v>
      </c>
      <c r="L135" s="11" t="s">
        <v>75</v>
      </c>
      <c r="M135" s="11" t="s">
        <v>82</v>
      </c>
      <c r="N135" s="10" t="s">
        <v>83</v>
      </c>
    </row>
    <row r="136" spans="1:14">
      <c r="A136" s="116" t="s">
        <v>429</v>
      </c>
      <c r="B136" s="117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8"/>
    </row>
    <row r="137" spans="1:14" ht="13.5" thickBot="1">
      <c r="A137" s="18" t="s">
        <v>167</v>
      </c>
      <c r="B137" s="12" t="s">
        <v>168</v>
      </c>
      <c r="C137" s="4">
        <v>3</v>
      </c>
      <c r="D137" s="4">
        <v>0</v>
      </c>
      <c r="E137" s="4">
        <v>2</v>
      </c>
      <c r="F137" s="4">
        <v>0</v>
      </c>
      <c r="G137" s="4">
        <v>0</v>
      </c>
      <c r="H137" s="4">
        <v>2</v>
      </c>
      <c r="I137" s="4">
        <v>3</v>
      </c>
      <c r="J137" s="4">
        <v>5</v>
      </c>
      <c r="K137" s="4"/>
      <c r="L137" s="4" t="s">
        <v>75</v>
      </c>
      <c r="M137" s="4"/>
      <c r="N137" s="12" t="s">
        <v>98</v>
      </c>
    </row>
    <row r="138" spans="1:14" ht="13.5" thickBot="1">
      <c r="A138" s="18" t="s">
        <v>169</v>
      </c>
      <c r="B138" s="12" t="s">
        <v>170</v>
      </c>
      <c r="C138" s="4">
        <v>3</v>
      </c>
      <c r="D138" s="4">
        <v>0</v>
      </c>
      <c r="E138" s="4">
        <v>2</v>
      </c>
      <c r="F138" s="4">
        <v>0</v>
      </c>
      <c r="G138" s="4">
        <v>0</v>
      </c>
      <c r="H138" s="4">
        <v>2</v>
      </c>
      <c r="I138" s="4">
        <v>3</v>
      </c>
      <c r="J138" s="4">
        <v>5</v>
      </c>
      <c r="K138" s="4"/>
      <c r="L138" s="4" t="s">
        <v>75</v>
      </c>
      <c r="M138" s="4"/>
      <c r="N138" s="12" t="s">
        <v>98</v>
      </c>
    </row>
    <row r="139" spans="1:14" ht="13.5" thickBot="1">
      <c r="A139" s="18" t="s">
        <v>171</v>
      </c>
      <c r="B139" s="12" t="s">
        <v>172</v>
      </c>
      <c r="C139" s="4">
        <v>3</v>
      </c>
      <c r="D139" s="4">
        <v>0</v>
      </c>
      <c r="E139" s="4">
        <v>2</v>
      </c>
      <c r="F139" s="4">
        <v>0</v>
      </c>
      <c r="G139" s="4">
        <v>0</v>
      </c>
      <c r="H139" s="4">
        <v>2</v>
      </c>
      <c r="I139" s="4">
        <v>3</v>
      </c>
      <c r="J139" s="4">
        <v>5</v>
      </c>
      <c r="K139" s="4"/>
      <c r="L139" s="4" t="s">
        <v>75</v>
      </c>
      <c r="M139" s="4"/>
      <c r="N139" s="12" t="s">
        <v>98</v>
      </c>
    </row>
    <row r="140" spans="1:14">
      <c r="A140" s="116" t="s">
        <v>430</v>
      </c>
      <c r="B140" s="117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8"/>
    </row>
    <row r="141" spans="1:14" ht="13.5" thickBot="1">
      <c r="A141" s="18" t="s">
        <v>174</v>
      </c>
      <c r="B141" s="12" t="s">
        <v>175</v>
      </c>
      <c r="C141" s="4">
        <v>3</v>
      </c>
      <c r="D141" s="4">
        <v>0</v>
      </c>
      <c r="E141" s="4">
        <v>2</v>
      </c>
      <c r="F141" s="4">
        <v>0</v>
      </c>
      <c r="G141" s="4">
        <v>0</v>
      </c>
      <c r="H141" s="4">
        <v>2</v>
      </c>
      <c r="I141" s="4">
        <v>3</v>
      </c>
      <c r="J141" s="4">
        <v>5</v>
      </c>
      <c r="K141" s="4"/>
      <c r="L141" s="4" t="s">
        <v>75</v>
      </c>
      <c r="M141" s="4"/>
      <c r="N141" s="12" t="s">
        <v>98</v>
      </c>
    </row>
    <row r="142" spans="1:14" ht="13.5" thickBot="1">
      <c r="A142" s="18" t="s">
        <v>176</v>
      </c>
      <c r="B142" s="12" t="s">
        <v>177</v>
      </c>
      <c r="C142" s="4">
        <v>3</v>
      </c>
      <c r="D142" s="4">
        <v>0</v>
      </c>
      <c r="E142" s="4">
        <v>2</v>
      </c>
      <c r="F142" s="4">
        <v>0</v>
      </c>
      <c r="G142" s="4">
        <v>0</v>
      </c>
      <c r="H142" s="4">
        <v>2</v>
      </c>
      <c r="I142" s="4">
        <v>3</v>
      </c>
      <c r="J142" s="4">
        <v>5</v>
      </c>
      <c r="K142" s="4"/>
      <c r="L142" s="4" t="s">
        <v>75</v>
      </c>
      <c r="M142" s="4"/>
      <c r="N142" s="12" t="s">
        <v>98</v>
      </c>
    </row>
    <row r="143" spans="1:14" ht="13.5" thickBot="1">
      <c r="A143" s="18" t="s">
        <v>178</v>
      </c>
      <c r="B143" s="12" t="s">
        <v>179</v>
      </c>
      <c r="C143" s="4">
        <v>3</v>
      </c>
      <c r="D143" s="4">
        <v>0</v>
      </c>
      <c r="E143" s="4">
        <v>2</v>
      </c>
      <c r="F143" s="4">
        <v>0</v>
      </c>
      <c r="G143" s="4">
        <v>0</v>
      </c>
      <c r="H143" s="4">
        <v>2</v>
      </c>
      <c r="I143" s="4">
        <v>3</v>
      </c>
      <c r="J143" s="4">
        <v>5</v>
      </c>
      <c r="K143" s="4"/>
      <c r="L143" s="4" t="s">
        <v>75</v>
      </c>
      <c r="M143" s="4"/>
      <c r="N143" s="12" t="s">
        <v>98</v>
      </c>
    </row>
    <row r="144" spans="1:14" ht="13.5" thickBot="1">
      <c r="A144" s="55"/>
      <c r="B144" s="56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12"/>
    </row>
    <row r="145" spans="1:14" ht="16.5" thickBot="1">
      <c r="A145" s="55"/>
      <c r="B145" s="56"/>
      <c r="C145" s="5"/>
      <c r="D145" s="5"/>
      <c r="E145" s="5"/>
      <c r="F145" s="13" t="s">
        <v>165</v>
      </c>
      <c r="H145" s="5"/>
      <c r="I145" s="5"/>
      <c r="J145" s="5"/>
      <c r="K145" s="5"/>
      <c r="L145" s="5"/>
      <c r="M145" s="5"/>
      <c r="N145" s="12"/>
    </row>
    <row r="146" spans="1:14" ht="13.5" thickBot="1">
      <c r="A146" s="107" t="s">
        <v>180</v>
      </c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9"/>
    </row>
    <row r="147" spans="1:14" ht="13.5" thickBot="1">
      <c r="A147" s="23"/>
      <c r="B147" s="110" t="s">
        <v>181</v>
      </c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2"/>
    </row>
    <row r="148" spans="1:14" ht="26.25" thickBot="1">
      <c r="A148" s="18" t="s">
        <v>199</v>
      </c>
      <c r="B148" s="12" t="s">
        <v>200</v>
      </c>
      <c r="C148" s="4">
        <v>4</v>
      </c>
      <c r="D148" s="4">
        <v>2</v>
      </c>
      <c r="E148" s="4">
        <v>1</v>
      </c>
      <c r="F148" s="4">
        <v>0</v>
      </c>
      <c r="G148" s="4">
        <v>0</v>
      </c>
      <c r="H148" s="4">
        <v>5</v>
      </c>
      <c r="I148" s="4">
        <v>2</v>
      </c>
      <c r="J148" s="4">
        <v>7</v>
      </c>
      <c r="K148" s="4"/>
      <c r="L148" s="4" t="s">
        <v>75</v>
      </c>
      <c r="M148" s="4"/>
      <c r="N148" s="12" t="s">
        <v>89</v>
      </c>
    </row>
    <row r="149" spans="1:14" ht="26.25" thickBot="1">
      <c r="A149" s="18" t="s">
        <v>184</v>
      </c>
      <c r="B149" s="12" t="s">
        <v>185</v>
      </c>
      <c r="C149" s="4">
        <v>4</v>
      </c>
      <c r="D149" s="4">
        <v>2</v>
      </c>
      <c r="E149" s="4">
        <v>1</v>
      </c>
      <c r="F149" s="4">
        <v>0</v>
      </c>
      <c r="G149" s="4">
        <v>0</v>
      </c>
      <c r="H149" s="4">
        <v>5</v>
      </c>
      <c r="I149" s="4">
        <v>4</v>
      </c>
      <c r="J149" s="4">
        <v>9</v>
      </c>
      <c r="K149" s="4"/>
      <c r="L149" s="4" t="s">
        <v>75</v>
      </c>
      <c r="M149" s="4"/>
      <c r="N149" s="12" t="s">
        <v>89</v>
      </c>
    </row>
    <row r="150" spans="1:14" ht="13.5" thickBot="1">
      <c r="A150" s="18" t="s">
        <v>208</v>
      </c>
      <c r="B150" s="12" t="s">
        <v>209</v>
      </c>
      <c r="C150" s="4">
        <v>4</v>
      </c>
      <c r="D150" s="4">
        <v>2</v>
      </c>
      <c r="E150" s="4">
        <v>1</v>
      </c>
      <c r="F150" s="4">
        <v>0</v>
      </c>
      <c r="G150" s="4">
        <v>2</v>
      </c>
      <c r="H150" s="4">
        <v>5</v>
      </c>
      <c r="I150" s="4">
        <v>7</v>
      </c>
      <c r="J150" s="4">
        <v>12</v>
      </c>
      <c r="K150" s="4" t="s">
        <v>81</v>
      </c>
      <c r="L150" s="4"/>
      <c r="M150" s="4"/>
      <c r="N150" s="12" t="s">
        <v>89</v>
      </c>
    </row>
    <row r="151" spans="1:14" ht="13.5" thickBot="1">
      <c r="A151" s="24"/>
      <c r="B151" s="110" t="s">
        <v>190</v>
      </c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2"/>
    </row>
    <row r="152" spans="1:14" ht="26.25" thickBot="1">
      <c r="A152" s="18" t="s">
        <v>233</v>
      </c>
      <c r="B152" s="12" t="s">
        <v>234</v>
      </c>
      <c r="C152" s="4">
        <v>4</v>
      </c>
      <c r="D152" s="4">
        <v>2</v>
      </c>
      <c r="E152" s="4">
        <v>1</v>
      </c>
      <c r="F152" s="4">
        <v>0</v>
      </c>
      <c r="G152" s="4">
        <v>0</v>
      </c>
      <c r="H152" s="4">
        <v>5</v>
      </c>
      <c r="I152" s="4">
        <v>2</v>
      </c>
      <c r="J152" s="4">
        <v>7</v>
      </c>
      <c r="K152" s="4"/>
      <c r="L152" s="4" t="s">
        <v>75</v>
      </c>
      <c r="M152" s="4"/>
      <c r="N152" s="12" t="s">
        <v>86</v>
      </c>
    </row>
    <row r="153" spans="1:14" ht="26.25" thickBot="1">
      <c r="A153" s="18" t="s">
        <v>195</v>
      </c>
      <c r="B153" s="12" t="s">
        <v>196</v>
      </c>
      <c r="C153" s="4">
        <v>4</v>
      </c>
      <c r="D153" s="4">
        <v>2</v>
      </c>
      <c r="E153" s="4">
        <v>1</v>
      </c>
      <c r="F153" s="4">
        <v>0</v>
      </c>
      <c r="G153" s="4">
        <v>0</v>
      </c>
      <c r="H153" s="4">
        <v>5</v>
      </c>
      <c r="I153" s="4">
        <v>2</v>
      </c>
      <c r="J153" s="4">
        <v>7</v>
      </c>
      <c r="K153" s="4"/>
      <c r="L153" s="4" t="s">
        <v>75</v>
      </c>
      <c r="M153" s="4"/>
      <c r="N153" s="12" t="s">
        <v>86</v>
      </c>
    </row>
    <row r="154" spans="1:14" ht="26.25" thickBot="1">
      <c r="A154" s="18" t="s">
        <v>191</v>
      </c>
      <c r="B154" s="12" t="s">
        <v>192</v>
      </c>
      <c r="C154" s="4">
        <v>4</v>
      </c>
      <c r="D154" s="4">
        <v>2</v>
      </c>
      <c r="E154" s="4">
        <v>1</v>
      </c>
      <c r="F154" s="4">
        <v>0</v>
      </c>
      <c r="G154" s="4">
        <v>0</v>
      </c>
      <c r="H154" s="4">
        <v>5</v>
      </c>
      <c r="I154" s="4">
        <v>2</v>
      </c>
      <c r="J154" s="4">
        <v>7</v>
      </c>
      <c r="K154" s="4"/>
      <c r="L154" s="4" t="s">
        <v>75</v>
      </c>
      <c r="M154" s="4"/>
      <c r="N154" s="12" t="s">
        <v>86</v>
      </c>
    </row>
    <row r="155" spans="1:14" ht="26.25" thickBot="1">
      <c r="A155" s="18" t="s">
        <v>193</v>
      </c>
      <c r="B155" s="12" t="s">
        <v>194</v>
      </c>
      <c r="C155" s="4">
        <v>4</v>
      </c>
      <c r="D155" s="4">
        <v>2</v>
      </c>
      <c r="E155" s="4">
        <v>1</v>
      </c>
      <c r="F155" s="4">
        <v>0</v>
      </c>
      <c r="G155" s="4">
        <v>0</v>
      </c>
      <c r="H155" s="4">
        <v>5</v>
      </c>
      <c r="I155" s="4">
        <v>2</v>
      </c>
      <c r="J155" s="4">
        <v>7</v>
      </c>
      <c r="K155" s="4"/>
      <c r="L155" s="4" t="s">
        <v>75</v>
      </c>
      <c r="M155" s="4"/>
      <c r="N155" s="12" t="s">
        <v>86</v>
      </c>
    </row>
    <row r="156" spans="1:14" ht="26.25" thickBot="1">
      <c r="A156" s="18" t="s">
        <v>229</v>
      </c>
      <c r="B156" s="12" t="s">
        <v>230</v>
      </c>
      <c r="C156" s="4">
        <v>4</v>
      </c>
      <c r="D156" s="4">
        <v>2</v>
      </c>
      <c r="E156" s="4">
        <v>1</v>
      </c>
      <c r="F156" s="4">
        <v>0</v>
      </c>
      <c r="G156" s="4">
        <v>0</v>
      </c>
      <c r="H156" s="4">
        <v>5</v>
      </c>
      <c r="I156" s="4">
        <v>2</v>
      </c>
      <c r="J156" s="4">
        <v>7</v>
      </c>
      <c r="K156" s="4"/>
      <c r="L156" s="4" t="s">
        <v>75</v>
      </c>
      <c r="M156" s="4"/>
      <c r="N156" s="12" t="s">
        <v>86</v>
      </c>
    </row>
    <row r="157" spans="1:14" ht="26.25" thickBot="1">
      <c r="A157" s="18" t="s">
        <v>374</v>
      </c>
      <c r="B157" s="12" t="s">
        <v>323</v>
      </c>
      <c r="C157" s="4">
        <v>4</v>
      </c>
      <c r="D157" s="4">
        <v>2</v>
      </c>
      <c r="E157" s="4">
        <v>1</v>
      </c>
      <c r="F157" s="4">
        <v>0</v>
      </c>
      <c r="G157" s="4">
        <v>0</v>
      </c>
      <c r="H157" s="4">
        <v>5</v>
      </c>
      <c r="I157" s="4">
        <v>2</v>
      </c>
      <c r="J157" s="4">
        <v>7</v>
      </c>
      <c r="K157" s="4"/>
      <c r="L157" s="4" t="s">
        <v>75</v>
      </c>
      <c r="M157" s="4"/>
      <c r="N157" s="12" t="s">
        <v>86</v>
      </c>
    </row>
    <row r="158" spans="1:14" ht="26.25" thickBot="1">
      <c r="A158" s="18" t="s">
        <v>197</v>
      </c>
      <c r="B158" s="12" t="s">
        <v>189</v>
      </c>
      <c r="C158" s="4">
        <v>4</v>
      </c>
      <c r="D158" s="4">
        <v>2</v>
      </c>
      <c r="E158" s="4">
        <v>1</v>
      </c>
      <c r="F158" s="4">
        <v>0</v>
      </c>
      <c r="G158" s="4">
        <v>0</v>
      </c>
      <c r="H158" s="4">
        <v>5</v>
      </c>
      <c r="I158" s="4">
        <v>2</v>
      </c>
      <c r="J158" s="4">
        <v>7</v>
      </c>
      <c r="K158" s="4"/>
      <c r="L158" s="4" t="s">
        <v>75</v>
      </c>
      <c r="M158" s="4"/>
      <c r="N158" s="12" t="s">
        <v>86</v>
      </c>
    </row>
    <row r="159" spans="1:14" ht="13.5" thickBot="1">
      <c r="A159" s="107" t="s">
        <v>198</v>
      </c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9"/>
    </row>
    <row r="160" spans="1:14" ht="13.5" thickBot="1">
      <c r="A160" s="23"/>
      <c r="B160" s="110" t="s">
        <v>181</v>
      </c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2"/>
    </row>
    <row r="161" spans="1:14" ht="13.5" thickBot="1">
      <c r="A161" s="18" t="s">
        <v>128</v>
      </c>
      <c r="B161" s="12" t="s">
        <v>129</v>
      </c>
      <c r="C161" s="4">
        <v>4</v>
      </c>
      <c r="D161" s="4">
        <v>2</v>
      </c>
      <c r="E161" s="4">
        <v>0</v>
      </c>
      <c r="F161" s="4">
        <v>2</v>
      </c>
      <c r="G161" s="4">
        <v>0</v>
      </c>
      <c r="H161" s="4">
        <v>5</v>
      </c>
      <c r="I161" s="4">
        <v>2</v>
      </c>
      <c r="J161" s="4">
        <v>7</v>
      </c>
      <c r="K161" s="4"/>
      <c r="L161" s="4" t="s">
        <v>75</v>
      </c>
      <c r="M161" s="4"/>
      <c r="N161" s="12" t="s">
        <v>89</v>
      </c>
    </row>
    <row r="162" spans="1:14" ht="13.5" thickBot="1">
      <c r="A162" s="18" t="s">
        <v>148</v>
      </c>
      <c r="B162" s="12" t="s">
        <v>149</v>
      </c>
      <c r="C162" s="4">
        <v>4</v>
      </c>
      <c r="D162" s="4">
        <v>2</v>
      </c>
      <c r="E162" s="4">
        <v>2</v>
      </c>
      <c r="F162" s="4">
        <v>0</v>
      </c>
      <c r="G162" s="4">
        <v>0</v>
      </c>
      <c r="H162" s="4">
        <v>5</v>
      </c>
      <c r="I162" s="4">
        <v>2</v>
      </c>
      <c r="J162" s="4">
        <v>7</v>
      </c>
      <c r="K162" s="4"/>
      <c r="L162" s="4" t="s">
        <v>75</v>
      </c>
      <c r="M162" s="4"/>
      <c r="N162" s="12" t="s">
        <v>89</v>
      </c>
    </row>
    <row r="163" spans="1:14" ht="13.5" thickBot="1">
      <c r="A163" s="19" t="s">
        <v>142</v>
      </c>
      <c r="B163" s="69" t="s">
        <v>143</v>
      </c>
      <c r="C163" s="6">
        <v>4</v>
      </c>
      <c r="D163" s="6">
        <v>2</v>
      </c>
      <c r="E163" s="6">
        <v>2</v>
      </c>
      <c r="F163" s="6">
        <v>0</v>
      </c>
      <c r="G163" s="6">
        <v>0</v>
      </c>
      <c r="H163" s="6">
        <v>5</v>
      </c>
      <c r="I163" s="6">
        <v>2</v>
      </c>
      <c r="J163" s="6">
        <v>7</v>
      </c>
      <c r="K163" s="6" t="s">
        <v>81</v>
      </c>
      <c r="L163" s="6"/>
      <c r="M163" s="6"/>
      <c r="N163" s="69" t="s">
        <v>89</v>
      </c>
    </row>
    <row r="164" spans="1:14">
      <c r="A164" s="41"/>
      <c r="B164" s="42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2"/>
    </row>
    <row r="165" spans="1:14">
      <c r="A165" s="41"/>
      <c r="B165" s="42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2"/>
    </row>
    <row r="166" spans="1:14">
      <c r="A166" s="41"/>
      <c r="B166" s="42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2"/>
    </row>
    <row r="167" spans="1:14">
      <c r="A167" s="41"/>
      <c r="B167" s="42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2"/>
    </row>
    <row r="168" spans="1:14">
      <c r="A168" s="41"/>
      <c r="B168" s="42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2"/>
    </row>
    <row r="169" spans="1:14">
      <c r="A169" s="41"/>
      <c r="B169" s="42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2"/>
    </row>
    <row r="170" spans="1:14">
      <c r="A170" s="41"/>
      <c r="B170" s="42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2"/>
    </row>
    <row r="171" spans="1:14">
      <c r="A171" s="41"/>
      <c r="B171" s="42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2"/>
    </row>
    <row r="172" spans="1:14">
      <c r="A172" s="76" t="s">
        <v>67</v>
      </c>
      <c r="B172" s="74" t="s">
        <v>68</v>
      </c>
      <c r="C172" s="74" t="s">
        <v>69</v>
      </c>
      <c r="D172" s="129" t="s">
        <v>70</v>
      </c>
      <c r="E172" s="130"/>
      <c r="F172" s="130"/>
      <c r="G172" s="131"/>
      <c r="H172" s="129" t="s">
        <v>71</v>
      </c>
      <c r="I172" s="130"/>
      <c r="J172" s="131"/>
      <c r="K172" s="129" t="s">
        <v>72</v>
      </c>
      <c r="L172" s="130"/>
      <c r="M172" s="131"/>
      <c r="N172" s="74" t="s">
        <v>73</v>
      </c>
    </row>
    <row r="173" spans="1:14" ht="13.5" thickBot="1">
      <c r="A173" s="22"/>
      <c r="B173" s="10"/>
      <c r="C173" s="10" t="s">
        <v>74</v>
      </c>
      <c r="D173" s="10" t="s">
        <v>75</v>
      </c>
      <c r="E173" s="10" t="s">
        <v>76</v>
      </c>
      <c r="F173" s="10" t="s">
        <v>77</v>
      </c>
      <c r="G173" s="10" t="s">
        <v>78</v>
      </c>
      <c r="H173" s="10" t="s">
        <v>79</v>
      </c>
      <c r="I173" s="10" t="s">
        <v>33</v>
      </c>
      <c r="J173" s="10" t="s">
        <v>80</v>
      </c>
      <c r="K173" s="10" t="s">
        <v>81</v>
      </c>
      <c r="L173" s="10" t="s">
        <v>75</v>
      </c>
      <c r="M173" s="10" t="s">
        <v>82</v>
      </c>
      <c r="N173" s="10" t="s">
        <v>83</v>
      </c>
    </row>
    <row r="174" spans="1:14" ht="13.5" thickBot="1">
      <c r="A174" s="24"/>
      <c r="B174" s="110" t="s">
        <v>190</v>
      </c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2"/>
    </row>
    <row r="175" spans="1:14" ht="26.25" thickBot="1">
      <c r="A175" s="18" t="s">
        <v>359</v>
      </c>
      <c r="B175" s="12" t="s">
        <v>360</v>
      </c>
      <c r="C175" s="4">
        <v>4</v>
      </c>
      <c r="D175" s="4">
        <v>2</v>
      </c>
      <c r="E175" s="4">
        <v>1</v>
      </c>
      <c r="F175" s="4">
        <v>0</v>
      </c>
      <c r="G175" s="4">
        <v>0</v>
      </c>
      <c r="H175" s="4">
        <v>5</v>
      </c>
      <c r="I175" s="4">
        <v>2</v>
      </c>
      <c r="J175" s="4">
        <v>7</v>
      </c>
      <c r="K175" s="4"/>
      <c r="L175" s="4" t="s">
        <v>75</v>
      </c>
      <c r="M175" s="4"/>
      <c r="N175" s="12" t="s">
        <v>89</v>
      </c>
    </row>
    <row r="176" spans="1:14" ht="26.25" thickBot="1">
      <c r="A176" s="18" t="s">
        <v>294</v>
      </c>
      <c r="B176" s="12" t="s">
        <v>143</v>
      </c>
      <c r="C176" s="4">
        <v>4</v>
      </c>
      <c r="D176" s="4">
        <v>2</v>
      </c>
      <c r="E176" s="4">
        <v>1</v>
      </c>
      <c r="F176" s="4">
        <v>0</v>
      </c>
      <c r="G176" s="4">
        <v>0</v>
      </c>
      <c r="H176" s="4">
        <v>5</v>
      </c>
      <c r="I176" s="4">
        <v>2</v>
      </c>
      <c r="J176" s="4">
        <v>7</v>
      </c>
      <c r="K176" s="4" t="s">
        <v>81</v>
      </c>
      <c r="L176" s="4"/>
      <c r="M176" s="4"/>
      <c r="N176" s="12" t="s">
        <v>89</v>
      </c>
    </row>
    <row r="177" spans="1:14" ht="26.25" thickBot="1">
      <c r="A177" s="18" t="s">
        <v>211</v>
      </c>
      <c r="B177" s="12" t="s">
        <v>212</v>
      </c>
      <c r="C177" s="4">
        <v>4</v>
      </c>
      <c r="D177" s="4">
        <v>2</v>
      </c>
      <c r="E177" s="4">
        <v>1</v>
      </c>
      <c r="F177" s="4">
        <v>0</v>
      </c>
      <c r="G177" s="4">
        <v>0</v>
      </c>
      <c r="H177" s="4">
        <v>5</v>
      </c>
      <c r="I177" s="4">
        <v>2</v>
      </c>
      <c r="J177" s="4">
        <v>7</v>
      </c>
      <c r="K177" s="4"/>
      <c r="L177" s="4" t="s">
        <v>75</v>
      </c>
      <c r="M177" s="4"/>
      <c r="N177" s="12" t="s">
        <v>89</v>
      </c>
    </row>
    <row r="178" spans="1:14" ht="26.25" thickBot="1">
      <c r="A178" s="18" t="s">
        <v>205</v>
      </c>
      <c r="B178" s="12" t="s">
        <v>206</v>
      </c>
      <c r="C178" s="4">
        <v>4</v>
      </c>
      <c r="D178" s="4">
        <v>2</v>
      </c>
      <c r="E178" s="4">
        <v>1</v>
      </c>
      <c r="F178" s="4">
        <v>0</v>
      </c>
      <c r="G178" s="4">
        <v>0</v>
      </c>
      <c r="H178" s="4">
        <v>5</v>
      </c>
      <c r="I178" s="4">
        <v>2</v>
      </c>
      <c r="J178" s="4">
        <v>7</v>
      </c>
      <c r="K178" s="4"/>
      <c r="L178" s="4" t="s">
        <v>75</v>
      </c>
      <c r="M178" s="4"/>
      <c r="N178" s="12" t="s">
        <v>89</v>
      </c>
    </row>
    <row r="179" spans="1:14" ht="26.25" thickBot="1">
      <c r="A179" s="18" t="s">
        <v>297</v>
      </c>
      <c r="B179" s="12" t="s">
        <v>149</v>
      </c>
      <c r="C179" s="4">
        <v>4</v>
      </c>
      <c r="D179" s="4">
        <v>2</v>
      </c>
      <c r="E179" s="4">
        <v>1</v>
      </c>
      <c r="F179" s="4">
        <v>0</v>
      </c>
      <c r="G179" s="4">
        <v>0</v>
      </c>
      <c r="H179" s="4">
        <v>5</v>
      </c>
      <c r="I179" s="4">
        <v>2</v>
      </c>
      <c r="J179" s="4">
        <v>7</v>
      </c>
      <c r="K179" s="4"/>
      <c r="L179" s="4" t="s">
        <v>75</v>
      </c>
      <c r="M179" s="4"/>
      <c r="N179" s="12" t="s">
        <v>89</v>
      </c>
    </row>
    <row r="180" spans="1:14" ht="13.5" thickBot="1">
      <c r="A180" s="113" t="s">
        <v>391</v>
      </c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5"/>
    </row>
    <row r="181" spans="1:14" ht="13.5" thickBot="1">
      <c r="A181" s="23"/>
      <c r="B181" s="110" t="s">
        <v>181</v>
      </c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2"/>
    </row>
    <row r="182" spans="1:14" ht="26.25" thickBot="1">
      <c r="A182" s="18" t="s">
        <v>343</v>
      </c>
      <c r="B182" s="12" t="s">
        <v>344</v>
      </c>
      <c r="C182" s="4">
        <v>4</v>
      </c>
      <c r="D182" s="4">
        <v>2</v>
      </c>
      <c r="E182" s="4">
        <v>0</v>
      </c>
      <c r="F182" s="4">
        <v>1</v>
      </c>
      <c r="G182" s="4">
        <v>0</v>
      </c>
      <c r="H182" s="4">
        <v>5</v>
      </c>
      <c r="I182" s="4">
        <v>2</v>
      </c>
      <c r="J182" s="4">
        <v>7</v>
      </c>
      <c r="K182" s="4"/>
      <c r="L182" s="4" t="s">
        <v>75</v>
      </c>
      <c r="M182" s="4"/>
      <c r="N182" s="12" t="s">
        <v>89</v>
      </c>
    </row>
    <row r="183" spans="1:14" ht="13.5" thickBot="1">
      <c r="A183" s="18" t="s">
        <v>353</v>
      </c>
      <c r="B183" s="12" t="s">
        <v>354</v>
      </c>
      <c r="C183" s="4">
        <v>4</v>
      </c>
      <c r="D183" s="4">
        <v>2</v>
      </c>
      <c r="E183" s="4">
        <v>0</v>
      </c>
      <c r="F183" s="4">
        <v>1</v>
      </c>
      <c r="G183" s="4">
        <v>0</v>
      </c>
      <c r="H183" s="4">
        <v>5</v>
      </c>
      <c r="I183" s="4">
        <v>2</v>
      </c>
      <c r="J183" s="4">
        <v>7</v>
      </c>
      <c r="K183" s="4"/>
      <c r="L183" s="4" t="s">
        <v>75</v>
      </c>
      <c r="M183" s="4"/>
      <c r="N183" s="12" t="s">
        <v>89</v>
      </c>
    </row>
    <row r="184" spans="1:14" ht="13.5" thickBot="1">
      <c r="A184" s="18" t="s">
        <v>355</v>
      </c>
      <c r="B184" s="12" t="s">
        <v>356</v>
      </c>
      <c r="C184" s="4">
        <v>4</v>
      </c>
      <c r="D184" s="4">
        <v>2</v>
      </c>
      <c r="E184" s="4">
        <v>0</v>
      </c>
      <c r="F184" s="4">
        <v>1</v>
      </c>
      <c r="G184" s="4">
        <v>0</v>
      </c>
      <c r="H184" s="4">
        <v>5</v>
      </c>
      <c r="I184" s="4">
        <v>2</v>
      </c>
      <c r="J184" s="4">
        <v>7</v>
      </c>
      <c r="K184" s="4"/>
      <c r="L184" s="4" t="s">
        <v>75</v>
      </c>
      <c r="M184" s="4"/>
      <c r="N184" s="12" t="s">
        <v>89</v>
      </c>
    </row>
    <row r="185" spans="1:14" ht="26.25" thickBot="1">
      <c r="A185" s="18" t="s">
        <v>345</v>
      </c>
      <c r="B185" s="12" t="s">
        <v>346</v>
      </c>
      <c r="C185" s="4">
        <v>4</v>
      </c>
      <c r="D185" s="4">
        <v>2</v>
      </c>
      <c r="E185" s="4">
        <v>0</v>
      </c>
      <c r="F185" s="4">
        <v>1</v>
      </c>
      <c r="G185" s="4">
        <v>0</v>
      </c>
      <c r="H185" s="4">
        <v>5</v>
      </c>
      <c r="I185" s="4">
        <v>2</v>
      </c>
      <c r="J185" s="4">
        <v>7</v>
      </c>
      <c r="K185" s="4"/>
      <c r="L185" s="4" t="s">
        <v>75</v>
      </c>
      <c r="M185" s="4"/>
      <c r="N185" s="12" t="s">
        <v>89</v>
      </c>
    </row>
    <row r="186" spans="1:14" ht="13.5" thickBot="1">
      <c r="A186" s="24"/>
      <c r="B186" s="110" t="s">
        <v>190</v>
      </c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2"/>
    </row>
    <row r="187" spans="1:14" ht="26.25" thickBot="1">
      <c r="A187" s="18" t="s">
        <v>347</v>
      </c>
      <c r="B187" s="12" t="s">
        <v>348</v>
      </c>
      <c r="C187" s="4">
        <v>4</v>
      </c>
      <c r="D187" s="4">
        <v>2</v>
      </c>
      <c r="E187" s="4">
        <v>0</v>
      </c>
      <c r="F187" s="4">
        <v>1</v>
      </c>
      <c r="G187" s="4">
        <v>0</v>
      </c>
      <c r="H187" s="4">
        <v>5</v>
      </c>
      <c r="I187" s="4">
        <v>2</v>
      </c>
      <c r="J187" s="4">
        <v>7</v>
      </c>
      <c r="K187" s="4"/>
      <c r="L187" s="4" t="s">
        <v>75</v>
      </c>
      <c r="M187" s="4"/>
      <c r="N187" s="12" t="s">
        <v>89</v>
      </c>
    </row>
    <row r="188" spans="1:14" ht="26.25" thickBot="1">
      <c r="A188" s="18" t="s">
        <v>349</v>
      </c>
      <c r="B188" s="12" t="s">
        <v>350</v>
      </c>
      <c r="C188" s="4">
        <v>4</v>
      </c>
      <c r="D188" s="4">
        <v>2</v>
      </c>
      <c r="E188" s="4">
        <v>0</v>
      </c>
      <c r="F188" s="4">
        <v>1</v>
      </c>
      <c r="G188" s="4">
        <v>0</v>
      </c>
      <c r="H188" s="4">
        <v>5</v>
      </c>
      <c r="I188" s="4">
        <v>2</v>
      </c>
      <c r="J188" s="4">
        <v>7</v>
      </c>
      <c r="K188" s="4"/>
      <c r="L188" s="4" t="s">
        <v>75</v>
      </c>
      <c r="M188" s="4"/>
      <c r="N188" s="12" t="s">
        <v>89</v>
      </c>
    </row>
    <row r="189" spans="1:14" ht="26.25" thickBot="1">
      <c r="A189" s="18" t="s">
        <v>357</v>
      </c>
      <c r="B189" s="12" t="s">
        <v>358</v>
      </c>
      <c r="C189" s="4">
        <v>4</v>
      </c>
      <c r="D189" s="4">
        <v>2</v>
      </c>
      <c r="E189" s="4">
        <v>0</v>
      </c>
      <c r="F189" s="4">
        <v>1</v>
      </c>
      <c r="G189" s="4">
        <v>0</v>
      </c>
      <c r="H189" s="4">
        <v>5</v>
      </c>
      <c r="I189" s="4">
        <v>2</v>
      </c>
      <c r="J189" s="4">
        <v>7</v>
      </c>
      <c r="K189" s="4"/>
      <c r="L189" s="4" t="s">
        <v>75</v>
      </c>
      <c r="M189" s="4"/>
      <c r="N189" s="12" t="s">
        <v>89</v>
      </c>
    </row>
    <row r="190" spans="1:14" ht="26.25" thickBot="1">
      <c r="A190" s="18" t="s">
        <v>351</v>
      </c>
      <c r="B190" s="12" t="s">
        <v>344</v>
      </c>
      <c r="C190" s="4">
        <v>4</v>
      </c>
      <c r="D190" s="4">
        <v>2</v>
      </c>
      <c r="E190" s="4">
        <v>0</v>
      </c>
      <c r="F190" s="4">
        <v>1</v>
      </c>
      <c r="G190" s="4">
        <v>0</v>
      </c>
      <c r="H190" s="4">
        <v>5</v>
      </c>
      <c r="I190" s="4">
        <v>2</v>
      </c>
      <c r="J190" s="4">
        <v>7</v>
      </c>
      <c r="K190" s="4"/>
      <c r="L190" s="4" t="s">
        <v>75</v>
      </c>
      <c r="M190" s="4"/>
      <c r="N190" s="12" t="s">
        <v>89</v>
      </c>
    </row>
    <row r="191" spans="1:14" ht="26.25" thickBot="1">
      <c r="A191" s="18" t="s">
        <v>372</v>
      </c>
      <c r="B191" s="12" t="s">
        <v>320</v>
      </c>
      <c r="C191" s="4">
        <v>4</v>
      </c>
      <c r="D191" s="4">
        <v>2</v>
      </c>
      <c r="E191" s="4">
        <v>0</v>
      </c>
      <c r="F191" s="4">
        <v>1</v>
      </c>
      <c r="G191" s="4">
        <v>0</v>
      </c>
      <c r="H191" s="4">
        <v>5</v>
      </c>
      <c r="I191" s="4">
        <v>2</v>
      </c>
      <c r="J191" s="4">
        <v>7</v>
      </c>
      <c r="K191" s="4"/>
      <c r="L191" s="4" t="s">
        <v>75</v>
      </c>
      <c r="M191" s="4"/>
      <c r="N191" s="12" t="s">
        <v>89</v>
      </c>
    </row>
    <row r="192" spans="1:14" ht="13.5" thickBot="1">
      <c r="A192" s="107" t="s">
        <v>215</v>
      </c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9"/>
    </row>
    <row r="193" spans="1:14" ht="13.5" thickBot="1">
      <c r="A193" s="23"/>
      <c r="B193" s="110" t="s">
        <v>181</v>
      </c>
      <c r="C193" s="111"/>
      <c r="D193" s="111"/>
      <c r="E193" s="111"/>
      <c r="F193" s="111"/>
      <c r="G193" s="111"/>
      <c r="H193" s="111"/>
      <c r="I193" s="111"/>
      <c r="J193" s="111"/>
      <c r="K193" s="111"/>
      <c r="L193" s="111"/>
      <c r="M193" s="111"/>
      <c r="N193" s="112"/>
    </row>
    <row r="194" spans="1:14" ht="13.5" thickBot="1">
      <c r="A194" s="18" t="s">
        <v>236</v>
      </c>
      <c r="B194" s="12" t="s">
        <v>237</v>
      </c>
      <c r="C194" s="4">
        <v>3</v>
      </c>
      <c r="D194" s="4">
        <v>2</v>
      </c>
      <c r="E194" s="4">
        <v>0</v>
      </c>
      <c r="F194" s="4">
        <v>0</v>
      </c>
      <c r="G194" s="4">
        <v>0</v>
      </c>
      <c r="H194" s="4">
        <v>4</v>
      </c>
      <c r="I194" s="4">
        <v>1</v>
      </c>
      <c r="J194" s="4">
        <v>5</v>
      </c>
      <c r="K194" s="4"/>
      <c r="L194" s="4" t="s">
        <v>75</v>
      </c>
      <c r="M194" s="4"/>
      <c r="N194" s="12" t="s">
        <v>98</v>
      </c>
    </row>
    <row r="195" spans="1:14" ht="13.5" thickBot="1">
      <c r="A195" s="18" t="s">
        <v>238</v>
      </c>
      <c r="B195" s="12" t="s">
        <v>239</v>
      </c>
      <c r="C195" s="4">
        <v>3</v>
      </c>
      <c r="D195" s="4">
        <v>2</v>
      </c>
      <c r="E195" s="4">
        <v>0</v>
      </c>
      <c r="F195" s="4">
        <v>0</v>
      </c>
      <c r="G195" s="4">
        <v>0</v>
      </c>
      <c r="H195" s="4">
        <v>4</v>
      </c>
      <c r="I195" s="4">
        <v>1</v>
      </c>
      <c r="J195" s="4">
        <v>5</v>
      </c>
      <c r="K195" s="4"/>
      <c r="L195" s="4" t="s">
        <v>75</v>
      </c>
      <c r="M195" s="4"/>
      <c r="N195" s="12" t="s">
        <v>98</v>
      </c>
    </row>
    <row r="196" spans="1:14" ht="26.25" thickBot="1">
      <c r="A196" s="18" t="s">
        <v>240</v>
      </c>
      <c r="B196" s="12" t="s">
        <v>241</v>
      </c>
      <c r="C196" s="4">
        <v>3</v>
      </c>
      <c r="D196" s="4">
        <v>2</v>
      </c>
      <c r="E196" s="4">
        <v>0</v>
      </c>
      <c r="F196" s="4">
        <v>0</v>
      </c>
      <c r="G196" s="4">
        <v>0</v>
      </c>
      <c r="H196" s="4">
        <v>4</v>
      </c>
      <c r="I196" s="4">
        <v>1</v>
      </c>
      <c r="J196" s="4">
        <v>5</v>
      </c>
      <c r="K196" s="4"/>
      <c r="L196" s="4" t="s">
        <v>75</v>
      </c>
      <c r="M196" s="4"/>
      <c r="N196" s="12" t="s">
        <v>98</v>
      </c>
    </row>
    <row r="197" spans="1:14" ht="13.5" thickBot="1">
      <c r="A197" s="24"/>
      <c r="B197" s="110" t="s">
        <v>190</v>
      </c>
      <c r="C197" s="111"/>
      <c r="D197" s="111"/>
      <c r="E197" s="111"/>
      <c r="F197" s="111"/>
      <c r="G197" s="111"/>
      <c r="H197" s="111"/>
      <c r="I197" s="111"/>
      <c r="J197" s="111"/>
      <c r="K197" s="111"/>
      <c r="L197" s="111"/>
      <c r="M197" s="111"/>
      <c r="N197" s="112"/>
    </row>
    <row r="198" spans="1:14" ht="26.25" thickBot="1">
      <c r="A198" s="18" t="s">
        <v>242</v>
      </c>
      <c r="B198" s="12" t="s">
        <v>237</v>
      </c>
      <c r="C198" s="4">
        <v>3</v>
      </c>
      <c r="D198" s="4">
        <v>2</v>
      </c>
      <c r="E198" s="4">
        <v>0</v>
      </c>
      <c r="F198" s="4">
        <v>0</v>
      </c>
      <c r="G198" s="4">
        <v>0</v>
      </c>
      <c r="H198" s="4">
        <v>4</v>
      </c>
      <c r="I198" s="4">
        <v>1</v>
      </c>
      <c r="J198" s="4">
        <v>5</v>
      </c>
      <c r="K198" s="4"/>
      <c r="L198" s="4" t="s">
        <v>75</v>
      </c>
      <c r="M198" s="4"/>
      <c r="N198" s="12" t="s">
        <v>98</v>
      </c>
    </row>
    <row r="199" spans="1:14" ht="26.25" thickBot="1">
      <c r="A199" s="18" t="s">
        <v>243</v>
      </c>
      <c r="B199" s="12" t="s">
        <v>239</v>
      </c>
      <c r="C199" s="4">
        <v>3</v>
      </c>
      <c r="D199" s="4">
        <v>2</v>
      </c>
      <c r="E199" s="4">
        <v>0</v>
      </c>
      <c r="F199" s="4">
        <v>0</v>
      </c>
      <c r="G199" s="4">
        <v>0</v>
      </c>
      <c r="H199" s="4">
        <v>4</v>
      </c>
      <c r="I199" s="4">
        <v>1</v>
      </c>
      <c r="J199" s="4">
        <v>5</v>
      </c>
      <c r="K199" s="4"/>
      <c r="L199" s="4" t="s">
        <v>75</v>
      </c>
      <c r="M199" s="4"/>
      <c r="N199" s="12" t="s">
        <v>98</v>
      </c>
    </row>
    <row r="200" spans="1:14" ht="26.25" thickBot="1">
      <c r="A200" s="18" t="s">
        <v>244</v>
      </c>
      <c r="B200" s="12" t="s">
        <v>241</v>
      </c>
      <c r="C200" s="4">
        <v>3</v>
      </c>
      <c r="D200" s="4">
        <v>2</v>
      </c>
      <c r="E200" s="4">
        <v>0</v>
      </c>
      <c r="F200" s="4">
        <v>0</v>
      </c>
      <c r="G200" s="4">
        <v>0</v>
      </c>
      <c r="H200" s="4">
        <v>4</v>
      </c>
      <c r="I200" s="4">
        <v>1</v>
      </c>
      <c r="J200" s="4">
        <v>5</v>
      </c>
      <c r="K200" s="4"/>
      <c r="L200" s="4" t="s">
        <v>75</v>
      </c>
      <c r="M200" s="4"/>
      <c r="N200" s="12" t="s">
        <v>98</v>
      </c>
    </row>
    <row r="201" spans="1:14" s="53" customFormat="1" ht="13.5" thickBot="1">
      <c r="A201" s="50" t="s">
        <v>101</v>
      </c>
      <c r="B201" s="51"/>
      <c r="C201" s="52" t="e">
        <f>C194+C182+#REF!+#REF!</f>
        <v>#REF!</v>
      </c>
      <c r="D201" s="52" t="e">
        <f>D194+D182+#REF!+#REF!</f>
        <v>#REF!</v>
      </c>
      <c r="E201" s="52" t="e">
        <f>E194+E182+#REF!+#REF!</f>
        <v>#REF!</v>
      </c>
      <c r="F201" s="52" t="e">
        <f>F194+F182+#REF!+#REF!</f>
        <v>#REF!</v>
      </c>
      <c r="G201" s="52" t="e">
        <f>G194+G182+#REF!+#REF!</f>
        <v>#REF!</v>
      </c>
      <c r="H201" s="52" t="e">
        <f>H194+H182+#REF!+#REF!</f>
        <v>#REF!</v>
      </c>
      <c r="I201" s="52" t="e">
        <f>I194+I182+#REF!+#REF!</f>
        <v>#REF!</v>
      </c>
      <c r="J201" s="52" t="e">
        <f>J194+J182+#REF!+#REF!</f>
        <v>#REF!</v>
      </c>
      <c r="K201" s="52"/>
      <c r="L201" s="52"/>
      <c r="M201" s="52"/>
      <c r="N201" s="51"/>
    </row>
    <row r="202" spans="1:14" ht="15.75">
      <c r="A202" s="14"/>
    </row>
    <row r="203" spans="1:14" ht="15.75">
      <c r="D203" s="13" t="s">
        <v>245</v>
      </c>
    </row>
    <row r="204" spans="1:14" ht="13.5" thickBot="1">
      <c r="A204" s="16"/>
    </row>
    <row r="205" spans="1:14" ht="13.5" thickBot="1">
      <c r="A205" s="21" t="s">
        <v>67</v>
      </c>
      <c r="B205" s="9" t="s">
        <v>68</v>
      </c>
      <c r="C205" s="9" t="s">
        <v>69</v>
      </c>
      <c r="D205" s="100" t="s">
        <v>70</v>
      </c>
      <c r="E205" s="101"/>
      <c r="F205" s="101"/>
      <c r="G205" s="102"/>
      <c r="H205" s="100" t="s">
        <v>71</v>
      </c>
      <c r="I205" s="101"/>
      <c r="J205" s="102"/>
      <c r="K205" s="100" t="s">
        <v>72</v>
      </c>
      <c r="L205" s="101"/>
      <c r="M205" s="102"/>
      <c r="N205" s="9" t="s">
        <v>73</v>
      </c>
    </row>
    <row r="206" spans="1:14" ht="13.5" thickBot="1">
      <c r="A206" s="22"/>
      <c r="B206" s="10"/>
      <c r="C206" s="10" t="s">
        <v>74</v>
      </c>
      <c r="D206" s="11" t="s">
        <v>75</v>
      </c>
      <c r="E206" s="11" t="s">
        <v>76</v>
      </c>
      <c r="F206" s="11" t="s">
        <v>77</v>
      </c>
      <c r="G206" s="11" t="s">
        <v>78</v>
      </c>
      <c r="H206" s="11" t="s">
        <v>79</v>
      </c>
      <c r="I206" s="11" t="s">
        <v>33</v>
      </c>
      <c r="J206" s="11" t="s">
        <v>80</v>
      </c>
      <c r="K206" s="11" t="s">
        <v>81</v>
      </c>
      <c r="L206" s="11" t="s">
        <v>75</v>
      </c>
      <c r="M206" s="11" t="s">
        <v>82</v>
      </c>
      <c r="N206" s="10" t="s">
        <v>83</v>
      </c>
    </row>
    <row r="207" spans="1:14" ht="13.5" thickBot="1">
      <c r="A207" s="107" t="s">
        <v>246</v>
      </c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9"/>
    </row>
    <row r="208" spans="1:14" ht="13.5" thickBot="1">
      <c r="A208" s="18" t="s">
        <v>247</v>
      </c>
      <c r="B208" s="12" t="s">
        <v>248</v>
      </c>
      <c r="C208" s="4">
        <v>4</v>
      </c>
      <c r="D208" s="4">
        <v>0</v>
      </c>
      <c r="E208" s="4">
        <v>0</v>
      </c>
      <c r="F208" s="4">
        <v>1</v>
      </c>
      <c r="G208" s="4">
        <v>0</v>
      </c>
      <c r="H208" s="4">
        <v>1</v>
      </c>
      <c r="I208" s="4">
        <v>6</v>
      </c>
      <c r="J208" s="4">
        <v>7</v>
      </c>
      <c r="K208" s="4"/>
      <c r="L208" s="4" t="s">
        <v>75</v>
      </c>
      <c r="M208" s="4"/>
      <c r="N208" s="12" t="s">
        <v>89</v>
      </c>
    </row>
    <row r="209" spans="1:14" ht="15.75">
      <c r="A209" s="14"/>
    </row>
    <row r="210" spans="1:14" ht="16.5" thickBot="1">
      <c r="F210" s="13" t="s">
        <v>249</v>
      </c>
    </row>
    <row r="211" spans="1:14" ht="13.5" thickBot="1">
      <c r="A211" s="21" t="s">
        <v>67</v>
      </c>
      <c r="B211" s="9" t="s">
        <v>68</v>
      </c>
      <c r="C211" s="9" t="s">
        <v>69</v>
      </c>
      <c r="D211" s="100" t="s">
        <v>70</v>
      </c>
      <c r="E211" s="101"/>
      <c r="F211" s="101"/>
      <c r="G211" s="102"/>
      <c r="H211" s="100" t="s">
        <v>71</v>
      </c>
      <c r="I211" s="101"/>
      <c r="J211" s="102"/>
      <c r="K211" s="100" t="s">
        <v>72</v>
      </c>
      <c r="L211" s="101"/>
      <c r="M211" s="102"/>
      <c r="N211" s="9" t="s">
        <v>73</v>
      </c>
    </row>
    <row r="212" spans="1:14" ht="13.5" thickBot="1">
      <c r="A212" s="22"/>
      <c r="B212" s="10"/>
      <c r="C212" s="10" t="s">
        <v>74</v>
      </c>
      <c r="D212" s="11" t="s">
        <v>75</v>
      </c>
      <c r="E212" s="11" t="s">
        <v>76</v>
      </c>
      <c r="F212" s="11" t="s">
        <v>77</v>
      </c>
      <c r="G212" s="11" t="s">
        <v>78</v>
      </c>
      <c r="H212" s="11" t="s">
        <v>79</v>
      </c>
      <c r="I212" s="11" t="s">
        <v>33</v>
      </c>
      <c r="J212" s="11" t="s">
        <v>80</v>
      </c>
      <c r="K212" s="11" t="s">
        <v>81</v>
      </c>
      <c r="L212" s="11" t="s">
        <v>75</v>
      </c>
      <c r="M212" s="11" t="s">
        <v>82</v>
      </c>
      <c r="N212" s="10" t="s">
        <v>83</v>
      </c>
    </row>
    <row r="213" spans="1:14" ht="13.5" thickBot="1">
      <c r="A213" s="107" t="s">
        <v>250</v>
      </c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9"/>
    </row>
    <row r="214" spans="1:14" ht="13.5" thickBot="1">
      <c r="A214" s="18" t="s">
        <v>251</v>
      </c>
      <c r="B214" s="12" t="s">
        <v>252</v>
      </c>
      <c r="C214" s="4">
        <v>0</v>
      </c>
      <c r="D214" s="4">
        <v>2</v>
      </c>
      <c r="E214" s="4">
        <v>1</v>
      </c>
      <c r="F214" s="4">
        <v>0</v>
      </c>
      <c r="G214" s="4">
        <v>0</v>
      </c>
      <c r="H214" s="4">
        <v>5</v>
      </c>
      <c r="I214" s="4">
        <v>0</v>
      </c>
      <c r="J214" s="4">
        <v>5</v>
      </c>
      <c r="K214" s="4"/>
      <c r="L214" s="4" t="s">
        <v>75</v>
      </c>
      <c r="M214" s="4"/>
      <c r="N214" s="12" t="s">
        <v>86</v>
      </c>
    </row>
    <row r="215" spans="1:14" ht="26.25" thickBot="1">
      <c r="A215" s="18" t="s">
        <v>364</v>
      </c>
      <c r="B215" s="12" t="s">
        <v>365</v>
      </c>
      <c r="C215" s="4">
        <v>3</v>
      </c>
      <c r="D215" s="4">
        <v>2</v>
      </c>
      <c r="E215" s="4">
        <v>0</v>
      </c>
      <c r="F215" s="4">
        <v>0</v>
      </c>
      <c r="G215" s="4">
        <v>1</v>
      </c>
      <c r="H215" s="4">
        <v>4</v>
      </c>
      <c r="I215" s="4">
        <v>1</v>
      </c>
      <c r="J215" s="4">
        <v>5</v>
      </c>
      <c r="K215" s="4"/>
      <c r="L215" s="4" t="s">
        <v>75</v>
      </c>
      <c r="M215" s="4"/>
      <c r="N215" s="12" t="s">
        <v>98</v>
      </c>
    </row>
    <row r="216" spans="1:14" ht="26.25" thickBot="1">
      <c r="A216" s="18" t="s">
        <v>253</v>
      </c>
      <c r="B216" s="12" t="s">
        <v>254</v>
      </c>
      <c r="C216" s="4">
        <v>4</v>
      </c>
      <c r="D216" s="4">
        <v>2</v>
      </c>
      <c r="E216" s="4">
        <v>0</v>
      </c>
      <c r="F216" s="4">
        <v>2</v>
      </c>
      <c r="G216" s="4">
        <v>0</v>
      </c>
      <c r="H216" s="4">
        <v>6</v>
      </c>
      <c r="I216" s="4">
        <v>1</v>
      </c>
      <c r="J216" s="4">
        <v>7</v>
      </c>
      <c r="K216" s="4"/>
      <c r="L216" s="4" t="s">
        <v>75</v>
      </c>
      <c r="M216" s="4"/>
      <c r="N216" s="12" t="s">
        <v>86</v>
      </c>
    </row>
    <row r="217" spans="1:14" ht="13.5" thickBot="1">
      <c r="A217" s="107" t="s">
        <v>392</v>
      </c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9"/>
    </row>
    <row r="218" spans="1:14" ht="39" thickBot="1">
      <c r="A218" s="18" t="s">
        <v>256</v>
      </c>
      <c r="B218" s="12" t="s">
        <v>257</v>
      </c>
      <c r="C218" s="4">
        <v>3</v>
      </c>
      <c r="D218" s="4">
        <v>2</v>
      </c>
      <c r="E218" s="4">
        <v>0</v>
      </c>
      <c r="F218" s="4">
        <v>0</v>
      </c>
      <c r="G218" s="4">
        <v>0</v>
      </c>
      <c r="H218" s="4">
        <v>4</v>
      </c>
      <c r="I218" s="4">
        <v>1</v>
      </c>
      <c r="J218" s="4">
        <v>5</v>
      </c>
      <c r="K218" s="4"/>
      <c r="L218" s="4" t="s">
        <v>75</v>
      </c>
      <c r="M218" s="4"/>
      <c r="N218" s="12" t="s">
        <v>86</v>
      </c>
    </row>
    <row r="219" spans="1:14" ht="13.5" thickBot="1">
      <c r="A219" s="107" t="s">
        <v>258</v>
      </c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9"/>
    </row>
    <row r="220" spans="1:14" ht="26.25" thickBot="1">
      <c r="A220" s="18" t="s">
        <v>259</v>
      </c>
      <c r="B220" s="12" t="s">
        <v>260</v>
      </c>
      <c r="C220" s="4">
        <v>3</v>
      </c>
      <c r="D220" s="4">
        <v>1</v>
      </c>
      <c r="E220" s="4">
        <v>0</v>
      </c>
      <c r="F220" s="4">
        <v>1</v>
      </c>
      <c r="G220" s="4">
        <v>0</v>
      </c>
      <c r="H220" s="4">
        <v>3</v>
      </c>
      <c r="I220" s="4">
        <v>2</v>
      </c>
      <c r="J220" s="4">
        <v>5</v>
      </c>
      <c r="K220" s="4"/>
      <c r="L220" s="4" t="s">
        <v>75</v>
      </c>
      <c r="M220" s="4"/>
      <c r="N220" s="12" t="s">
        <v>98</v>
      </c>
    </row>
    <row r="221" spans="1:14">
      <c r="A221" s="16"/>
    </row>
    <row r="222" spans="1:14" ht="15.75">
      <c r="E222" s="13" t="s">
        <v>261</v>
      </c>
    </row>
    <row r="223" spans="1:14" ht="15.75">
      <c r="E223" s="13" t="s">
        <v>262</v>
      </c>
    </row>
    <row r="224" spans="1:14" ht="13.5" thickBot="1">
      <c r="A224" s="16"/>
    </row>
    <row r="225" spans="1:14" ht="13.5" thickBot="1">
      <c r="A225" s="21" t="s">
        <v>67</v>
      </c>
      <c r="B225" s="9" t="s">
        <v>68</v>
      </c>
      <c r="C225" s="9" t="s">
        <v>69</v>
      </c>
      <c r="D225" s="100" t="s">
        <v>70</v>
      </c>
      <c r="E225" s="101"/>
      <c r="F225" s="101"/>
      <c r="G225" s="102"/>
      <c r="H225" s="100" t="s">
        <v>71</v>
      </c>
      <c r="I225" s="101"/>
      <c r="J225" s="102"/>
      <c r="K225" s="100" t="s">
        <v>72</v>
      </c>
      <c r="L225" s="101"/>
      <c r="M225" s="102"/>
      <c r="N225" s="9" t="s">
        <v>73</v>
      </c>
    </row>
    <row r="226" spans="1:14" ht="13.5" thickBot="1">
      <c r="A226" s="22"/>
      <c r="B226" s="10"/>
      <c r="C226" s="10" t="s">
        <v>74</v>
      </c>
      <c r="D226" s="11" t="s">
        <v>75</v>
      </c>
      <c r="E226" s="11" t="s">
        <v>76</v>
      </c>
      <c r="F226" s="11" t="s">
        <v>77</v>
      </c>
      <c r="G226" s="11" t="s">
        <v>78</v>
      </c>
      <c r="H226" s="11" t="s">
        <v>79</v>
      </c>
      <c r="I226" s="11" t="s">
        <v>33</v>
      </c>
      <c r="J226" s="11" t="s">
        <v>80</v>
      </c>
      <c r="K226" s="11" t="s">
        <v>81</v>
      </c>
      <c r="L226" s="11" t="s">
        <v>75</v>
      </c>
      <c r="M226" s="11" t="s">
        <v>82</v>
      </c>
      <c r="N226" s="10" t="s">
        <v>83</v>
      </c>
    </row>
    <row r="227" spans="1:14" ht="13.5" thickBot="1">
      <c r="A227" s="18" t="s">
        <v>84</v>
      </c>
      <c r="B227" s="12" t="s">
        <v>85</v>
      </c>
      <c r="C227" s="4">
        <v>6</v>
      </c>
      <c r="D227" s="4">
        <v>2</v>
      </c>
      <c r="E227" s="4">
        <v>2</v>
      </c>
      <c r="F227" s="4">
        <v>0</v>
      </c>
      <c r="G227" s="4">
        <v>0</v>
      </c>
      <c r="H227" s="4">
        <v>6</v>
      </c>
      <c r="I227" s="4">
        <v>5</v>
      </c>
      <c r="J227" s="4">
        <v>11</v>
      </c>
      <c r="K227" s="4" t="s">
        <v>81</v>
      </c>
      <c r="L227" s="4"/>
      <c r="M227" s="4"/>
      <c r="N227" s="12" t="s">
        <v>263</v>
      </c>
    </row>
    <row r="228" spans="1:14" ht="26.25" thickBot="1">
      <c r="A228" s="18" t="s">
        <v>90</v>
      </c>
      <c r="B228" s="12" t="s">
        <v>91</v>
      </c>
      <c r="C228" s="4">
        <v>6</v>
      </c>
      <c r="D228" s="4">
        <v>2</v>
      </c>
      <c r="E228" s="4">
        <v>2</v>
      </c>
      <c r="F228" s="4">
        <v>0</v>
      </c>
      <c r="G228" s="4">
        <v>0</v>
      </c>
      <c r="H228" s="4">
        <v>6</v>
      </c>
      <c r="I228" s="4">
        <v>5</v>
      </c>
      <c r="J228" s="4">
        <v>11</v>
      </c>
      <c r="K228" s="4" t="s">
        <v>81</v>
      </c>
      <c r="L228" s="4"/>
      <c r="M228" s="4"/>
      <c r="N228" s="12" t="s">
        <v>263</v>
      </c>
    </row>
    <row r="229" spans="1:14" ht="13.5" thickBot="1">
      <c r="A229" s="18" t="s">
        <v>92</v>
      </c>
      <c r="B229" s="12" t="s">
        <v>93</v>
      </c>
      <c r="C229" s="4">
        <v>6</v>
      </c>
      <c r="D229" s="4">
        <v>2</v>
      </c>
      <c r="E229" s="4">
        <v>2</v>
      </c>
      <c r="F229" s="4">
        <v>0</v>
      </c>
      <c r="G229" s="4">
        <v>0</v>
      </c>
      <c r="H229" s="4">
        <v>6</v>
      </c>
      <c r="I229" s="4">
        <v>5</v>
      </c>
      <c r="J229" s="4">
        <v>11</v>
      </c>
      <c r="K229" s="4" t="s">
        <v>81</v>
      </c>
      <c r="L229" s="4"/>
      <c r="M229" s="4"/>
      <c r="N229" s="12" t="s">
        <v>263</v>
      </c>
    </row>
    <row r="230" spans="1:14" ht="13.5" thickBot="1">
      <c r="A230" s="18" t="s">
        <v>251</v>
      </c>
      <c r="B230" s="12" t="s">
        <v>252</v>
      </c>
      <c r="C230" s="4">
        <v>0</v>
      </c>
      <c r="D230" s="4">
        <v>2</v>
      </c>
      <c r="E230" s="4">
        <v>1</v>
      </c>
      <c r="F230" s="4">
        <v>0</v>
      </c>
      <c r="G230" s="4">
        <v>0</v>
      </c>
      <c r="H230" s="4">
        <v>5</v>
      </c>
      <c r="I230" s="4">
        <v>0</v>
      </c>
      <c r="J230" s="4">
        <v>5</v>
      </c>
      <c r="K230" s="4"/>
      <c r="L230" s="4" t="s">
        <v>75</v>
      </c>
      <c r="M230" s="4"/>
      <c r="N230" s="12" t="s">
        <v>264</v>
      </c>
    </row>
    <row r="231" spans="1:14" ht="26.25" thickBot="1">
      <c r="A231" s="18" t="s">
        <v>253</v>
      </c>
      <c r="B231" s="12" t="s">
        <v>254</v>
      </c>
      <c r="C231" s="4">
        <v>4</v>
      </c>
      <c r="D231" s="4">
        <v>2</v>
      </c>
      <c r="E231" s="4">
        <v>0</v>
      </c>
      <c r="F231" s="4">
        <v>2</v>
      </c>
      <c r="G231" s="4">
        <v>0</v>
      </c>
      <c r="H231" s="4">
        <v>6</v>
      </c>
      <c r="I231" s="4">
        <v>1</v>
      </c>
      <c r="J231" s="4">
        <v>7</v>
      </c>
      <c r="K231" s="4"/>
      <c r="L231" s="4" t="s">
        <v>75</v>
      </c>
      <c r="M231" s="4"/>
      <c r="N231" s="12" t="s">
        <v>264</v>
      </c>
    </row>
    <row r="232" spans="1:14" ht="26.25" thickBot="1">
      <c r="A232" s="18" t="s">
        <v>103</v>
      </c>
      <c r="B232" s="12" t="s">
        <v>104</v>
      </c>
      <c r="C232" s="4">
        <v>5</v>
      </c>
      <c r="D232" s="4">
        <v>2</v>
      </c>
      <c r="E232" s="4">
        <v>2</v>
      </c>
      <c r="F232" s="4">
        <v>0</v>
      </c>
      <c r="G232" s="4">
        <v>0</v>
      </c>
      <c r="H232" s="4">
        <v>6</v>
      </c>
      <c r="I232" s="4">
        <v>3</v>
      </c>
      <c r="J232" s="4">
        <v>9</v>
      </c>
      <c r="K232" s="4" t="s">
        <v>81</v>
      </c>
      <c r="L232" s="4"/>
      <c r="M232" s="4"/>
      <c r="N232" s="12" t="s">
        <v>263</v>
      </c>
    </row>
    <row r="233" spans="1:14" ht="26.25" thickBot="1">
      <c r="A233" s="18" t="s">
        <v>105</v>
      </c>
      <c r="B233" s="12" t="s">
        <v>106</v>
      </c>
      <c r="C233" s="4">
        <v>5</v>
      </c>
      <c r="D233" s="4">
        <v>2</v>
      </c>
      <c r="E233" s="4">
        <v>2</v>
      </c>
      <c r="F233" s="4">
        <v>0</v>
      </c>
      <c r="G233" s="4">
        <v>0</v>
      </c>
      <c r="H233" s="4">
        <v>6</v>
      </c>
      <c r="I233" s="4">
        <v>3</v>
      </c>
      <c r="J233" s="4">
        <v>9</v>
      </c>
      <c r="K233" s="4" t="s">
        <v>81</v>
      </c>
      <c r="L233" s="4"/>
      <c r="M233" s="4"/>
      <c r="N233" s="12" t="s">
        <v>263</v>
      </c>
    </row>
    <row r="234" spans="1:14" ht="13.5" thickBot="1">
      <c r="A234" s="18" t="s">
        <v>107</v>
      </c>
      <c r="B234" s="12" t="s">
        <v>108</v>
      </c>
      <c r="C234" s="4">
        <v>5</v>
      </c>
      <c r="D234" s="4">
        <v>2</v>
      </c>
      <c r="E234" s="4">
        <v>2</v>
      </c>
      <c r="F234" s="4">
        <v>0</v>
      </c>
      <c r="G234" s="4">
        <v>0</v>
      </c>
      <c r="H234" s="4">
        <v>6</v>
      </c>
      <c r="I234" s="4">
        <v>3</v>
      </c>
      <c r="J234" s="4">
        <v>9</v>
      </c>
      <c r="K234" s="4"/>
      <c r="L234" s="4"/>
      <c r="M234" s="4" t="s">
        <v>426</v>
      </c>
      <c r="N234" s="12" t="s">
        <v>263</v>
      </c>
    </row>
    <row r="235" spans="1:14" ht="13.5" thickBot="1">
      <c r="A235" s="18" t="s">
        <v>109</v>
      </c>
      <c r="B235" s="12" t="s">
        <v>110</v>
      </c>
      <c r="C235" s="4">
        <v>5</v>
      </c>
      <c r="D235" s="4">
        <v>2</v>
      </c>
      <c r="E235" s="4">
        <v>2</v>
      </c>
      <c r="F235" s="4">
        <v>1</v>
      </c>
      <c r="G235" s="4">
        <v>0</v>
      </c>
      <c r="H235" s="4">
        <v>6</v>
      </c>
      <c r="I235" s="4">
        <v>3</v>
      </c>
      <c r="J235" s="4">
        <v>9</v>
      </c>
      <c r="K235" s="4" t="s">
        <v>81</v>
      </c>
      <c r="L235" s="4"/>
      <c r="M235" s="4"/>
      <c r="N235" s="12" t="s">
        <v>263</v>
      </c>
    </row>
    <row r="236" spans="1:14" ht="13.5" thickBot="1">
      <c r="A236" s="18" t="s">
        <v>111</v>
      </c>
      <c r="B236" s="12" t="s">
        <v>112</v>
      </c>
      <c r="C236" s="4">
        <v>5</v>
      </c>
      <c r="D236" s="4">
        <v>2</v>
      </c>
      <c r="E236" s="4">
        <v>1</v>
      </c>
      <c r="F236" s="4">
        <v>1</v>
      </c>
      <c r="G236" s="4">
        <v>0</v>
      </c>
      <c r="H236" s="4">
        <v>6</v>
      </c>
      <c r="I236" s="4">
        <v>3</v>
      </c>
      <c r="J236" s="4">
        <v>9</v>
      </c>
      <c r="K236" s="4" t="s">
        <v>81</v>
      </c>
      <c r="L236" s="4"/>
      <c r="M236" s="4"/>
      <c r="N236" s="12" t="s">
        <v>263</v>
      </c>
    </row>
    <row r="237" spans="1:14" ht="39" thickBot="1">
      <c r="A237" s="18" t="s">
        <v>256</v>
      </c>
      <c r="B237" s="12" t="s">
        <v>257</v>
      </c>
      <c r="C237" s="4">
        <v>3</v>
      </c>
      <c r="D237" s="4">
        <v>2</v>
      </c>
      <c r="E237" s="4">
        <v>0</v>
      </c>
      <c r="F237" s="4">
        <v>0</v>
      </c>
      <c r="G237" s="4">
        <v>0</v>
      </c>
      <c r="H237" s="4">
        <v>4</v>
      </c>
      <c r="I237" s="4">
        <v>1</v>
      </c>
      <c r="J237" s="4">
        <v>5</v>
      </c>
      <c r="K237" s="4"/>
      <c r="L237" s="4" t="s">
        <v>75</v>
      </c>
      <c r="M237" s="4"/>
      <c r="N237" s="12" t="s">
        <v>264</v>
      </c>
    </row>
    <row r="238" spans="1:14" ht="13.5" thickBot="1">
      <c r="A238" s="18" t="s">
        <v>313</v>
      </c>
      <c r="B238" s="12" t="s">
        <v>314</v>
      </c>
      <c r="C238" s="4">
        <v>5</v>
      </c>
      <c r="D238" s="4">
        <v>2</v>
      </c>
      <c r="E238" s="4">
        <v>1</v>
      </c>
      <c r="F238" s="4">
        <v>1</v>
      </c>
      <c r="G238" s="4">
        <v>0</v>
      </c>
      <c r="H238" s="4">
        <v>7</v>
      </c>
      <c r="I238" s="4">
        <v>2</v>
      </c>
      <c r="J238" s="4">
        <v>9</v>
      </c>
      <c r="K238" s="4"/>
      <c r="L238" s="4" t="s">
        <v>75</v>
      </c>
      <c r="M238" s="4"/>
      <c r="N238" s="12" t="s">
        <v>263</v>
      </c>
    </row>
    <row r="239" spans="1:14" ht="26.25" thickBot="1">
      <c r="A239" s="19" t="s">
        <v>122</v>
      </c>
      <c r="B239" s="69" t="s">
        <v>123</v>
      </c>
      <c r="C239" s="6">
        <v>5</v>
      </c>
      <c r="D239" s="6">
        <v>2</v>
      </c>
      <c r="E239" s="6">
        <v>2</v>
      </c>
      <c r="F239" s="6">
        <v>0</v>
      </c>
      <c r="G239" s="6">
        <v>0</v>
      </c>
      <c r="H239" s="6">
        <v>6</v>
      </c>
      <c r="I239" s="6">
        <v>3</v>
      </c>
      <c r="J239" s="6">
        <v>9</v>
      </c>
      <c r="K239" s="6"/>
      <c r="L239" s="6"/>
      <c r="M239" s="6" t="s">
        <v>426</v>
      </c>
      <c r="N239" s="69" t="s">
        <v>263</v>
      </c>
    </row>
    <row r="240" spans="1:14">
      <c r="A240" s="41"/>
      <c r="B240" s="42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2"/>
    </row>
    <row r="241" spans="1:14">
      <c r="A241" s="41"/>
      <c r="B241" s="42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2"/>
    </row>
    <row r="242" spans="1:14">
      <c r="A242" s="41"/>
      <c r="B242" s="42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2"/>
    </row>
    <row r="243" spans="1:14">
      <c r="A243" s="41"/>
      <c r="B243" s="42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2"/>
    </row>
    <row r="244" spans="1:14">
      <c r="A244" s="41"/>
      <c r="B244" s="42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2"/>
    </row>
    <row r="245" spans="1:14">
      <c r="A245" s="41"/>
      <c r="B245" s="42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2"/>
    </row>
    <row r="246" spans="1:14">
      <c r="A246" s="76" t="s">
        <v>67</v>
      </c>
      <c r="B246" s="74" t="s">
        <v>68</v>
      </c>
      <c r="C246" s="74" t="s">
        <v>69</v>
      </c>
      <c r="D246" s="129" t="s">
        <v>70</v>
      </c>
      <c r="E246" s="130"/>
      <c r="F246" s="130"/>
      <c r="G246" s="131"/>
      <c r="H246" s="129" t="s">
        <v>71</v>
      </c>
      <c r="I246" s="130"/>
      <c r="J246" s="131"/>
      <c r="K246" s="129" t="s">
        <v>72</v>
      </c>
      <c r="L246" s="130"/>
      <c r="M246" s="131"/>
      <c r="N246" s="74" t="s">
        <v>73</v>
      </c>
    </row>
    <row r="247" spans="1:14" ht="13.5" thickBot="1">
      <c r="A247" s="22"/>
      <c r="B247" s="10"/>
      <c r="C247" s="10" t="s">
        <v>74</v>
      </c>
      <c r="D247" s="10" t="s">
        <v>75</v>
      </c>
      <c r="E247" s="10" t="s">
        <v>76</v>
      </c>
      <c r="F247" s="10" t="s">
        <v>77</v>
      </c>
      <c r="G247" s="10" t="s">
        <v>78</v>
      </c>
      <c r="H247" s="10" t="s">
        <v>79</v>
      </c>
      <c r="I247" s="10" t="s">
        <v>33</v>
      </c>
      <c r="J247" s="10" t="s">
        <v>80</v>
      </c>
      <c r="K247" s="10" t="s">
        <v>81</v>
      </c>
      <c r="L247" s="10" t="s">
        <v>75</v>
      </c>
      <c r="M247" s="10" t="s">
        <v>82</v>
      </c>
      <c r="N247" s="10" t="s">
        <v>83</v>
      </c>
    </row>
    <row r="248" spans="1:14" ht="26.25" thickBot="1">
      <c r="A248" s="18" t="s">
        <v>124</v>
      </c>
      <c r="B248" s="12" t="s">
        <v>125</v>
      </c>
      <c r="C248" s="4">
        <v>5</v>
      </c>
      <c r="D248" s="4">
        <v>2</v>
      </c>
      <c r="E248" s="4">
        <v>2</v>
      </c>
      <c r="F248" s="4">
        <v>0</v>
      </c>
      <c r="G248" s="4">
        <v>0</v>
      </c>
      <c r="H248" s="4">
        <v>6</v>
      </c>
      <c r="I248" s="4">
        <v>3</v>
      </c>
      <c r="J248" s="4">
        <v>9</v>
      </c>
      <c r="K248" s="4" t="s">
        <v>81</v>
      </c>
      <c r="L248" s="4"/>
      <c r="M248" s="4"/>
      <c r="N248" s="12" t="s">
        <v>263</v>
      </c>
    </row>
    <row r="249" spans="1:14" ht="13.5" thickBot="1">
      <c r="A249" s="18" t="s">
        <v>126</v>
      </c>
      <c r="B249" s="12" t="s">
        <v>127</v>
      </c>
      <c r="C249" s="4">
        <v>5</v>
      </c>
      <c r="D249" s="4">
        <v>2</v>
      </c>
      <c r="E249" s="4">
        <v>2</v>
      </c>
      <c r="F249" s="4">
        <v>0</v>
      </c>
      <c r="G249" s="4">
        <v>0</v>
      </c>
      <c r="H249" s="4">
        <v>6</v>
      </c>
      <c r="I249" s="4">
        <v>3</v>
      </c>
      <c r="J249" s="4">
        <v>9</v>
      </c>
      <c r="K249" s="4" t="s">
        <v>81</v>
      </c>
      <c r="L249" s="4"/>
      <c r="M249" s="4"/>
      <c r="N249" s="12" t="s">
        <v>263</v>
      </c>
    </row>
    <row r="250" spans="1:14" ht="13.5" thickBot="1">
      <c r="A250" s="18" t="s">
        <v>133</v>
      </c>
      <c r="B250" s="12" t="s">
        <v>134</v>
      </c>
      <c r="C250" s="4">
        <v>5</v>
      </c>
      <c r="D250" s="4">
        <v>2</v>
      </c>
      <c r="E250" s="4">
        <v>2</v>
      </c>
      <c r="F250" s="4">
        <v>0</v>
      </c>
      <c r="G250" s="4">
        <v>0</v>
      </c>
      <c r="H250" s="4">
        <v>6</v>
      </c>
      <c r="I250" s="4">
        <v>3</v>
      </c>
      <c r="J250" s="4">
        <v>9</v>
      </c>
      <c r="K250" s="4"/>
      <c r="L250" s="4" t="s">
        <v>75</v>
      </c>
      <c r="M250" s="4"/>
      <c r="N250" s="12" t="s">
        <v>263</v>
      </c>
    </row>
    <row r="251" spans="1:14" ht="13.5" thickBot="1">
      <c r="A251" s="18" t="s">
        <v>131</v>
      </c>
      <c r="B251" s="12" t="s">
        <v>132</v>
      </c>
      <c r="C251" s="4">
        <v>6</v>
      </c>
      <c r="D251" s="4">
        <v>2</v>
      </c>
      <c r="E251" s="4">
        <v>1</v>
      </c>
      <c r="F251" s="4">
        <v>2</v>
      </c>
      <c r="G251" s="4">
        <v>0</v>
      </c>
      <c r="H251" s="4">
        <v>7</v>
      </c>
      <c r="I251" s="4">
        <v>4</v>
      </c>
      <c r="J251" s="4">
        <v>11</v>
      </c>
      <c r="K251" s="4" t="s">
        <v>81</v>
      </c>
      <c r="L251" s="4"/>
      <c r="M251" s="4"/>
      <c r="N251" s="12" t="s">
        <v>263</v>
      </c>
    </row>
    <row r="252" spans="1:14" ht="13.5" thickBot="1">
      <c r="A252" s="18" t="s">
        <v>137</v>
      </c>
      <c r="B252" s="12" t="s">
        <v>138</v>
      </c>
      <c r="C252" s="4">
        <v>5</v>
      </c>
      <c r="D252" s="4">
        <v>2</v>
      </c>
      <c r="E252" s="4">
        <v>2</v>
      </c>
      <c r="F252" s="4">
        <v>0</v>
      </c>
      <c r="G252" s="4">
        <v>0</v>
      </c>
      <c r="H252" s="4">
        <v>6</v>
      </c>
      <c r="I252" s="4">
        <v>3</v>
      </c>
      <c r="J252" s="4">
        <v>9</v>
      </c>
      <c r="K252" s="4" t="s">
        <v>81</v>
      </c>
      <c r="L252" s="4"/>
      <c r="M252" s="4"/>
      <c r="N252" s="12" t="s">
        <v>263</v>
      </c>
    </row>
    <row r="253" spans="1:14" ht="13.5" thickBot="1">
      <c r="A253" s="18" t="s">
        <v>135</v>
      </c>
      <c r="B253" s="12" t="s">
        <v>136</v>
      </c>
      <c r="C253" s="4">
        <v>5</v>
      </c>
      <c r="D253" s="4">
        <v>2</v>
      </c>
      <c r="E253" s="4">
        <v>2</v>
      </c>
      <c r="F253" s="4">
        <v>0</v>
      </c>
      <c r="G253" s="4">
        <v>0</v>
      </c>
      <c r="H253" s="4">
        <v>6</v>
      </c>
      <c r="I253" s="4">
        <v>3</v>
      </c>
      <c r="J253" s="4">
        <v>9</v>
      </c>
      <c r="K253" s="4" t="s">
        <v>81</v>
      </c>
      <c r="L253" s="4"/>
      <c r="M253" s="4"/>
      <c r="N253" s="12" t="s">
        <v>263</v>
      </c>
    </row>
    <row r="254" spans="1:14" ht="13.5" thickBot="1">
      <c r="A254" s="18" t="s">
        <v>310</v>
      </c>
      <c r="B254" s="12" t="s">
        <v>311</v>
      </c>
      <c r="C254" s="4">
        <v>5</v>
      </c>
      <c r="D254" s="4">
        <v>2</v>
      </c>
      <c r="E254" s="4">
        <v>0</v>
      </c>
      <c r="F254" s="4">
        <v>2</v>
      </c>
      <c r="G254" s="4">
        <v>0</v>
      </c>
      <c r="H254" s="4">
        <v>6</v>
      </c>
      <c r="I254" s="4">
        <v>3</v>
      </c>
      <c r="J254" s="4">
        <v>9</v>
      </c>
      <c r="K254" s="4" t="s">
        <v>81</v>
      </c>
      <c r="L254" s="4"/>
      <c r="M254" s="4"/>
      <c r="N254" s="12" t="s">
        <v>263</v>
      </c>
    </row>
    <row r="255" spans="1:14" ht="13.5" thickBot="1">
      <c r="A255" s="18" t="s">
        <v>387</v>
      </c>
      <c r="B255" s="12" t="s">
        <v>140</v>
      </c>
      <c r="C255" s="4">
        <v>4</v>
      </c>
      <c r="D255" s="4">
        <v>2</v>
      </c>
      <c r="E255" s="4">
        <v>1</v>
      </c>
      <c r="F255" s="4">
        <v>0</v>
      </c>
      <c r="G255" s="4">
        <v>0</v>
      </c>
      <c r="H255" s="4">
        <v>5</v>
      </c>
      <c r="I255" s="4">
        <v>2</v>
      </c>
      <c r="J255" s="4">
        <v>7</v>
      </c>
      <c r="K255" s="4"/>
      <c r="L255" s="4"/>
      <c r="M255" s="4" t="s">
        <v>426</v>
      </c>
      <c r="N255" s="12" t="s">
        <v>265</v>
      </c>
    </row>
    <row r="256" spans="1:14" ht="13.5" thickBot="1">
      <c r="A256" s="18" t="s">
        <v>144</v>
      </c>
      <c r="B256" s="12" t="s">
        <v>145</v>
      </c>
      <c r="C256" s="4">
        <v>6</v>
      </c>
      <c r="D256" s="4">
        <v>2</v>
      </c>
      <c r="E256" s="4">
        <v>2</v>
      </c>
      <c r="F256" s="4">
        <v>1</v>
      </c>
      <c r="G256" s="4">
        <v>0</v>
      </c>
      <c r="H256" s="4">
        <v>7</v>
      </c>
      <c r="I256" s="4">
        <v>4</v>
      </c>
      <c r="J256" s="4">
        <v>11</v>
      </c>
      <c r="K256" s="4" t="s">
        <v>81</v>
      </c>
      <c r="L256" s="4"/>
      <c r="M256" s="4"/>
      <c r="N256" s="12" t="s">
        <v>263</v>
      </c>
    </row>
    <row r="257" spans="1:14" ht="26.25" thickBot="1">
      <c r="A257" s="18" t="s">
        <v>331</v>
      </c>
      <c r="B257" s="12" t="s">
        <v>332</v>
      </c>
      <c r="C257" s="4">
        <v>6</v>
      </c>
      <c r="D257" s="4">
        <v>2</v>
      </c>
      <c r="E257" s="4">
        <v>1</v>
      </c>
      <c r="F257" s="4">
        <v>1</v>
      </c>
      <c r="G257" s="4">
        <v>0</v>
      </c>
      <c r="H257" s="4">
        <v>6</v>
      </c>
      <c r="I257" s="4">
        <v>5</v>
      </c>
      <c r="J257" s="4">
        <v>11</v>
      </c>
      <c r="K257" s="4" t="s">
        <v>81</v>
      </c>
      <c r="L257" s="4"/>
      <c r="M257" s="4"/>
      <c r="N257" s="12" t="s">
        <v>263</v>
      </c>
    </row>
    <row r="258" spans="1:14" ht="13.5" thickBot="1">
      <c r="A258" s="18" t="s">
        <v>120</v>
      </c>
      <c r="B258" s="12" t="s">
        <v>121</v>
      </c>
      <c r="C258" s="4">
        <v>5</v>
      </c>
      <c r="D258" s="4">
        <v>2</v>
      </c>
      <c r="E258" s="4">
        <v>2</v>
      </c>
      <c r="F258" s="4">
        <v>0</v>
      </c>
      <c r="G258" s="4">
        <v>0</v>
      </c>
      <c r="H258" s="4">
        <v>6</v>
      </c>
      <c r="I258" s="4">
        <v>3</v>
      </c>
      <c r="J258" s="4">
        <v>9</v>
      </c>
      <c r="K258" s="4" t="s">
        <v>81</v>
      </c>
      <c r="L258" s="4"/>
      <c r="M258" s="4"/>
      <c r="N258" s="12" t="s">
        <v>263</v>
      </c>
    </row>
    <row r="259" spans="1:14" ht="13.5" thickBot="1">
      <c r="A259" s="105" t="s">
        <v>409</v>
      </c>
      <c r="B259" s="102"/>
      <c r="C259" s="10">
        <v>117</v>
      </c>
      <c r="D259" s="10">
        <v>48</v>
      </c>
      <c r="E259" s="10">
        <v>36</v>
      </c>
      <c r="F259" s="10">
        <v>12</v>
      </c>
      <c r="G259" s="10">
        <v>0</v>
      </c>
      <c r="H259" s="10">
        <v>143</v>
      </c>
      <c r="I259" s="10">
        <v>73</v>
      </c>
      <c r="J259" s="10">
        <v>216</v>
      </c>
      <c r="K259" s="10">
        <v>16</v>
      </c>
      <c r="L259" s="10">
        <v>8</v>
      </c>
      <c r="M259" s="10">
        <v>0</v>
      </c>
      <c r="N259" s="10"/>
    </row>
    <row r="260" spans="1:14" ht="13.5" customHeight="1" thickBot="1">
      <c r="A260" s="100" t="s">
        <v>410</v>
      </c>
      <c r="B260" s="102"/>
      <c r="C260" s="54">
        <f>SUM(D260:G260)</f>
        <v>1344</v>
      </c>
      <c r="D260" s="10">
        <f t="shared" ref="D260:J260" si="0">D259*14</f>
        <v>672</v>
      </c>
      <c r="E260" s="10">
        <f t="shared" si="0"/>
        <v>504</v>
      </c>
      <c r="F260" s="10">
        <f t="shared" si="0"/>
        <v>168</v>
      </c>
      <c r="G260" s="10">
        <f t="shared" si="0"/>
        <v>0</v>
      </c>
      <c r="H260" s="10">
        <f t="shared" si="0"/>
        <v>2002</v>
      </c>
      <c r="I260" s="10">
        <f t="shared" si="0"/>
        <v>1022</v>
      </c>
      <c r="J260" s="10">
        <f t="shared" si="0"/>
        <v>3024</v>
      </c>
      <c r="K260" s="10"/>
      <c r="L260" s="10"/>
      <c r="M260" s="10"/>
      <c r="N260" s="10"/>
    </row>
    <row r="261" spans="1:14" ht="13.5" customHeight="1" thickBot="1">
      <c r="A261" s="100" t="s">
        <v>411</v>
      </c>
      <c r="B261" s="102"/>
      <c r="C261" s="10">
        <v>56.25</v>
      </c>
      <c r="D261" s="10">
        <v>70.59</v>
      </c>
      <c r="E261" s="10">
        <v>62.96</v>
      </c>
      <c r="F261" s="10">
        <v>59.09</v>
      </c>
      <c r="G261" s="10">
        <v>0</v>
      </c>
      <c r="H261" s="10">
        <v>50.53</v>
      </c>
      <c r="I261" s="10">
        <v>47.71</v>
      </c>
      <c r="J261" s="10">
        <v>49.54</v>
      </c>
      <c r="K261" s="10" t="s">
        <v>266</v>
      </c>
      <c r="L261" s="10" t="s">
        <v>266</v>
      </c>
      <c r="M261" s="10" t="s">
        <v>266</v>
      </c>
      <c r="N261" s="10"/>
    </row>
    <row r="262" spans="1:14">
      <c r="A262" s="16"/>
    </row>
    <row r="263" spans="1:14" ht="15.75">
      <c r="C263" s="13" t="s">
        <v>267</v>
      </c>
    </row>
    <row r="264" spans="1:14" ht="13.5" thickBot="1">
      <c r="A264" s="16"/>
    </row>
    <row r="265" spans="1:14" ht="13.5" thickBot="1">
      <c r="A265" s="21" t="s">
        <v>67</v>
      </c>
      <c r="B265" s="9" t="s">
        <v>68</v>
      </c>
      <c r="C265" s="9" t="s">
        <v>69</v>
      </c>
      <c r="D265" s="100" t="s">
        <v>70</v>
      </c>
      <c r="E265" s="101"/>
      <c r="F265" s="101"/>
      <c r="G265" s="102"/>
      <c r="H265" s="100" t="s">
        <v>71</v>
      </c>
      <c r="I265" s="101"/>
      <c r="J265" s="102"/>
      <c r="K265" s="100" t="s">
        <v>72</v>
      </c>
      <c r="L265" s="101"/>
      <c r="M265" s="102"/>
      <c r="N265" s="9" t="s">
        <v>73</v>
      </c>
    </row>
    <row r="266" spans="1:14" ht="13.5" thickBot="1">
      <c r="A266" s="22"/>
      <c r="B266" s="10"/>
      <c r="C266" s="10" t="s">
        <v>74</v>
      </c>
      <c r="D266" s="11" t="s">
        <v>75</v>
      </c>
      <c r="E266" s="11" t="s">
        <v>76</v>
      </c>
      <c r="F266" s="11" t="s">
        <v>77</v>
      </c>
      <c r="G266" s="11" t="s">
        <v>78</v>
      </c>
      <c r="H266" s="11" t="s">
        <v>79</v>
      </c>
      <c r="I266" s="11" t="s">
        <v>33</v>
      </c>
      <c r="J266" s="11" t="s">
        <v>80</v>
      </c>
      <c r="K266" s="11" t="s">
        <v>81</v>
      </c>
      <c r="L266" s="11" t="s">
        <v>75</v>
      </c>
      <c r="M266" s="11" t="s">
        <v>82</v>
      </c>
      <c r="N266" s="10" t="s">
        <v>83</v>
      </c>
    </row>
    <row r="267" spans="1:14" ht="13.5" thickBot="1">
      <c r="A267" s="18" t="s">
        <v>113</v>
      </c>
      <c r="B267" s="12" t="s">
        <v>114</v>
      </c>
      <c r="C267" s="4">
        <v>5</v>
      </c>
      <c r="D267" s="4">
        <v>2</v>
      </c>
      <c r="E267" s="4">
        <v>1</v>
      </c>
      <c r="F267" s="4">
        <v>0</v>
      </c>
      <c r="G267" s="4">
        <v>0</v>
      </c>
      <c r="H267" s="4">
        <v>5</v>
      </c>
      <c r="I267" s="4">
        <v>4</v>
      </c>
      <c r="J267" s="4">
        <v>9</v>
      </c>
      <c r="K267" s="4"/>
      <c r="L267" s="4" t="s">
        <v>75</v>
      </c>
      <c r="M267" s="4"/>
      <c r="N267" s="12" t="s">
        <v>263</v>
      </c>
    </row>
    <row r="268" spans="1:14" ht="13.5" thickBot="1">
      <c r="A268" s="18" t="s">
        <v>316</v>
      </c>
      <c r="B268" s="12" t="s">
        <v>317</v>
      </c>
      <c r="C268" s="4">
        <v>5</v>
      </c>
      <c r="D268" s="4">
        <v>2</v>
      </c>
      <c r="E268" s="4">
        <v>1</v>
      </c>
      <c r="F268" s="4">
        <v>1</v>
      </c>
      <c r="G268" s="4">
        <v>0</v>
      </c>
      <c r="H268" s="4">
        <v>6</v>
      </c>
      <c r="I268" s="4">
        <v>3</v>
      </c>
      <c r="J268" s="4">
        <v>9</v>
      </c>
      <c r="K268" s="4" t="s">
        <v>81</v>
      </c>
      <c r="L268" s="4"/>
      <c r="M268" s="4"/>
      <c r="N268" s="12" t="s">
        <v>263</v>
      </c>
    </row>
    <row r="269" spans="1:14" ht="13.5" thickBot="1">
      <c r="A269" s="18" t="s">
        <v>307</v>
      </c>
      <c r="B269" s="12" t="s">
        <v>308</v>
      </c>
      <c r="C269" s="4">
        <v>5</v>
      </c>
      <c r="D269" s="4">
        <v>2</v>
      </c>
      <c r="E269" s="4">
        <v>1</v>
      </c>
      <c r="F269" s="4">
        <v>1</v>
      </c>
      <c r="G269" s="4">
        <v>0</v>
      </c>
      <c r="H269" s="4">
        <v>6</v>
      </c>
      <c r="I269" s="4">
        <v>3</v>
      </c>
      <c r="J269" s="4">
        <v>9</v>
      </c>
      <c r="K269" s="4" t="s">
        <v>81</v>
      </c>
      <c r="L269" s="4"/>
      <c r="M269" s="4"/>
      <c r="N269" s="12" t="s">
        <v>263</v>
      </c>
    </row>
    <row r="270" spans="1:14" ht="13.5" thickBot="1">
      <c r="A270" s="18" t="s">
        <v>247</v>
      </c>
      <c r="B270" s="12" t="s">
        <v>248</v>
      </c>
      <c r="C270" s="4">
        <v>4</v>
      </c>
      <c r="D270" s="4">
        <v>0</v>
      </c>
      <c r="E270" s="4">
        <v>0</v>
      </c>
      <c r="F270" s="4">
        <v>1</v>
      </c>
      <c r="G270" s="4">
        <v>0</v>
      </c>
      <c r="H270" s="4">
        <v>1</v>
      </c>
      <c r="I270" s="4">
        <v>6</v>
      </c>
      <c r="J270" s="4">
        <v>7</v>
      </c>
      <c r="K270" s="4"/>
      <c r="L270" s="4" t="s">
        <v>75</v>
      </c>
      <c r="M270" s="4"/>
      <c r="N270" s="12" t="s">
        <v>269</v>
      </c>
    </row>
    <row r="271" spans="1:14" ht="13.5" thickBot="1">
      <c r="A271" s="18" t="s">
        <v>146</v>
      </c>
      <c r="B271" s="12" t="s">
        <v>147</v>
      </c>
      <c r="C271" s="4">
        <v>5</v>
      </c>
      <c r="D271" s="4">
        <v>2</v>
      </c>
      <c r="E271" s="4">
        <v>2</v>
      </c>
      <c r="F271" s="4">
        <v>0</v>
      </c>
      <c r="G271" s="4">
        <v>0</v>
      </c>
      <c r="H271" s="4">
        <v>6</v>
      </c>
      <c r="I271" s="4">
        <v>3</v>
      </c>
      <c r="J271" s="4">
        <v>9</v>
      </c>
      <c r="K271" s="4" t="s">
        <v>81</v>
      </c>
      <c r="L271" s="4"/>
      <c r="M271" s="4"/>
      <c r="N271" s="12" t="s">
        <v>263</v>
      </c>
    </row>
    <row r="272" spans="1:14" ht="13.5" thickBot="1">
      <c r="A272" s="18" t="s">
        <v>388</v>
      </c>
      <c r="B272" s="12" t="s">
        <v>151</v>
      </c>
      <c r="C272" s="4">
        <v>4</v>
      </c>
      <c r="D272" s="4">
        <v>2</v>
      </c>
      <c r="E272" s="4">
        <v>2</v>
      </c>
      <c r="F272" s="4">
        <v>0</v>
      </c>
      <c r="G272" s="4">
        <v>0</v>
      </c>
      <c r="H272" s="4">
        <v>5</v>
      </c>
      <c r="I272" s="4">
        <v>2</v>
      </c>
      <c r="J272" s="4">
        <v>7</v>
      </c>
      <c r="K272" s="4"/>
      <c r="L272" s="4" t="s">
        <v>75</v>
      </c>
      <c r="M272" s="4"/>
      <c r="N272" s="12" t="s">
        <v>265</v>
      </c>
    </row>
    <row r="273" spans="1:14" ht="13.5" thickBot="1">
      <c r="A273" s="18" t="s">
        <v>389</v>
      </c>
      <c r="B273" s="12" t="s">
        <v>158</v>
      </c>
      <c r="C273" s="4">
        <v>4</v>
      </c>
      <c r="D273" s="4">
        <v>2</v>
      </c>
      <c r="E273" s="4">
        <v>0</v>
      </c>
      <c r="F273" s="4">
        <v>1</v>
      </c>
      <c r="G273" s="4">
        <v>0</v>
      </c>
      <c r="H273" s="4">
        <v>5</v>
      </c>
      <c r="I273" s="4">
        <v>2</v>
      </c>
      <c r="J273" s="4">
        <v>7</v>
      </c>
      <c r="K273" s="4"/>
      <c r="L273" s="4"/>
      <c r="M273" s="4" t="s">
        <v>426</v>
      </c>
      <c r="N273" s="12" t="s">
        <v>265</v>
      </c>
    </row>
    <row r="274" spans="1:14" ht="13.5" thickBot="1">
      <c r="A274" s="18" t="s">
        <v>153</v>
      </c>
      <c r="B274" s="12" t="s">
        <v>154</v>
      </c>
      <c r="C274" s="4">
        <v>6</v>
      </c>
      <c r="D274" s="4">
        <v>2</v>
      </c>
      <c r="E274" s="4">
        <v>1</v>
      </c>
      <c r="F274" s="4">
        <v>0</v>
      </c>
      <c r="G274" s="4">
        <v>1</v>
      </c>
      <c r="H274" s="4">
        <v>5</v>
      </c>
      <c r="I274" s="4">
        <v>6</v>
      </c>
      <c r="J274" s="4">
        <v>11</v>
      </c>
      <c r="K274" s="4" t="s">
        <v>81</v>
      </c>
      <c r="L274" s="4"/>
      <c r="M274" s="4"/>
      <c r="N274" s="12" t="s">
        <v>263</v>
      </c>
    </row>
    <row r="275" spans="1:14" ht="13.5" thickBot="1">
      <c r="A275" s="18" t="s">
        <v>321</v>
      </c>
      <c r="B275" s="12" t="s">
        <v>322</v>
      </c>
      <c r="C275" s="4">
        <v>6</v>
      </c>
      <c r="D275" s="4">
        <v>2</v>
      </c>
      <c r="E275" s="4">
        <v>1</v>
      </c>
      <c r="F275" s="4">
        <v>1</v>
      </c>
      <c r="G275" s="4">
        <v>0</v>
      </c>
      <c r="H275" s="4">
        <v>6</v>
      </c>
      <c r="I275" s="4">
        <v>5</v>
      </c>
      <c r="J275" s="4">
        <v>11</v>
      </c>
      <c r="K275" s="4" t="s">
        <v>81</v>
      </c>
      <c r="L275" s="4"/>
      <c r="M275" s="4"/>
      <c r="N275" s="12" t="s">
        <v>263</v>
      </c>
    </row>
    <row r="276" spans="1:14" ht="13.5" thickBot="1">
      <c r="A276" s="18" t="s">
        <v>324</v>
      </c>
      <c r="B276" s="12" t="s">
        <v>325</v>
      </c>
      <c r="C276" s="4">
        <v>6</v>
      </c>
      <c r="D276" s="4">
        <v>2</v>
      </c>
      <c r="E276" s="4">
        <v>1</v>
      </c>
      <c r="F276" s="4">
        <v>1</v>
      </c>
      <c r="G276" s="4">
        <v>0</v>
      </c>
      <c r="H276" s="4">
        <v>6</v>
      </c>
      <c r="I276" s="4">
        <v>5</v>
      </c>
      <c r="J276" s="4">
        <v>11</v>
      </c>
      <c r="K276" s="4" t="s">
        <v>81</v>
      </c>
      <c r="L276" s="4"/>
      <c r="M276" s="4"/>
      <c r="N276" s="12" t="s">
        <v>263</v>
      </c>
    </row>
    <row r="277" spans="1:14" ht="13.5" thickBot="1">
      <c r="A277" s="18" t="s">
        <v>326</v>
      </c>
      <c r="B277" s="12" t="s">
        <v>327</v>
      </c>
      <c r="C277" s="4">
        <v>6</v>
      </c>
      <c r="D277" s="4">
        <v>2</v>
      </c>
      <c r="E277" s="4">
        <v>0</v>
      </c>
      <c r="F277" s="4">
        <v>2</v>
      </c>
      <c r="G277" s="4">
        <v>0</v>
      </c>
      <c r="H277" s="4">
        <v>6</v>
      </c>
      <c r="I277" s="4">
        <v>5</v>
      </c>
      <c r="J277" s="4">
        <v>11</v>
      </c>
      <c r="K277" s="4"/>
      <c r="L277" s="4" t="s">
        <v>75</v>
      </c>
      <c r="M277" s="4"/>
      <c r="N277" s="12" t="s">
        <v>263</v>
      </c>
    </row>
    <row r="278" spans="1:14" ht="13.5" thickBot="1">
      <c r="A278" s="18" t="s">
        <v>333</v>
      </c>
      <c r="B278" s="12" t="s">
        <v>334</v>
      </c>
      <c r="C278" s="4">
        <v>3</v>
      </c>
      <c r="D278" s="4">
        <v>0</v>
      </c>
      <c r="E278" s="4">
        <v>0</v>
      </c>
      <c r="F278" s="4">
        <v>2</v>
      </c>
      <c r="G278" s="4">
        <v>0</v>
      </c>
      <c r="H278" s="4">
        <v>2</v>
      </c>
      <c r="I278" s="4">
        <v>3</v>
      </c>
      <c r="J278" s="4">
        <v>5</v>
      </c>
      <c r="K278" s="4"/>
      <c r="L278" s="4" t="s">
        <v>75</v>
      </c>
      <c r="M278" s="4"/>
      <c r="N278" s="12" t="s">
        <v>263</v>
      </c>
    </row>
    <row r="279" spans="1:14" ht="13.5" thickBot="1">
      <c r="A279" s="18" t="s">
        <v>155</v>
      </c>
      <c r="B279" s="12" t="s">
        <v>156</v>
      </c>
      <c r="C279" s="4">
        <v>5</v>
      </c>
      <c r="D279" s="4">
        <v>0</v>
      </c>
      <c r="E279" s="4">
        <v>0</v>
      </c>
      <c r="F279" s="4">
        <v>0</v>
      </c>
      <c r="G279" s="4">
        <v>2</v>
      </c>
      <c r="H279" s="4">
        <v>0</v>
      </c>
      <c r="I279" s="4">
        <v>9</v>
      </c>
      <c r="J279" s="4">
        <v>9</v>
      </c>
      <c r="K279" s="4"/>
      <c r="L279" s="4"/>
      <c r="M279" s="4" t="s">
        <v>426</v>
      </c>
      <c r="N279" s="12" t="s">
        <v>263</v>
      </c>
    </row>
    <row r="280" spans="1:14" ht="13.5" thickBot="1">
      <c r="A280" s="105" t="s">
        <v>409</v>
      </c>
      <c r="B280" s="102"/>
      <c r="C280" s="10">
        <v>64</v>
      </c>
      <c r="D280" s="10">
        <v>20</v>
      </c>
      <c r="E280" s="10">
        <v>10</v>
      </c>
      <c r="F280" s="10">
        <v>10</v>
      </c>
      <c r="G280" s="10">
        <v>3</v>
      </c>
      <c r="H280" s="10">
        <v>59</v>
      </c>
      <c r="I280" s="10">
        <v>56</v>
      </c>
      <c r="J280" s="10">
        <v>115</v>
      </c>
      <c r="K280" s="10">
        <v>6</v>
      </c>
      <c r="L280" s="10">
        <v>7</v>
      </c>
      <c r="M280" s="10">
        <v>0</v>
      </c>
      <c r="N280" s="10"/>
    </row>
    <row r="281" spans="1:14" ht="13.5" customHeight="1" thickBot="1">
      <c r="A281" s="100" t="s">
        <v>410</v>
      </c>
      <c r="B281" s="102"/>
      <c r="C281" s="54">
        <f>SUM(D281:G281)</f>
        <v>602</v>
      </c>
      <c r="D281" s="10">
        <f t="shared" ref="D281:J281" si="1">D280*14</f>
        <v>280</v>
      </c>
      <c r="E281" s="10">
        <f t="shared" si="1"/>
        <v>140</v>
      </c>
      <c r="F281" s="10">
        <f t="shared" si="1"/>
        <v>140</v>
      </c>
      <c r="G281" s="10">
        <f t="shared" si="1"/>
        <v>42</v>
      </c>
      <c r="H281" s="10">
        <f t="shared" si="1"/>
        <v>826</v>
      </c>
      <c r="I281" s="10">
        <f t="shared" si="1"/>
        <v>784</v>
      </c>
      <c r="J281" s="10">
        <f t="shared" si="1"/>
        <v>1610</v>
      </c>
      <c r="K281" s="10"/>
      <c r="L281" s="10"/>
      <c r="M281" s="10"/>
      <c r="N281" s="10"/>
    </row>
    <row r="282" spans="1:14" ht="13.5" customHeight="1" thickBot="1">
      <c r="A282" s="100" t="s">
        <v>411</v>
      </c>
      <c r="B282" s="102"/>
      <c r="C282" s="10">
        <v>30.77</v>
      </c>
      <c r="D282" s="10">
        <v>29.41</v>
      </c>
      <c r="E282" s="10">
        <v>16.670000000000002</v>
      </c>
      <c r="F282" s="10">
        <v>45.45</v>
      </c>
      <c r="G282" s="10">
        <v>100</v>
      </c>
      <c r="H282" s="10">
        <v>20.85</v>
      </c>
      <c r="I282" s="10">
        <v>36.6</v>
      </c>
      <c r="J282" s="10">
        <v>26.38</v>
      </c>
      <c r="K282" s="10" t="s">
        <v>266</v>
      </c>
      <c r="L282" s="10" t="s">
        <v>266</v>
      </c>
      <c r="M282" s="10" t="s">
        <v>266</v>
      </c>
      <c r="N282" s="10"/>
    </row>
    <row r="283" spans="1:14" ht="13.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</row>
    <row r="284" spans="1:14" ht="13.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</row>
    <row r="285" spans="1:14" ht="13.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</row>
    <row r="286" spans="1:14" ht="13.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</row>
    <row r="287" spans="1:14" ht="13.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</row>
    <row r="288" spans="1:14" ht="13.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</row>
    <row r="289" spans="1:14">
      <c r="A289" s="16"/>
    </row>
    <row r="290" spans="1:14" ht="15.75">
      <c r="F290" s="13" t="s">
        <v>268</v>
      </c>
    </row>
    <row r="291" spans="1:14" ht="13.5" thickBot="1">
      <c r="A291" s="16"/>
    </row>
    <row r="292" spans="1:14" ht="13.5" thickBot="1">
      <c r="A292" s="21" t="s">
        <v>67</v>
      </c>
      <c r="B292" s="9" t="s">
        <v>68</v>
      </c>
      <c r="C292" s="9" t="s">
        <v>69</v>
      </c>
      <c r="D292" s="100" t="s">
        <v>70</v>
      </c>
      <c r="E292" s="101"/>
      <c r="F292" s="101"/>
      <c r="G292" s="102"/>
      <c r="H292" s="100" t="s">
        <v>71</v>
      </c>
      <c r="I292" s="101"/>
      <c r="J292" s="102"/>
      <c r="K292" s="100" t="s">
        <v>72</v>
      </c>
      <c r="L292" s="101"/>
      <c r="M292" s="102"/>
      <c r="N292" s="9" t="s">
        <v>73</v>
      </c>
    </row>
    <row r="293" spans="1:14" ht="13.5" thickBot="1">
      <c r="A293" s="22"/>
      <c r="B293" s="10"/>
      <c r="C293" s="10" t="s">
        <v>74</v>
      </c>
      <c r="D293" s="11" t="s">
        <v>75</v>
      </c>
      <c r="E293" s="11" t="s">
        <v>76</v>
      </c>
      <c r="F293" s="11" t="s">
        <v>77</v>
      </c>
      <c r="G293" s="11" t="s">
        <v>78</v>
      </c>
      <c r="H293" s="11" t="s">
        <v>79</v>
      </c>
      <c r="I293" s="11" t="s">
        <v>33</v>
      </c>
      <c r="J293" s="11" t="s">
        <v>80</v>
      </c>
      <c r="K293" s="11" t="s">
        <v>81</v>
      </c>
      <c r="L293" s="11" t="s">
        <v>75</v>
      </c>
      <c r="M293" s="11" t="s">
        <v>82</v>
      </c>
      <c r="N293" s="10" t="s">
        <v>83</v>
      </c>
    </row>
    <row r="294" spans="1:14" ht="13.5" thickBot="1">
      <c r="A294" s="18" t="s">
        <v>87</v>
      </c>
      <c r="B294" s="12" t="s">
        <v>88</v>
      </c>
      <c r="C294" s="4">
        <v>6</v>
      </c>
      <c r="D294" s="4">
        <v>2</v>
      </c>
      <c r="E294" s="4">
        <v>2</v>
      </c>
      <c r="F294" s="4">
        <v>0</v>
      </c>
      <c r="G294" s="4">
        <v>0</v>
      </c>
      <c r="H294" s="4">
        <v>6</v>
      </c>
      <c r="I294" s="4">
        <v>5</v>
      </c>
      <c r="J294" s="4">
        <v>11</v>
      </c>
      <c r="K294" s="4"/>
      <c r="L294" s="4"/>
      <c r="M294" s="4" t="s">
        <v>426</v>
      </c>
      <c r="N294" s="12" t="s">
        <v>263</v>
      </c>
    </row>
    <row r="295" spans="1:14" ht="13.5" thickBot="1">
      <c r="A295" s="18" t="s">
        <v>94</v>
      </c>
      <c r="B295" s="12" t="s">
        <v>95</v>
      </c>
      <c r="C295" s="4">
        <v>6</v>
      </c>
      <c r="D295" s="4">
        <v>2</v>
      </c>
      <c r="E295" s="4">
        <v>2</v>
      </c>
      <c r="F295" s="4">
        <v>2</v>
      </c>
      <c r="G295" s="4">
        <v>0</v>
      </c>
      <c r="H295" s="4">
        <v>8</v>
      </c>
      <c r="I295" s="4">
        <v>3</v>
      </c>
      <c r="J295" s="4">
        <v>11</v>
      </c>
      <c r="K295" s="4"/>
      <c r="L295" s="4" t="s">
        <v>75</v>
      </c>
      <c r="M295" s="4"/>
      <c r="N295" s="12" t="s">
        <v>263</v>
      </c>
    </row>
    <row r="296" spans="1:14" ht="13.5" thickBot="1">
      <c r="A296" s="18" t="s">
        <v>96</v>
      </c>
      <c r="B296" s="12" t="s">
        <v>97</v>
      </c>
      <c r="C296" s="4">
        <v>0</v>
      </c>
      <c r="D296" s="4">
        <v>0</v>
      </c>
      <c r="E296" s="4">
        <v>2</v>
      </c>
      <c r="F296" s="4">
        <v>0</v>
      </c>
      <c r="G296" s="4">
        <v>0</v>
      </c>
      <c r="H296" s="4">
        <v>2</v>
      </c>
      <c r="I296" s="4">
        <v>0</v>
      </c>
      <c r="J296" s="4">
        <v>2</v>
      </c>
      <c r="K296" s="4"/>
      <c r="L296" s="4" t="s">
        <v>75</v>
      </c>
      <c r="M296" s="4"/>
      <c r="N296" s="12" t="s">
        <v>263</v>
      </c>
    </row>
    <row r="297" spans="1:14" ht="13.5" thickBot="1">
      <c r="A297" s="18" t="s">
        <v>99</v>
      </c>
      <c r="B297" s="12" t="s">
        <v>100</v>
      </c>
      <c r="C297" s="4">
        <v>3</v>
      </c>
      <c r="D297" s="4">
        <v>0</v>
      </c>
      <c r="E297" s="4">
        <v>2</v>
      </c>
      <c r="F297" s="4">
        <v>0</v>
      </c>
      <c r="G297" s="4">
        <v>0</v>
      </c>
      <c r="H297" s="4">
        <v>2</v>
      </c>
      <c r="I297" s="4">
        <v>3</v>
      </c>
      <c r="J297" s="4">
        <v>5</v>
      </c>
      <c r="K297" s="4"/>
      <c r="L297" s="4" t="s">
        <v>75</v>
      </c>
      <c r="M297" s="4"/>
      <c r="N297" s="12" t="s">
        <v>265</v>
      </c>
    </row>
    <row r="298" spans="1:14" ht="26.25" thickBot="1">
      <c r="A298" s="18" t="s">
        <v>364</v>
      </c>
      <c r="B298" s="12" t="s">
        <v>365</v>
      </c>
      <c r="C298" s="4">
        <v>3</v>
      </c>
      <c r="D298" s="4">
        <v>2</v>
      </c>
      <c r="E298" s="4">
        <v>0</v>
      </c>
      <c r="F298" s="4">
        <v>0</v>
      </c>
      <c r="G298" s="4">
        <v>1</v>
      </c>
      <c r="H298" s="4">
        <v>4</v>
      </c>
      <c r="I298" s="4">
        <v>1</v>
      </c>
      <c r="J298" s="4">
        <v>5</v>
      </c>
      <c r="K298" s="4"/>
      <c r="L298" s="4" t="s">
        <v>75</v>
      </c>
      <c r="M298" s="4"/>
      <c r="N298" s="12" t="s">
        <v>264</v>
      </c>
    </row>
    <row r="299" spans="1:14" ht="13.5" thickBot="1">
      <c r="A299" s="18" t="s">
        <v>115</v>
      </c>
      <c r="B299" s="12" t="s">
        <v>116</v>
      </c>
      <c r="C299" s="4">
        <v>0</v>
      </c>
      <c r="D299" s="4">
        <v>0</v>
      </c>
      <c r="E299" s="4">
        <v>2</v>
      </c>
      <c r="F299" s="4">
        <v>0</v>
      </c>
      <c r="G299" s="4">
        <v>0</v>
      </c>
      <c r="H299" s="4">
        <v>2</v>
      </c>
      <c r="I299" s="4">
        <v>0</v>
      </c>
      <c r="J299" s="4">
        <v>2</v>
      </c>
      <c r="K299" s="4"/>
      <c r="L299" s="4" t="s">
        <v>75</v>
      </c>
      <c r="M299" s="4"/>
      <c r="N299" s="12" t="s">
        <v>263</v>
      </c>
    </row>
    <row r="300" spans="1:14" ht="13.5" thickBot="1">
      <c r="A300" s="18" t="s">
        <v>117</v>
      </c>
      <c r="B300" s="12" t="s">
        <v>118</v>
      </c>
      <c r="C300" s="4">
        <v>3</v>
      </c>
      <c r="D300" s="4">
        <v>0</v>
      </c>
      <c r="E300" s="4">
        <v>2</v>
      </c>
      <c r="F300" s="4">
        <v>0</v>
      </c>
      <c r="G300" s="4">
        <v>0</v>
      </c>
      <c r="H300" s="4">
        <v>2</v>
      </c>
      <c r="I300" s="4">
        <v>3</v>
      </c>
      <c r="J300" s="4">
        <v>5</v>
      </c>
      <c r="K300" s="4"/>
      <c r="L300" s="4" t="s">
        <v>75</v>
      </c>
      <c r="M300" s="4"/>
      <c r="N300" s="12" t="s">
        <v>265</v>
      </c>
    </row>
    <row r="301" spans="1:14" ht="26.25" thickBot="1">
      <c r="A301" s="18" t="s">
        <v>259</v>
      </c>
      <c r="B301" s="12" t="s">
        <v>260</v>
      </c>
      <c r="C301" s="4">
        <v>3</v>
      </c>
      <c r="D301" s="4">
        <v>1</v>
      </c>
      <c r="E301" s="4">
        <v>0</v>
      </c>
      <c r="F301" s="4">
        <v>1</v>
      </c>
      <c r="G301" s="4">
        <v>0</v>
      </c>
      <c r="H301" s="4">
        <v>3</v>
      </c>
      <c r="I301" s="4">
        <v>2</v>
      </c>
      <c r="J301" s="4">
        <v>5</v>
      </c>
      <c r="K301" s="4"/>
      <c r="L301" s="4" t="s">
        <v>75</v>
      </c>
      <c r="M301" s="4"/>
      <c r="N301" s="12" t="s">
        <v>264</v>
      </c>
    </row>
    <row r="302" spans="1:14" ht="13.5" thickBot="1">
      <c r="A302" s="18" t="s">
        <v>390</v>
      </c>
      <c r="B302" s="12" t="s">
        <v>160</v>
      </c>
      <c r="C302" s="4">
        <v>3</v>
      </c>
      <c r="D302" s="4">
        <v>2</v>
      </c>
      <c r="E302" s="4">
        <v>0</v>
      </c>
      <c r="F302" s="4">
        <v>0</v>
      </c>
      <c r="G302" s="4">
        <v>0</v>
      </c>
      <c r="H302" s="4">
        <v>4</v>
      </c>
      <c r="I302" s="4">
        <v>1</v>
      </c>
      <c r="J302" s="4">
        <v>5</v>
      </c>
      <c r="K302" s="4"/>
      <c r="L302" s="4" t="s">
        <v>75</v>
      </c>
      <c r="M302" s="4"/>
      <c r="N302" s="12" t="s">
        <v>265</v>
      </c>
    </row>
    <row r="303" spans="1:14" ht="13.5" thickBot="1">
      <c r="A303" s="105" t="s">
        <v>409</v>
      </c>
      <c r="B303" s="102"/>
      <c r="C303" s="10">
        <v>27</v>
      </c>
      <c r="D303" s="10">
        <v>9</v>
      </c>
      <c r="E303" s="10">
        <v>12</v>
      </c>
      <c r="F303" s="10">
        <v>3</v>
      </c>
      <c r="G303" s="10">
        <v>1</v>
      </c>
      <c r="H303" s="10">
        <v>33</v>
      </c>
      <c r="I303" s="10">
        <v>18</v>
      </c>
      <c r="J303" s="10">
        <v>51</v>
      </c>
      <c r="K303" s="10">
        <v>0</v>
      </c>
      <c r="L303" s="10">
        <v>9</v>
      </c>
      <c r="M303" s="10">
        <v>0</v>
      </c>
      <c r="N303" s="10"/>
    </row>
    <row r="304" spans="1:14" ht="13.5" customHeight="1" thickBot="1">
      <c r="A304" s="100" t="s">
        <v>410</v>
      </c>
      <c r="B304" s="102"/>
      <c r="C304" s="54">
        <f>SUM(D304:G304)</f>
        <v>350</v>
      </c>
      <c r="D304" s="10">
        <f t="shared" ref="D304:J304" si="2">D303*14</f>
        <v>126</v>
      </c>
      <c r="E304" s="10">
        <f t="shared" si="2"/>
        <v>168</v>
      </c>
      <c r="F304" s="10">
        <f t="shared" si="2"/>
        <v>42</v>
      </c>
      <c r="G304" s="10">
        <f t="shared" si="2"/>
        <v>14</v>
      </c>
      <c r="H304" s="10">
        <f t="shared" si="2"/>
        <v>462</v>
      </c>
      <c r="I304" s="10">
        <f t="shared" si="2"/>
        <v>252</v>
      </c>
      <c r="J304" s="10">
        <f t="shared" si="2"/>
        <v>714</v>
      </c>
      <c r="K304" s="10"/>
      <c r="L304" s="10"/>
      <c r="M304" s="10"/>
      <c r="N304" s="10"/>
    </row>
    <row r="305" spans="1:14" ht="13.5" customHeight="1" thickBot="1">
      <c r="A305" s="100" t="s">
        <v>411</v>
      </c>
      <c r="B305" s="102"/>
      <c r="C305" s="10">
        <v>12.98</v>
      </c>
      <c r="D305" s="10">
        <v>13.24</v>
      </c>
      <c r="E305" s="10">
        <v>22.22</v>
      </c>
      <c r="F305" s="10">
        <v>13.64</v>
      </c>
      <c r="G305" s="10">
        <v>33.33</v>
      </c>
      <c r="H305" s="10">
        <v>11.66</v>
      </c>
      <c r="I305" s="10">
        <v>11.76</v>
      </c>
      <c r="J305" s="10">
        <v>11.7</v>
      </c>
      <c r="K305" s="10" t="s">
        <v>266</v>
      </c>
      <c r="L305" s="10" t="s">
        <v>266</v>
      </c>
      <c r="M305" s="10" t="s">
        <v>266</v>
      </c>
      <c r="N305" s="10"/>
    </row>
    <row r="306" spans="1:14" ht="13.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</row>
    <row r="307" spans="1:14" ht="13.5" customHeight="1">
      <c r="A307" s="25"/>
      <c r="B307" s="25"/>
      <c r="C307" s="25"/>
      <c r="D307" s="25"/>
      <c r="E307" s="25"/>
      <c r="F307" s="13" t="s">
        <v>270</v>
      </c>
      <c r="H307" s="25"/>
      <c r="K307" s="25"/>
      <c r="L307" s="25"/>
      <c r="M307" s="25"/>
      <c r="N307" s="25"/>
    </row>
    <row r="308" spans="1:14" ht="13.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</row>
    <row r="309" spans="1:14" ht="13.5" thickBot="1">
      <c r="A309" s="16"/>
    </row>
    <row r="310" spans="1:14" ht="13.5" thickBot="1">
      <c r="A310" s="21" t="s">
        <v>394</v>
      </c>
      <c r="B310" s="9" t="s">
        <v>395</v>
      </c>
      <c r="C310" s="9" t="s">
        <v>396</v>
      </c>
      <c r="D310" s="100" t="s">
        <v>71</v>
      </c>
      <c r="E310" s="101"/>
      <c r="F310" s="102"/>
      <c r="G310" s="8" t="s">
        <v>398</v>
      </c>
      <c r="H310" s="100" t="s">
        <v>399</v>
      </c>
      <c r="I310" s="101"/>
      <c r="J310" s="102"/>
    </row>
    <row r="311" spans="1:14" ht="13.5" thickBot="1">
      <c r="A311" s="26"/>
      <c r="B311" s="27"/>
      <c r="C311" s="27" t="s">
        <v>397</v>
      </c>
      <c r="D311" s="9" t="s">
        <v>79</v>
      </c>
      <c r="E311" s="9" t="s">
        <v>33</v>
      </c>
      <c r="F311" s="9" t="s">
        <v>80</v>
      </c>
      <c r="G311" s="28"/>
      <c r="H311" s="9" t="s">
        <v>400</v>
      </c>
      <c r="I311" s="9" t="s">
        <v>401</v>
      </c>
      <c r="J311" s="9" t="s">
        <v>402</v>
      </c>
    </row>
    <row r="312" spans="1:14">
      <c r="A312" s="30">
        <v>1</v>
      </c>
      <c r="B312" s="31" t="s">
        <v>403</v>
      </c>
      <c r="C312" s="31">
        <f>14*(SUMIF($N227:$N302, "Obligatorie", D227:D302)+SUMIF($N227:$N302, "Obligatorie", E227:E302)+SUMIF($N227:$N302, "Obligatorie", F227:F302))</f>
        <v>1806</v>
      </c>
      <c r="D312" s="31">
        <f>14*SUMIF($N227:$N302, "Obligatorie", H227:H302)</f>
        <v>2646</v>
      </c>
      <c r="E312" s="31">
        <f>14*SUMIF($N227:$N302, "Obligatorie", I227:I302)</f>
        <v>1722</v>
      </c>
      <c r="F312" s="31">
        <f>14*SUMIF($N227:$N302, "Obligatorie", J227:J302)</f>
        <v>4368</v>
      </c>
      <c r="G312" s="36">
        <f>C312/C314</f>
        <v>0.8896551724137931</v>
      </c>
      <c r="H312" s="31">
        <f>H314-H313</f>
        <v>60</v>
      </c>
      <c r="I312" s="31">
        <f>I314-I313</f>
        <v>56</v>
      </c>
      <c r="J312" s="31">
        <f>J314-J313</f>
        <v>49</v>
      </c>
      <c r="K312" s="25"/>
      <c r="L312" s="25"/>
      <c r="M312" s="25"/>
      <c r="N312" s="25"/>
    </row>
    <row r="313" spans="1:14">
      <c r="A313" s="32">
        <v>2</v>
      </c>
      <c r="B313" s="29" t="s">
        <v>404</v>
      </c>
      <c r="C313" s="29">
        <f>14*(SUMIF($N227:$N302, "Optionala", D227:D302)+SUMIF($N227:$N302, "Optionala", E227:E302)+SUMIF($N227:$N302, "Optionala", F227:F302))</f>
        <v>224</v>
      </c>
      <c r="D313" s="29">
        <f>14*SUMIF($N227:$N302, "Optionala", H227:H302)</f>
        <v>322</v>
      </c>
      <c r="E313" s="29">
        <f>14*SUMIF($N227:$N302, "Optionala", I227:I302)</f>
        <v>182</v>
      </c>
      <c r="F313" s="29">
        <f>14*SUMIF($N227:$N302, "Optionala", J227:J302)</f>
        <v>504</v>
      </c>
      <c r="G313" s="37">
        <f>C313/C314</f>
        <v>0.1103448275862069</v>
      </c>
      <c r="H313" s="29">
        <v>0</v>
      </c>
      <c r="I313" s="29">
        <v>4</v>
      </c>
      <c r="J313" s="33">
        <f>4+4+3</f>
        <v>11</v>
      </c>
      <c r="K313" s="25"/>
      <c r="L313" s="25"/>
      <c r="M313" s="25"/>
      <c r="N313" s="25"/>
    </row>
    <row r="314" spans="1:14" ht="13.5" thickBot="1">
      <c r="A314" s="103" t="s">
        <v>101</v>
      </c>
      <c r="B314" s="104"/>
      <c r="C314" s="34">
        <f>SUM(C312:C313)</f>
        <v>2030</v>
      </c>
      <c r="D314" s="34">
        <f>SUM(D312:D313)</f>
        <v>2968</v>
      </c>
      <c r="E314" s="34">
        <f>SUM(E312:E313)</f>
        <v>1904</v>
      </c>
      <c r="F314" s="34">
        <f>SUM(F312:F313)</f>
        <v>4872</v>
      </c>
      <c r="G314" s="38">
        <f>SUM(G312:G313)</f>
        <v>1</v>
      </c>
      <c r="H314" s="34">
        <v>60</v>
      </c>
      <c r="I314" s="34">
        <v>60</v>
      </c>
      <c r="J314" s="35">
        <v>60</v>
      </c>
      <c r="K314" s="25"/>
      <c r="L314" s="25"/>
      <c r="M314" s="25"/>
      <c r="N314" s="25"/>
    </row>
    <row r="315" spans="1:14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</row>
    <row r="316" spans="1:14" ht="15.75">
      <c r="A316" s="13"/>
    </row>
    <row r="317" spans="1:14">
      <c r="A317" s="17"/>
    </row>
    <row r="318" spans="1:14">
      <c r="A318" s="20"/>
      <c r="B318" s="1"/>
    </row>
    <row r="319" spans="1:14">
      <c r="A319" s="20"/>
      <c r="C319" s="1"/>
    </row>
    <row r="320" spans="1:14">
      <c r="A320" s="20"/>
      <c r="C320" s="1"/>
    </row>
    <row r="321" spans="1:3">
      <c r="A321" s="20"/>
      <c r="C321" s="1"/>
    </row>
    <row r="322" spans="1:3">
      <c r="A322" s="20"/>
      <c r="B322" s="1"/>
    </row>
    <row r="323" spans="1:3">
      <c r="A323" s="20"/>
      <c r="C323" s="1"/>
    </row>
    <row r="324" spans="1:3">
      <c r="A324" s="20"/>
      <c r="C324" s="1"/>
    </row>
    <row r="325" spans="1:3">
      <c r="A325" s="20"/>
      <c r="C325" s="1"/>
    </row>
    <row r="326" spans="1:3">
      <c r="A326" s="17"/>
    </row>
    <row r="327" spans="1:3">
      <c r="A327" s="20"/>
      <c r="B327" s="1"/>
    </row>
    <row r="328" spans="1:3">
      <c r="A328" s="20"/>
      <c r="B328" s="1"/>
    </row>
    <row r="329" spans="1:3">
      <c r="A329" s="16"/>
    </row>
    <row r="330" spans="1:3">
      <c r="A330" s="20"/>
    </row>
  </sheetData>
  <mergeCells count="78">
    <mergeCell ref="I34:K35"/>
    <mergeCell ref="D50:G50"/>
    <mergeCell ref="H50:J50"/>
    <mergeCell ref="A34:A35"/>
    <mergeCell ref="B34:C34"/>
    <mergeCell ref="B35:C35"/>
    <mergeCell ref="D34:F34"/>
    <mergeCell ref="D35:F35"/>
    <mergeCell ref="K50:M50"/>
    <mergeCell ref="D101:G101"/>
    <mergeCell ref="H101:J101"/>
    <mergeCell ref="K101:M101"/>
    <mergeCell ref="D112:G112"/>
    <mergeCell ref="H112:J112"/>
    <mergeCell ref="K112:M112"/>
    <mergeCell ref="D61:G61"/>
    <mergeCell ref="H61:J61"/>
    <mergeCell ref="K61:M61"/>
    <mergeCell ref="D89:G89"/>
    <mergeCell ref="H89:J89"/>
    <mergeCell ref="K89:M89"/>
    <mergeCell ref="D73:G73"/>
    <mergeCell ref="H73:J73"/>
    <mergeCell ref="K73:M73"/>
    <mergeCell ref="D134:G134"/>
    <mergeCell ref="H134:J134"/>
    <mergeCell ref="K134:M134"/>
    <mergeCell ref="B151:N151"/>
    <mergeCell ref="A136:N136"/>
    <mergeCell ref="A140:N140"/>
    <mergeCell ref="A146:N146"/>
    <mergeCell ref="B147:N147"/>
    <mergeCell ref="A159:N159"/>
    <mergeCell ref="B160:N160"/>
    <mergeCell ref="B174:N174"/>
    <mergeCell ref="D172:G172"/>
    <mergeCell ref="H172:J172"/>
    <mergeCell ref="K172:M172"/>
    <mergeCell ref="A219:N219"/>
    <mergeCell ref="B181:N181"/>
    <mergeCell ref="B186:N186"/>
    <mergeCell ref="A192:N192"/>
    <mergeCell ref="B193:N193"/>
    <mergeCell ref="A217:N217"/>
    <mergeCell ref="B197:N197"/>
    <mergeCell ref="A213:N213"/>
    <mergeCell ref="A180:N180"/>
    <mergeCell ref="D211:G211"/>
    <mergeCell ref="H211:J211"/>
    <mergeCell ref="K211:M211"/>
    <mergeCell ref="D205:G205"/>
    <mergeCell ref="H205:J205"/>
    <mergeCell ref="K205:M205"/>
    <mergeCell ref="A207:N207"/>
    <mergeCell ref="A314:B314"/>
    <mergeCell ref="K265:M265"/>
    <mergeCell ref="A280:B280"/>
    <mergeCell ref="A282:B282"/>
    <mergeCell ref="D292:G292"/>
    <mergeCell ref="H292:J292"/>
    <mergeCell ref="D310:F310"/>
    <mergeCell ref="H310:J310"/>
    <mergeCell ref="K292:M292"/>
    <mergeCell ref="A305:B305"/>
    <mergeCell ref="H225:J225"/>
    <mergeCell ref="K225:M225"/>
    <mergeCell ref="D246:G246"/>
    <mergeCell ref="A260:B260"/>
    <mergeCell ref="A259:B259"/>
    <mergeCell ref="D225:G225"/>
    <mergeCell ref="H246:J246"/>
    <mergeCell ref="K246:M246"/>
    <mergeCell ref="A261:B261"/>
    <mergeCell ref="D265:G265"/>
    <mergeCell ref="H265:J265"/>
    <mergeCell ref="A304:B304"/>
    <mergeCell ref="A303:B303"/>
    <mergeCell ref="A281:B281"/>
  </mergeCells>
  <phoneticPr fontId="7" type="noConversion"/>
  <pageMargins left="0.75" right="0.17" top="0.17" bottom="0.87" header="0.2" footer="0.43"/>
  <pageSetup paperSize="9" scale="85" orientation="landscape"/>
  <headerFooter alignWithMargins="0">
    <oddFooter>&amp;L           RECTOR,
Acad.prof.univ.dr. Ioan Aurel POP&amp;RDECAN,                   .
Prof.univ.dr. Adrian Olimpiu PETRUSEL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O332"/>
  <sheetViews>
    <sheetView topLeftCell="A243" workbookViewId="0">
      <selection activeCell="E230" sqref="E230"/>
    </sheetView>
  </sheetViews>
  <sheetFormatPr defaultColWidth="8.7109375" defaultRowHeight="12.75"/>
  <cols>
    <col min="1" max="1" width="9.140625" style="20" customWidth="1"/>
    <col min="2" max="2" width="28" bestFit="1" customWidth="1"/>
    <col min="3" max="3" width="10.42578125" bestFit="1" customWidth="1"/>
    <col min="7" max="7" width="8.42578125" bestFit="1" customWidth="1"/>
    <col min="14" max="14" width="13.140625" customWidth="1"/>
    <col min="15" max="15" width="13" customWidth="1"/>
  </cols>
  <sheetData>
    <row r="1" spans="1:14" ht="16.5" thickBot="1">
      <c r="A1" s="13" t="s">
        <v>0</v>
      </c>
      <c r="G1" s="17" t="s">
        <v>42</v>
      </c>
    </row>
    <row r="2" spans="1:14" ht="16.5" thickBot="1">
      <c r="A2" s="14"/>
      <c r="G2" s="19" t="s">
        <v>21</v>
      </c>
      <c r="H2" s="6" t="s">
        <v>31</v>
      </c>
      <c r="I2" s="6" t="s">
        <v>32</v>
      </c>
    </row>
    <row r="3" spans="1:14" ht="16.5" thickBot="1">
      <c r="A3" s="15" t="s">
        <v>1</v>
      </c>
      <c r="G3" s="18" t="s">
        <v>39</v>
      </c>
      <c r="H3" s="4">
        <v>26</v>
      </c>
      <c r="I3" s="4">
        <v>27</v>
      </c>
    </row>
    <row r="4" spans="1:14" ht="16.5" thickBot="1">
      <c r="A4" s="15" t="s">
        <v>2</v>
      </c>
      <c r="G4" s="18" t="s">
        <v>40</v>
      </c>
      <c r="H4" s="4">
        <v>25</v>
      </c>
      <c r="I4" s="4">
        <v>24</v>
      </c>
    </row>
    <row r="5" spans="1:14" ht="16.5" thickBot="1">
      <c r="A5" s="14" t="s">
        <v>3</v>
      </c>
      <c r="G5" s="18" t="s">
        <v>41</v>
      </c>
      <c r="H5" s="4">
        <v>23</v>
      </c>
      <c r="I5" s="4">
        <v>22</v>
      </c>
    </row>
    <row r="6" spans="1:14" ht="15.75">
      <c r="A6" s="14" t="s">
        <v>393</v>
      </c>
    </row>
    <row r="7" spans="1:14" ht="15.75">
      <c r="A7" s="14" t="s">
        <v>5</v>
      </c>
      <c r="G7" s="17" t="s">
        <v>367</v>
      </c>
    </row>
    <row r="8" spans="1:14" ht="15.75">
      <c r="A8" s="14" t="s">
        <v>6</v>
      </c>
      <c r="G8" s="16" t="s">
        <v>44</v>
      </c>
    </row>
    <row r="9" spans="1:14" ht="15.75">
      <c r="A9" s="14" t="s">
        <v>7</v>
      </c>
      <c r="G9" s="16" t="s">
        <v>45</v>
      </c>
    </row>
    <row r="10" spans="1:14">
      <c r="A10" s="16"/>
      <c r="G10" s="16"/>
    </row>
    <row r="11" spans="1:14">
      <c r="A11" s="17" t="s">
        <v>8</v>
      </c>
      <c r="G11" s="17" t="s">
        <v>46</v>
      </c>
    </row>
    <row r="12" spans="1:14">
      <c r="A12" s="17" t="s">
        <v>9</v>
      </c>
      <c r="G12" s="7" t="s">
        <v>47</v>
      </c>
    </row>
    <row r="13" spans="1:14">
      <c r="A13" s="16" t="s">
        <v>382</v>
      </c>
      <c r="G13" s="85" t="s">
        <v>48</v>
      </c>
      <c r="H13" s="86"/>
      <c r="I13" s="86"/>
      <c r="J13" s="86"/>
      <c r="K13" s="86"/>
      <c r="L13" s="86"/>
      <c r="M13" s="86"/>
      <c r="N13" s="86"/>
    </row>
    <row r="14" spans="1:14">
      <c r="A14" s="16" t="s">
        <v>383</v>
      </c>
      <c r="G14" s="87" t="s">
        <v>49</v>
      </c>
      <c r="H14" s="86"/>
      <c r="I14" s="86"/>
      <c r="J14" s="86"/>
      <c r="K14" s="86"/>
      <c r="L14" s="86"/>
      <c r="M14" s="86"/>
      <c r="N14" s="86"/>
    </row>
    <row r="15" spans="1:14">
      <c r="A15" s="17" t="s">
        <v>12</v>
      </c>
      <c r="G15" s="85" t="s">
        <v>50</v>
      </c>
      <c r="H15" s="86"/>
      <c r="I15" s="86"/>
      <c r="J15" s="86"/>
      <c r="K15" s="86"/>
      <c r="L15" s="86"/>
      <c r="M15" s="86"/>
      <c r="N15" s="86"/>
    </row>
    <row r="16" spans="1:14">
      <c r="A16" s="16" t="s">
        <v>13</v>
      </c>
      <c r="G16" s="87" t="s">
        <v>51</v>
      </c>
      <c r="H16" s="86"/>
      <c r="I16" s="86"/>
      <c r="J16" s="86"/>
      <c r="K16" s="86"/>
      <c r="L16" s="86"/>
      <c r="M16" s="86"/>
      <c r="N16" s="86"/>
    </row>
    <row r="17" spans="1:15">
      <c r="A17" s="16" t="s">
        <v>14</v>
      </c>
      <c r="G17" s="85" t="s">
        <v>417</v>
      </c>
      <c r="H17" s="86"/>
      <c r="I17" s="86"/>
      <c r="J17" s="86"/>
      <c r="K17" s="86"/>
      <c r="L17" s="86"/>
      <c r="M17" s="86"/>
      <c r="N17" s="86"/>
    </row>
    <row r="18" spans="1:15">
      <c r="A18" s="16"/>
      <c r="G18" s="85" t="s">
        <v>418</v>
      </c>
      <c r="H18" s="86"/>
      <c r="I18" s="86"/>
      <c r="J18" s="86"/>
      <c r="K18" s="86"/>
      <c r="L18" s="86"/>
      <c r="M18" s="86"/>
      <c r="N18" s="86"/>
    </row>
    <row r="19" spans="1:15">
      <c r="A19" s="16" t="s">
        <v>366</v>
      </c>
      <c r="G19" s="87" t="s">
        <v>53</v>
      </c>
      <c r="H19" s="86"/>
      <c r="I19" s="86"/>
      <c r="J19" s="86"/>
      <c r="K19" s="86"/>
      <c r="L19" s="86"/>
      <c r="M19" s="86"/>
      <c r="N19" s="86"/>
    </row>
    <row r="20" spans="1:15">
      <c r="A20" s="2" t="s">
        <v>16</v>
      </c>
      <c r="G20" s="58" t="s">
        <v>384</v>
      </c>
      <c r="H20" s="59"/>
      <c r="I20" s="59"/>
      <c r="J20" s="59"/>
      <c r="K20" s="59"/>
      <c r="L20" s="59"/>
      <c r="M20" s="59"/>
      <c r="N20" s="59"/>
      <c r="O20" s="59"/>
    </row>
    <row r="21" spans="1:15">
      <c r="A21" s="2" t="s">
        <v>17</v>
      </c>
      <c r="G21" s="87" t="s">
        <v>385</v>
      </c>
      <c r="H21" s="86"/>
      <c r="I21" s="86"/>
      <c r="J21" s="86"/>
      <c r="K21" s="86"/>
      <c r="L21" s="86"/>
      <c r="M21" s="86"/>
      <c r="N21" s="86"/>
    </row>
    <row r="22" spans="1:15">
      <c r="A22" s="2" t="s">
        <v>18</v>
      </c>
      <c r="G22" s="58" t="s">
        <v>386</v>
      </c>
      <c r="H22" s="59"/>
      <c r="I22" s="59"/>
      <c r="J22" s="59"/>
      <c r="K22" s="59"/>
      <c r="L22" s="59"/>
      <c r="M22" s="59"/>
      <c r="N22" s="59"/>
      <c r="O22" s="59"/>
    </row>
    <row r="23" spans="1:15">
      <c r="A23" s="16"/>
      <c r="G23" s="87" t="s">
        <v>57</v>
      </c>
      <c r="H23" s="86"/>
      <c r="I23" s="86"/>
      <c r="J23" s="86"/>
      <c r="K23" s="86"/>
      <c r="L23" s="86"/>
      <c r="M23" s="86"/>
      <c r="N23" s="86"/>
    </row>
    <row r="24" spans="1:15">
      <c r="A24" s="16" t="s">
        <v>19</v>
      </c>
      <c r="G24" s="85" t="s">
        <v>62</v>
      </c>
      <c r="H24" s="86"/>
      <c r="I24" s="86"/>
      <c r="J24" s="86"/>
      <c r="K24" s="86"/>
      <c r="L24" s="86"/>
      <c r="M24" s="86"/>
      <c r="N24" s="86"/>
    </row>
    <row r="25" spans="1:15">
      <c r="A25" s="16"/>
      <c r="G25" s="16"/>
    </row>
    <row r="26" spans="1:15">
      <c r="A26" s="16"/>
      <c r="G26" s="16" t="s">
        <v>419</v>
      </c>
    </row>
    <row r="27" spans="1:15">
      <c r="A27" s="16"/>
      <c r="G27" s="16" t="s">
        <v>414</v>
      </c>
    </row>
    <row r="28" spans="1:15">
      <c r="A28" s="16"/>
      <c r="G28" s="16"/>
    </row>
    <row r="29" spans="1:15">
      <c r="A29" s="16"/>
      <c r="G29" s="16"/>
    </row>
    <row r="30" spans="1:15">
      <c r="A30" s="16"/>
      <c r="G30" s="17" t="s">
        <v>64</v>
      </c>
    </row>
    <row r="31" spans="1:15">
      <c r="A31" s="16"/>
      <c r="G31" s="16" t="s">
        <v>420</v>
      </c>
    </row>
    <row r="32" spans="1:15">
      <c r="A32" s="16"/>
      <c r="G32" t="s">
        <v>421</v>
      </c>
    </row>
    <row r="33" spans="1:11">
      <c r="A33" s="16"/>
    </row>
    <row r="34" spans="1:11" ht="13.5" thickBot="1">
      <c r="A34" s="17" t="s">
        <v>20</v>
      </c>
    </row>
    <row r="35" spans="1:11">
      <c r="A35" s="125" t="s">
        <v>21</v>
      </c>
      <c r="B35" s="119" t="s">
        <v>22</v>
      </c>
      <c r="C35" s="121"/>
      <c r="D35" s="119" t="s">
        <v>24</v>
      </c>
      <c r="E35" s="120"/>
      <c r="F35" s="121"/>
      <c r="G35" s="3" t="s">
        <v>26</v>
      </c>
      <c r="H35" s="3" t="s">
        <v>28</v>
      </c>
      <c r="I35" s="119" t="s">
        <v>30</v>
      </c>
      <c r="J35" s="120"/>
      <c r="K35" s="121"/>
    </row>
    <row r="36" spans="1:11" ht="13.5" thickBot="1">
      <c r="A36" s="126"/>
      <c r="B36" s="122" t="s">
        <v>23</v>
      </c>
      <c r="C36" s="124"/>
      <c r="D36" s="122" t="s">
        <v>25</v>
      </c>
      <c r="E36" s="123"/>
      <c r="F36" s="124"/>
      <c r="G36" s="4" t="s">
        <v>27</v>
      </c>
      <c r="H36" s="4" t="s">
        <v>29</v>
      </c>
      <c r="I36" s="122"/>
      <c r="J36" s="123"/>
      <c r="K36" s="124"/>
    </row>
    <row r="37" spans="1:11" ht="13.5" thickBot="1">
      <c r="A37" s="18" t="s">
        <v>21</v>
      </c>
      <c r="B37" s="4" t="s">
        <v>31</v>
      </c>
      <c r="C37" s="4" t="s">
        <v>32</v>
      </c>
      <c r="D37" s="4" t="s">
        <v>33</v>
      </c>
      <c r="E37" s="4" t="s">
        <v>34</v>
      </c>
      <c r="F37" s="4" t="s">
        <v>35</v>
      </c>
      <c r="G37" s="4"/>
      <c r="H37" s="4"/>
      <c r="I37" s="4" t="s">
        <v>36</v>
      </c>
      <c r="J37" s="4" t="s">
        <v>37</v>
      </c>
      <c r="K37" s="4" t="s">
        <v>38</v>
      </c>
    </row>
    <row r="38" spans="1:11" ht="13.5" thickBot="1">
      <c r="A38" s="18" t="s">
        <v>39</v>
      </c>
      <c r="B38" s="4">
        <v>14</v>
      </c>
      <c r="C38" s="4">
        <v>14</v>
      </c>
      <c r="D38" s="4">
        <v>3</v>
      </c>
      <c r="E38" s="4">
        <v>3</v>
      </c>
      <c r="F38" s="4">
        <v>2</v>
      </c>
      <c r="G38" s="4"/>
      <c r="H38" s="4">
        <v>0</v>
      </c>
      <c r="I38" s="4">
        <v>2</v>
      </c>
      <c r="J38" s="4">
        <v>1</v>
      </c>
      <c r="K38" s="4">
        <v>1</v>
      </c>
    </row>
    <row r="39" spans="1:11" ht="13.5" thickBot="1">
      <c r="A39" s="18" t="s">
        <v>40</v>
      </c>
      <c r="B39" s="4">
        <v>14</v>
      </c>
      <c r="C39" s="4">
        <v>14</v>
      </c>
      <c r="D39" s="4">
        <v>3</v>
      </c>
      <c r="E39" s="4">
        <v>3</v>
      </c>
      <c r="F39" s="4">
        <v>2</v>
      </c>
      <c r="G39" s="4"/>
      <c r="H39" s="4">
        <v>3</v>
      </c>
      <c r="I39" s="4">
        <v>2</v>
      </c>
      <c r="J39" s="4">
        <v>1</v>
      </c>
      <c r="K39" s="4">
        <v>1</v>
      </c>
    </row>
    <row r="40" spans="1:11" ht="13.5" thickBot="1">
      <c r="A40" s="18" t="s">
        <v>41</v>
      </c>
      <c r="B40" s="4">
        <v>14</v>
      </c>
      <c r="C40" s="4">
        <v>14</v>
      </c>
      <c r="D40" s="4">
        <v>3</v>
      </c>
      <c r="E40" s="4">
        <v>3</v>
      </c>
      <c r="F40" s="4">
        <v>2</v>
      </c>
      <c r="G40" s="4"/>
      <c r="H40" s="4">
        <v>0</v>
      </c>
      <c r="I40" s="4">
        <v>2</v>
      </c>
      <c r="J40" s="4">
        <v>1</v>
      </c>
      <c r="K40" s="4">
        <v>1</v>
      </c>
    </row>
    <row r="41" spans="1:11">
      <c r="A41" s="16"/>
    </row>
    <row r="43" spans="1:11">
      <c r="A43" s="16"/>
    </row>
    <row r="44" spans="1:11">
      <c r="A44" s="16"/>
    </row>
    <row r="45" spans="1:11">
      <c r="A45" s="16"/>
    </row>
    <row r="46" spans="1:11">
      <c r="A46" s="16"/>
    </row>
    <row r="52" spans="1:14" ht="15.75">
      <c r="F52" s="13" t="s">
        <v>65</v>
      </c>
    </row>
    <row r="53" spans="1:14">
      <c r="A53" s="16"/>
    </row>
    <row r="54" spans="1:14" ht="16.5" thickBot="1">
      <c r="G54" s="13" t="s">
        <v>66</v>
      </c>
    </row>
    <row r="55" spans="1:14" ht="13.5" thickBot="1">
      <c r="A55" s="21" t="s">
        <v>67</v>
      </c>
      <c r="B55" s="9" t="s">
        <v>68</v>
      </c>
      <c r="C55" s="9" t="s">
        <v>69</v>
      </c>
      <c r="D55" s="100" t="s">
        <v>70</v>
      </c>
      <c r="E55" s="101"/>
      <c r="F55" s="101"/>
      <c r="G55" s="102"/>
      <c r="H55" s="100" t="s">
        <v>71</v>
      </c>
      <c r="I55" s="101"/>
      <c r="J55" s="102"/>
      <c r="K55" s="100" t="s">
        <v>72</v>
      </c>
      <c r="L55" s="101"/>
      <c r="M55" s="102"/>
      <c r="N55" s="9" t="s">
        <v>73</v>
      </c>
    </row>
    <row r="56" spans="1:14" ht="13.5" thickBot="1">
      <c r="A56" s="22"/>
      <c r="B56" s="10"/>
      <c r="C56" s="10" t="s">
        <v>74</v>
      </c>
      <c r="D56" s="11" t="s">
        <v>75</v>
      </c>
      <c r="E56" s="11" t="s">
        <v>76</v>
      </c>
      <c r="F56" s="11" t="s">
        <v>77</v>
      </c>
      <c r="G56" s="11" t="s">
        <v>78</v>
      </c>
      <c r="H56" s="11" t="s">
        <v>79</v>
      </c>
      <c r="I56" s="11" t="s">
        <v>33</v>
      </c>
      <c r="J56" s="11" t="s">
        <v>80</v>
      </c>
      <c r="K56" s="11" t="s">
        <v>81</v>
      </c>
      <c r="L56" s="11" t="s">
        <v>75</v>
      </c>
      <c r="M56" s="11" t="s">
        <v>82</v>
      </c>
      <c r="N56" s="10" t="s">
        <v>83</v>
      </c>
    </row>
    <row r="57" spans="1:14" ht="13.5" thickBot="1">
      <c r="A57" s="18" t="s">
        <v>274</v>
      </c>
      <c r="B57" s="12" t="s">
        <v>85</v>
      </c>
      <c r="C57" s="4">
        <v>6</v>
      </c>
      <c r="D57" s="4">
        <v>2</v>
      </c>
      <c r="E57" s="4">
        <v>2</v>
      </c>
      <c r="F57" s="4">
        <v>0</v>
      </c>
      <c r="G57" s="4">
        <v>0</v>
      </c>
      <c r="H57" s="4">
        <v>6</v>
      </c>
      <c r="I57" s="4">
        <v>5</v>
      </c>
      <c r="J57" s="4">
        <v>11</v>
      </c>
      <c r="K57" s="4" t="s">
        <v>81</v>
      </c>
      <c r="L57" s="4"/>
      <c r="M57" s="4"/>
      <c r="N57" s="12" t="s">
        <v>86</v>
      </c>
    </row>
    <row r="58" spans="1:14" ht="13.5" thickBot="1">
      <c r="A58" s="18" t="s">
        <v>275</v>
      </c>
      <c r="B58" s="12" t="s">
        <v>88</v>
      </c>
      <c r="C58" s="4">
        <v>6</v>
      </c>
      <c r="D58" s="4">
        <v>2</v>
      </c>
      <c r="E58" s="4">
        <v>2</v>
      </c>
      <c r="F58" s="4">
        <v>0</v>
      </c>
      <c r="G58" s="4">
        <v>0</v>
      </c>
      <c r="H58" s="4">
        <v>6</v>
      </c>
      <c r="I58" s="4">
        <v>5</v>
      </c>
      <c r="J58" s="4">
        <v>11</v>
      </c>
      <c r="K58" s="4"/>
      <c r="L58" s="4" t="s">
        <v>75</v>
      </c>
      <c r="M58" s="4"/>
      <c r="N58" s="12" t="s">
        <v>98</v>
      </c>
    </row>
    <row r="59" spans="1:14" ht="26.25" thickBot="1">
      <c r="A59" s="18" t="s">
        <v>276</v>
      </c>
      <c r="B59" s="12" t="s">
        <v>91</v>
      </c>
      <c r="C59" s="4">
        <v>6</v>
      </c>
      <c r="D59" s="4">
        <v>2</v>
      </c>
      <c r="E59" s="4">
        <v>2</v>
      </c>
      <c r="F59" s="4">
        <v>0</v>
      </c>
      <c r="G59" s="4">
        <v>0</v>
      </c>
      <c r="H59" s="4">
        <v>6</v>
      </c>
      <c r="I59" s="4">
        <v>5</v>
      </c>
      <c r="J59" s="4">
        <v>11</v>
      </c>
      <c r="K59" s="4" t="s">
        <v>81</v>
      </c>
      <c r="L59" s="4"/>
      <c r="M59" s="4"/>
      <c r="N59" s="12" t="s">
        <v>86</v>
      </c>
    </row>
    <row r="60" spans="1:14" ht="13.5" thickBot="1">
      <c r="A60" s="18" t="s">
        <v>277</v>
      </c>
      <c r="B60" s="12" t="s">
        <v>93</v>
      </c>
      <c r="C60" s="4">
        <v>6</v>
      </c>
      <c r="D60" s="4">
        <v>2</v>
      </c>
      <c r="E60" s="4">
        <v>2</v>
      </c>
      <c r="F60" s="4">
        <v>0</v>
      </c>
      <c r="G60" s="4">
        <v>0</v>
      </c>
      <c r="H60" s="4">
        <v>6</v>
      </c>
      <c r="I60" s="4">
        <v>5</v>
      </c>
      <c r="J60" s="4">
        <v>11</v>
      </c>
      <c r="K60" s="4" t="s">
        <v>81</v>
      </c>
      <c r="L60" s="4"/>
      <c r="M60" s="4"/>
      <c r="N60" s="12" t="s">
        <v>86</v>
      </c>
    </row>
    <row r="61" spans="1:14" ht="13.5" thickBot="1">
      <c r="A61" s="18" t="s">
        <v>278</v>
      </c>
      <c r="B61" s="12" t="s">
        <v>95</v>
      </c>
      <c r="C61" s="4">
        <v>6</v>
      </c>
      <c r="D61" s="4">
        <v>2</v>
      </c>
      <c r="E61" s="4">
        <v>2</v>
      </c>
      <c r="F61" s="4">
        <v>2</v>
      </c>
      <c r="G61" s="4">
        <v>0</v>
      </c>
      <c r="H61" s="4">
        <v>8</v>
      </c>
      <c r="I61" s="4">
        <v>3</v>
      </c>
      <c r="J61" s="4">
        <v>11</v>
      </c>
      <c r="K61" s="4"/>
      <c r="L61" s="4" t="s">
        <v>75</v>
      </c>
      <c r="M61" s="4"/>
      <c r="N61" s="12" t="s">
        <v>98</v>
      </c>
    </row>
    <row r="62" spans="1:14" ht="13.5" thickBot="1">
      <c r="A62" s="18" t="s">
        <v>96</v>
      </c>
      <c r="B62" s="12" t="s">
        <v>97</v>
      </c>
      <c r="C62" s="4">
        <v>0</v>
      </c>
      <c r="D62" s="4">
        <v>0</v>
      </c>
      <c r="E62" s="4">
        <v>2</v>
      </c>
      <c r="F62" s="4">
        <v>0</v>
      </c>
      <c r="G62" s="4">
        <v>0</v>
      </c>
      <c r="H62" s="4">
        <v>2</v>
      </c>
      <c r="I62" s="4">
        <v>0</v>
      </c>
      <c r="J62" s="4">
        <v>2</v>
      </c>
      <c r="K62" s="4"/>
      <c r="L62" s="4" t="s">
        <v>75</v>
      </c>
      <c r="M62" s="4"/>
      <c r="N62" s="12" t="s">
        <v>98</v>
      </c>
    </row>
    <row r="63" spans="1:14" ht="13.5" thickBot="1">
      <c r="A63" s="18" t="s">
        <v>99</v>
      </c>
      <c r="B63" s="12" t="s">
        <v>100</v>
      </c>
      <c r="C63" s="4">
        <v>3</v>
      </c>
      <c r="D63" s="4">
        <v>0</v>
      </c>
      <c r="E63" s="4">
        <v>2</v>
      </c>
      <c r="F63" s="4">
        <v>0</v>
      </c>
      <c r="G63" s="4">
        <v>0</v>
      </c>
      <c r="H63" s="4">
        <v>2</v>
      </c>
      <c r="I63" s="4">
        <v>3</v>
      </c>
      <c r="J63" s="4">
        <v>5</v>
      </c>
      <c r="K63" s="4"/>
      <c r="L63" s="4" t="s">
        <v>75</v>
      </c>
      <c r="M63" s="4"/>
      <c r="N63" s="12" t="s">
        <v>98</v>
      </c>
    </row>
    <row r="64" spans="1:14" ht="13.5" thickBot="1">
      <c r="A64" s="22" t="s">
        <v>101</v>
      </c>
      <c r="B64" s="10"/>
      <c r="C64" s="10">
        <v>33</v>
      </c>
      <c r="D64" s="10">
        <v>10</v>
      </c>
      <c r="E64" s="10">
        <v>14</v>
      </c>
      <c r="F64" s="10">
        <v>2</v>
      </c>
      <c r="G64" s="10">
        <v>0</v>
      </c>
      <c r="H64" s="10">
        <v>36</v>
      </c>
      <c r="I64" s="10">
        <v>26</v>
      </c>
      <c r="J64" s="10">
        <v>62</v>
      </c>
      <c r="K64" s="10"/>
      <c r="L64" s="10"/>
      <c r="M64" s="10"/>
      <c r="N64" s="10"/>
    </row>
    <row r="65" spans="1:14">
      <c r="A65" s="16"/>
    </row>
    <row r="66" spans="1:14" ht="16.5" thickBot="1">
      <c r="G66" s="13" t="s">
        <v>102</v>
      </c>
    </row>
    <row r="67" spans="1:14" ht="13.5" thickBot="1">
      <c r="A67" s="21" t="s">
        <v>67</v>
      </c>
      <c r="B67" s="9" t="s">
        <v>68</v>
      </c>
      <c r="C67" s="9" t="s">
        <v>69</v>
      </c>
      <c r="D67" s="100" t="s">
        <v>70</v>
      </c>
      <c r="E67" s="101"/>
      <c r="F67" s="101"/>
      <c r="G67" s="102"/>
      <c r="H67" s="100" t="s">
        <v>71</v>
      </c>
      <c r="I67" s="101"/>
      <c r="J67" s="102"/>
      <c r="K67" s="100" t="s">
        <v>72</v>
      </c>
      <c r="L67" s="101"/>
      <c r="M67" s="102"/>
      <c r="N67" s="9" t="s">
        <v>73</v>
      </c>
    </row>
    <row r="68" spans="1:14" ht="13.5" thickBot="1">
      <c r="A68" s="22"/>
      <c r="B68" s="10"/>
      <c r="C68" s="10" t="s">
        <v>74</v>
      </c>
      <c r="D68" s="11" t="s">
        <v>75</v>
      </c>
      <c r="E68" s="11" t="s">
        <v>76</v>
      </c>
      <c r="F68" s="11" t="s">
        <v>77</v>
      </c>
      <c r="G68" s="11" t="s">
        <v>78</v>
      </c>
      <c r="H68" s="11" t="s">
        <v>79</v>
      </c>
      <c r="I68" s="11" t="s">
        <v>33</v>
      </c>
      <c r="J68" s="11" t="s">
        <v>80</v>
      </c>
      <c r="K68" s="11" t="s">
        <v>81</v>
      </c>
      <c r="L68" s="11" t="s">
        <v>75</v>
      </c>
      <c r="M68" s="11" t="s">
        <v>82</v>
      </c>
      <c r="N68" s="10" t="s">
        <v>83</v>
      </c>
    </row>
    <row r="69" spans="1:14" ht="26.25" thickBot="1">
      <c r="A69" s="18" t="s">
        <v>279</v>
      </c>
      <c r="B69" s="12" t="s">
        <v>104</v>
      </c>
      <c r="C69" s="4">
        <v>5</v>
      </c>
      <c r="D69" s="4">
        <v>2</v>
      </c>
      <c r="E69" s="4">
        <v>2</v>
      </c>
      <c r="F69" s="4">
        <v>0</v>
      </c>
      <c r="G69" s="4">
        <v>0</v>
      </c>
      <c r="H69" s="4">
        <v>6</v>
      </c>
      <c r="I69" s="4">
        <v>3</v>
      </c>
      <c r="J69" s="4">
        <v>9</v>
      </c>
      <c r="K69" s="4" t="s">
        <v>81</v>
      </c>
      <c r="L69" s="4"/>
      <c r="M69" s="4"/>
      <c r="N69" s="12" t="s">
        <v>86</v>
      </c>
    </row>
    <row r="70" spans="1:14" ht="26.25" thickBot="1">
      <c r="A70" s="18" t="s">
        <v>280</v>
      </c>
      <c r="B70" s="12" t="s">
        <v>106</v>
      </c>
      <c r="C70" s="4">
        <v>5</v>
      </c>
      <c r="D70" s="4">
        <v>2</v>
      </c>
      <c r="E70" s="4">
        <v>2</v>
      </c>
      <c r="F70" s="4">
        <v>0</v>
      </c>
      <c r="G70" s="4">
        <v>0</v>
      </c>
      <c r="H70" s="4">
        <v>6</v>
      </c>
      <c r="I70" s="4">
        <v>3</v>
      </c>
      <c r="J70" s="4">
        <v>9</v>
      </c>
      <c r="K70" s="4" t="s">
        <v>81</v>
      </c>
      <c r="L70" s="4"/>
      <c r="M70" s="4"/>
      <c r="N70" s="12" t="s">
        <v>86</v>
      </c>
    </row>
    <row r="71" spans="1:14" ht="13.5" thickBot="1">
      <c r="A71" s="18" t="s">
        <v>281</v>
      </c>
      <c r="B71" s="12" t="s">
        <v>108</v>
      </c>
      <c r="C71" s="4">
        <v>5</v>
      </c>
      <c r="D71" s="4">
        <v>2</v>
      </c>
      <c r="E71" s="4">
        <v>2</v>
      </c>
      <c r="F71" s="4">
        <v>0</v>
      </c>
      <c r="G71" s="4">
        <v>0</v>
      </c>
      <c r="H71" s="4">
        <v>6</v>
      </c>
      <c r="I71" s="4">
        <v>3</v>
      </c>
      <c r="J71" s="4">
        <v>9</v>
      </c>
      <c r="K71" s="4"/>
      <c r="L71" s="4" t="s">
        <v>75</v>
      </c>
      <c r="M71" s="4"/>
      <c r="N71" s="12" t="s">
        <v>86</v>
      </c>
    </row>
    <row r="72" spans="1:14" ht="13.5" thickBot="1">
      <c r="A72" s="18" t="s">
        <v>282</v>
      </c>
      <c r="B72" s="12" t="s">
        <v>110</v>
      </c>
      <c r="C72" s="4">
        <v>5</v>
      </c>
      <c r="D72" s="4">
        <v>2</v>
      </c>
      <c r="E72" s="4">
        <v>1</v>
      </c>
      <c r="F72" s="4">
        <v>1</v>
      </c>
      <c r="G72" s="4">
        <v>0</v>
      </c>
      <c r="H72" s="4">
        <v>6</v>
      </c>
      <c r="I72" s="4">
        <v>3</v>
      </c>
      <c r="J72" s="4">
        <v>9</v>
      </c>
      <c r="K72" s="4" t="s">
        <v>81</v>
      </c>
      <c r="L72" s="4"/>
      <c r="M72" s="4"/>
      <c r="N72" s="12" t="s">
        <v>86</v>
      </c>
    </row>
    <row r="73" spans="1:14" ht="13.5" thickBot="1">
      <c r="A73" s="18" t="s">
        <v>283</v>
      </c>
      <c r="B73" s="12" t="s">
        <v>112</v>
      </c>
      <c r="C73" s="4">
        <v>5</v>
      </c>
      <c r="D73" s="4">
        <v>2</v>
      </c>
      <c r="E73" s="4">
        <v>1</v>
      </c>
      <c r="F73" s="4">
        <v>1</v>
      </c>
      <c r="G73" s="4">
        <v>0</v>
      </c>
      <c r="H73" s="4">
        <v>6</v>
      </c>
      <c r="I73" s="4">
        <v>3</v>
      </c>
      <c r="J73" s="4">
        <v>9</v>
      </c>
      <c r="K73" s="4" t="s">
        <v>81</v>
      </c>
      <c r="L73" s="4"/>
      <c r="M73" s="4"/>
      <c r="N73" s="12" t="s">
        <v>86</v>
      </c>
    </row>
    <row r="74" spans="1:14" ht="13.5" thickBot="1">
      <c r="A74" s="18" t="s">
        <v>284</v>
      </c>
      <c r="B74" s="12" t="s">
        <v>114</v>
      </c>
      <c r="C74" s="4">
        <v>5</v>
      </c>
      <c r="D74" s="4">
        <v>2</v>
      </c>
      <c r="E74" s="4">
        <v>1</v>
      </c>
      <c r="F74" s="4">
        <v>0</v>
      </c>
      <c r="G74" s="4">
        <v>0</v>
      </c>
      <c r="H74" s="4">
        <v>5</v>
      </c>
      <c r="I74" s="4">
        <v>4</v>
      </c>
      <c r="J74" s="4">
        <v>9</v>
      </c>
      <c r="K74" s="4"/>
      <c r="L74" s="4" t="s">
        <v>75</v>
      </c>
      <c r="M74" s="4"/>
      <c r="N74" s="12" t="s">
        <v>89</v>
      </c>
    </row>
    <row r="75" spans="1:14" ht="13.5" thickBot="1">
      <c r="A75" s="18" t="s">
        <v>115</v>
      </c>
      <c r="B75" s="12" t="s">
        <v>116</v>
      </c>
      <c r="C75" s="4">
        <v>0</v>
      </c>
      <c r="D75" s="4">
        <v>0</v>
      </c>
      <c r="E75" s="4">
        <v>2</v>
      </c>
      <c r="F75" s="4">
        <v>0</v>
      </c>
      <c r="G75" s="4">
        <v>0</v>
      </c>
      <c r="H75" s="4">
        <v>2</v>
      </c>
      <c r="I75" s="4">
        <v>0</v>
      </c>
      <c r="J75" s="4">
        <v>2</v>
      </c>
      <c r="K75" s="4"/>
      <c r="L75" s="4" t="s">
        <v>75</v>
      </c>
      <c r="M75" s="4"/>
      <c r="N75" s="12" t="s">
        <v>98</v>
      </c>
    </row>
    <row r="76" spans="1:14" ht="13.5" thickBot="1">
      <c r="A76" s="18" t="s">
        <v>117</v>
      </c>
      <c r="B76" s="12" t="s">
        <v>118</v>
      </c>
      <c r="C76" s="4">
        <v>3</v>
      </c>
      <c r="D76" s="4">
        <v>0</v>
      </c>
      <c r="E76" s="4">
        <v>2</v>
      </c>
      <c r="F76" s="4">
        <v>0</v>
      </c>
      <c r="G76" s="4">
        <v>0</v>
      </c>
      <c r="H76" s="4">
        <v>2</v>
      </c>
      <c r="I76" s="4">
        <v>3</v>
      </c>
      <c r="J76" s="4">
        <v>5</v>
      </c>
      <c r="K76" s="4"/>
      <c r="L76" s="4" t="s">
        <v>75</v>
      </c>
      <c r="M76" s="4"/>
      <c r="N76" s="12" t="s">
        <v>98</v>
      </c>
    </row>
    <row r="77" spans="1:14" ht="13.5" thickBot="1">
      <c r="A77" s="22" t="s">
        <v>101</v>
      </c>
      <c r="B77" s="10"/>
      <c r="C77" s="10">
        <v>33</v>
      </c>
      <c r="D77" s="10">
        <v>12</v>
      </c>
      <c r="E77" s="10">
        <v>13</v>
      </c>
      <c r="F77" s="10">
        <v>2</v>
      </c>
      <c r="G77" s="10">
        <v>0</v>
      </c>
      <c r="H77" s="10">
        <v>39</v>
      </c>
      <c r="I77" s="10">
        <v>22</v>
      </c>
      <c r="J77" s="10">
        <v>61</v>
      </c>
      <c r="K77" s="10"/>
      <c r="L77" s="10"/>
      <c r="M77" s="10"/>
      <c r="N77" s="10"/>
    </row>
    <row r="78" spans="1:14">
      <c r="A78" s="16"/>
    </row>
    <row r="79" spans="1:14" ht="16.5" thickBot="1">
      <c r="G79" s="13" t="s">
        <v>119</v>
      </c>
    </row>
    <row r="80" spans="1:14" ht="13.5" thickBot="1">
      <c r="A80" s="21" t="s">
        <v>67</v>
      </c>
      <c r="B80" s="9" t="s">
        <v>68</v>
      </c>
      <c r="C80" s="9" t="s">
        <v>69</v>
      </c>
      <c r="D80" s="100" t="s">
        <v>70</v>
      </c>
      <c r="E80" s="101"/>
      <c r="F80" s="101"/>
      <c r="G80" s="102"/>
      <c r="H80" s="100" t="s">
        <v>71</v>
      </c>
      <c r="I80" s="101"/>
      <c r="J80" s="102"/>
      <c r="K80" s="100" t="s">
        <v>72</v>
      </c>
      <c r="L80" s="101"/>
      <c r="M80" s="102"/>
      <c r="N80" s="9" t="s">
        <v>73</v>
      </c>
    </row>
    <row r="81" spans="1:14" ht="13.5" thickBot="1">
      <c r="A81" s="22"/>
      <c r="B81" s="10"/>
      <c r="C81" s="10" t="s">
        <v>74</v>
      </c>
      <c r="D81" s="11" t="s">
        <v>75</v>
      </c>
      <c r="E81" s="11" t="s">
        <v>76</v>
      </c>
      <c r="F81" s="11" t="s">
        <v>77</v>
      </c>
      <c r="G81" s="11" t="s">
        <v>78</v>
      </c>
      <c r="H81" s="11" t="s">
        <v>79</v>
      </c>
      <c r="I81" s="11" t="s">
        <v>33</v>
      </c>
      <c r="J81" s="11" t="s">
        <v>80</v>
      </c>
      <c r="K81" s="11" t="s">
        <v>81</v>
      </c>
      <c r="L81" s="11" t="s">
        <v>75</v>
      </c>
      <c r="M81" s="11" t="s">
        <v>82</v>
      </c>
      <c r="N81" s="10" t="s">
        <v>83</v>
      </c>
    </row>
    <row r="82" spans="1:14" ht="13.5" thickBot="1">
      <c r="A82" s="18" t="s">
        <v>370</v>
      </c>
      <c r="B82" s="12" t="s">
        <v>314</v>
      </c>
      <c r="C82" s="4">
        <v>5</v>
      </c>
      <c r="D82" s="4">
        <v>2</v>
      </c>
      <c r="E82" s="4">
        <v>1</v>
      </c>
      <c r="F82" s="4">
        <v>2</v>
      </c>
      <c r="G82" s="4">
        <v>0</v>
      </c>
      <c r="H82" s="4">
        <v>7</v>
      </c>
      <c r="I82" s="4">
        <v>2</v>
      </c>
      <c r="J82" s="4">
        <v>9</v>
      </c>
      <c r="K82" s="4"/>
      <c r="L82" s="4" t="s">
        <v>75</v>
      </c>
      <c r="M82" s="4"/>
      <c r="N82" s="12" t="s">
        <v>86</v>
      </c>
    </row>
    <row r="83" spans="1:14" ht="26.25" thickBot="1">
      <c r="A83" s="18" t="s">
        <v>286</v>
      </c>
      <c r="B83" s="12" t="s">
        <v>123</v>
      </c>
      <c r="C83" s="4">
        <v>5</v>
      </c>
      <c r="D83" s="4">
        <v>2</v>
      </c>
      <c r="E83" s="4">
        <v>2</v>
      </c>
      <c r="F83" s="4">
        <v>0</v>
      </c>
      <c r="G83" s="4">
        <v>0</v>
      </c>
      <c r="H83" s="4">
        <v>6</v>
      </c>
      <c r="I83" s="4">
        <v>3</v>
      </c>
      <c r="J83" s="4">
        <v>9</v>
      </c>
      <c r="K83" s="4"/>
      <c r="L83" s="4" t="s">
        <v>75</v>
      </c>
      <c r="M83" s="4"/>
      <c r="N83" s="12" t="s">
        <v>86</v>
      </c>
    </row>
    <row r="84" spans="1:14" ht="26.25" thickBot="1">
      <c r="A84" s="18" t="s">
        <v>287</v>
      </c>
      <c r="B84" s="12" t="s">
        <v>125</v>
      </c>
      <c r="C84" s="4">
        <v>5</v>
      </c>
      <c r="D84" s="4">
        <v>2</v>
      </c>
      <c r="E84" s="4">
        <v>2</v>
      </c>
      <c r="F84" s="4">
        <v>0</v>
      </c>
      <c r="G84" s="4">
        <v>0</v>
      </c>
      <c r="H84" s="4">
        <v>6</v>
      </c>
      <c r="I84" s="4">
        <v>3</v>
      </c>
      <c r="J84" s="4">
        <v>9</v>
      </c>
      <c r="K84" s="4" t="s">
        <v>81</v>
      </c>
      <c r="L84" s="4"/>
      <c r="M84" s="4"/>
      <c r="N84" s="12" t="s">
        <v>86</v>
      </c>
    </row>
    <row r="85" spans="1:14" ht="13.5" thickBot="1">
      <c r="A85" s="18" t="s">
        <v>288</v>
      </c>
      <c r="B85" s="12" t="s">
        <v>127</v>
      </c>
      <c r="C85" s="4">
        <v>5</v>
      </c>
      <c r="D85" s="4">
        <v>2</v>
      </c>
      <c r="E85" s="4">
        <v>2</v>
      </c>
      <c r="F85" s="4">
        <v>0</v>
      </c>
      <c r="G85" s="4">
        <v>0</v>
      </c>
      <c r="H85" s="4">
        <v>6</v>
      </c>
      <c r="I85" s="4">
        <v>3</v>
      </c>
      <c r="J85" s="4">
        <v>9</v>
      </c>
      <c r="K85" s="4" t="s">
        <v>81</v>
      </c>
      <c r="L85" s="4"/>
      <c r="M85" s="4"/>
      <c r="N85" s="12" t="s">
        <v>86</v>
      </c>
    </row>
    <row r="86" spans="1:14" ht="13.5" thickBot="1">
      <c r="A86" s="18" t="s">
        <v>371</v>
      </c>
      <c r="B86" s="12" t="s">
        <v>317</v>
      </c>
      <c r="C86" s="4">
        <v>5</v>
      </c>
      <c r="D86" s="4">
        <v>2</v>
      </c>
      <c r="E86" s="4">
        <v>1</v>
      </c>
      <c r="F86" s="4">
        <v>1</v>
      </c>
      <c r="G86" s="4">
        <v>0</v>
      </c>
      <c r="H86" s="4">
        <v>6</v>
      </c>
      <c r="I86" s="4">
        <v>3</v>
      </c>
      <c r="J86" s="4">
        <v>9</v>
      </c>
      <c r="K86" s="4" t="s">
        <v>81</v>
      </c>
      <c r="L86" s="4"/>
      <c r="M86" s="4"/>
      <c r="N86" s="12" t="s">
        <v>89</v>
      </c>
    </row>
    <row r="87" spans="1:14" ht="13.5" thickBot="1">
      <c r="A87" s="18" t="s">
        <v>368</v>
      </c>
      <c r="B87" s="12" t="s">
        <v>308</v>
      </c>
      <c r="C87" s="4">
        <v>5</v>
      </c>
      <c r="D87" s="4">
        <v>2</v>
      </c>
      <c r="E87" s="4">
        <v>1</v>
      </c>
      <c r="F87" s="4">
        <v>1</v>
      </c>
      <c r="G87" s="4">
        <v>0</v>
      </c>
      <c r="H87" s="4">
        <v>6</v>
      </c>
      <c r="I87" s="4">
        <v>3</v>
      </c>
      <c r="J87" s="4">
        <v>9</v>
      </c>
      <c r="K87" s="4" t="s">
        <v>81</v>
      </c>
      <c r="L87" s="4"/>
      <c r="M87" s="4"/>
      <c r="N87" s="12" t="s">
        <v>89</v>
      </c>
    </row>
    <row r="88" spans="1:14" ht="13.5" thickBot="1">
      <c r="A88" s="22" t="s">
        <v>101</v>
      </c>
      <c r="B88" s="10"/>
      <c r="C88" s="10">
        <v>30</v>
      </c>
      <c r="D88" s="10">
        <v>12</v>
      </c>
      <c r="E88" s="10">
        <v>9</v>
      </c>
      <c r="F88" s="10">
        <v>4</v>
      </c>
      <c r="G88" s="10">
        <v>0</v>
      </c>
      <c r="H88" s="10">
        <v>37</v>
      </c>
      <c r="I88" s="10">
        <v>17</v>
      </c>
      <c r="J88" s="10">
        <v>54</v>
      </c>
      <c r="K88" s="10"/>
      <c r="L88" s="10"/>
      <c r="M88" s="10"/>
      <c r="N88" s="10"/>
    </row>
    <row r="89" spans="1:14">
      <c r="A89" s="57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</row>
    <row r="90" spans="1:14">
      <c r="A90" s="57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</row>
    <row r="91" spans="1:14">
      <c r="A91" s="57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</row>
    <row r="92" spans="1:14">
      <c r="A92" s="57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</row>
    <row r="93" spans="1:14">
      <c r="A93" s="57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</row>
    <row r="94" spans="1:14">
      <c r="A94" s="57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</row>
    <row r="95" spans="1:14">
      <c r="A95" s="16"/>
    </row>
    <row r="96" spans="1:14">
      <c r="A96" s="16"/>
    </row>
    <row r="97" spans="1:14" ht="16.5" thickBot="1">
      <c r="G97" s="13" t="s">
        <v>130</v>
      </c>
    </row>
    <row r="98" spans="1:14" ht="13.5" thickBot="1">
      <c r="A98" s="21" t="s">
        <v>67</v>
      </c>
      <c r="B98" s="9" t="s">
        <v>68</v>
      </c>
      <c r="C98" s="9" t="s">
        <v>69</v>
      </c>
      <c r="D98" s="100" t="s">
        <v>70</v>
      </c>
      <c r="E98" s="101"/>
      <c r="F98" s="101"/>
      <c r="G98" s="102"/>
      <c r="H98" s="100" t="s">
        <v>71</v>
      </c>
      <c r="I98" s="101"/>
      <c r="J98" s="102"/>
      <c r="K98" s="100" t="s">
        <v>72</v>
      </c>
      <c r="L98" s="101"/>
      <c r="M98" s="102"/>
      <c r="N98" s="9" t="s">
        <v>73</v>
      </c>
    </row>
    <row r="99" spans="1:14" ht="13.5" thickBot="1">
      <c r="A99" s="22"/>
      <c r="B99" s="10"/>
      <c r="C99" s="10" t="s">
        <v>74</v>
      </c>
      <c r="D99" s="11" t="s">
        <v>75</v>
      </c>
      <c r="E99" s="11" t="s">
        <v>76</v>
      </c>
      <c r="F99" s="11" t="s">
        <v>77</v>
      </c>
      <c r="G99" s="11" t="s">
        <v>78</v>
      </c>
      <c r="H99" s="11" t="s">
        <v>79</v>
      </c>
      <c r="I99" s="11" t="s">
        <v>33</v>
      </c>
      <c r="J99" s="11" t="s">
        <v>80</v>
      </c>
      <c r="K99" s="11" t="s">
        <v>81</v>
      </c>
      <c r="L99" s="11" t="s">
        <v>75</v>
      </c>
      <c r="M99" s="11" t="s">
        <v>82</v>
      </c>
      <c r="N99" s="10" t="s">
        <v>83</v>
      </c>
    </row>
    <row r="100" spans="1:14" ht="13.5" thickBot="1">
      <c r="A100" s="18" t="s">
        <v>291</v>
      </c>
      <c r="B100" s="12" t="s">
        <v>134</v>
      </c>
      <c r="C100" s="4">
        <v>5</v>
      </c>
      <c r="D100" s="4">
        <v>2</v>
      </c>
      <c r="E100" s="4">
        <v>2</v>
      </c>
      <c r="F100" s="4">
        <v>0</v>
      </c>
      <c r="G100" s="4">
        <v>0</v>
      </c>
      <c r="H100" s="4">
        <v>6</v>
      </c>
      <c r="I100" s="4">
        <v>3</v>
      </c>
      <c r="J100" s="4">
        <v>9</v>
      </c>
      <c r="K100" s="4"/>
      <c r="L100" s="4" t="s">
        <v>75</v>
      </c>
      <c r="M100" s="4"/>
      <c r="N100" s="12" t="s">
        <v>86</v>
      </c>
    </row>
    <row r="101" spans="1:14" ht="13.5" thickBot="1">
      <c r="A101" s="18" t="s">
        <v>290</v>
      </c>
      <c r="B101" s="12" t="s">
        <v>132</v>
      </c>
      <c r="C101" s="4">
        <v>6</v>
      </c>
      <c r="D101" s="4">
        <v>2</v>
      </c>
      <c r="E101" s="4">
        <v>1</v>
      </c>
      <c r="F101" s="4">
        <v>2</v>
      </c>
      <c r="G101" s="4">
        <v>0</v>
      </c>
      <c r="H101" s="4">
        <v>7</v>
      </c>
      <c r="I101" s="4">
        <v>4</v>
      </c>
      <c r="J101" s="4">
        <v>11</v>
      </c>
      <c r="K101" s="4" t="s">
        <v>81</v>
      </c>
      <c r="L101" s="4"/>
      <c r="M101" s="4"/>
      <c r="N101" s="12" t="s">
        <v>86</v>
      </c>
    </row>
    <row r="102" spans="1:14" ht="13.5" thickBot="1">
      <c r="A102" s="18" t="s">
        <v>293</v>
      </c>
      <c r="B102" s="12" t="s">
        <v>138</v>
      </c>
      <c r="C102" s="4">
        <v>5</v>
      </c>
      <c r="D102" s="4">
        <v>2</v>
      </c>
      <c r="E102" s="4">
        <v>1</v>
      </c>
      <c r="F102" s="4">
        <v>1</v>
      </c>
      <c r="G102" s="4">
        <v>0</v>
      </c>
      <c r="H102" s="4">
        <v>6</v>
      </c>
      <c r="I102" s="4">
        <v>3</v>
      </c>
      <c r="J102" s="4">
        <v>9</v>
      </c>
      <c r="K102" s="4" t="s">
        <v>81</v>
      </c>
      <c r="L102" s="4"/>
      <c r="M102" s="4"/>
      <c r="N102" s="12" t="s">
        <v>86</v>
      </c>
    </row>
    <row r="103" spans="1:14" ht="13.5" thickBot="1">
      <c r="A103" s="18" t="s">
        <v>292</v>
      </c>
      <c r="B103" s="12" t="s">
        <v>136</v>
      </c>
      <c r="C103" s="4">
        <v>5</v>
      </c>
      <c r="D103" s="4">
        <v>2</v>
      </c>
      <c r="E103" s="4">
        <v>2</v>
      </c>
      <c r="F103" s="4">
        <v>0</v>
      </c>
      <c r="G103" s="4">
        <v>0</v>
      </c>
      <c r="H103" s="4">
        <v>6</v>
      </c>
      <c r="I103" s="4">
        <v>3</v>
      </c>
      <c r="J103" s="4">
        <v>9</v>
      </c>
      <c r="K103" s="4" t="s">
        <v>81</v>
      </c>
      <c r="L103" s="4"/>
      <c r="M103" s="4"/>
      <c r="N103" s="12" t="s">
        <v>86</v>
      </c>
    </row>
    <row r="104" spans="1:14" ht="13.5" thickBot="1">
      <c r="A104" s="18" t="s">
        <v>369</v>
      </c>
      <c r="B104" s="12" t="s">
        <v>311</v>
      </c>
      <c r="C104" s="4">
        <v>5</v>
      </c>
      <c r="D104" s="4">
        <v>2</v>
      </c>
      <c r="E104" s="4">
        <v>0</v>
      </c>
      <c r="F104" s="4">
        <v>2</v>
      </c>
      <c r="G104" s="4">
        <v>0</v>
      </c>
      <c r="H104" s="4">
        <v>6</v>
      </c>
      <c r="I104" s="4">
        <v>3</v>
      </c>
      <c r="J104" s="4">
        <v>9</v>
      </c>
      <c r="K104" s="4" t="s">
        <v>81</v>
      </c>
      <c r="L104" s="4"/>
      <c r="M104" s="4"/>
      <c r="N104" s="12" t="s">
        <v>86</v>
      </c>
    </row>
    <row r="105" spans="1:14" ht="13.5" thickBot="1">
      <c r="A105" s="18" t="s">
        <v>387</v>
      </c>
      <c r="B105" s="12" t="s">
        <v>140</v>
      </c>
      <c r="C105" s="4">
        <v>4</v>
      </c>
      <c r="D105" s="4">
        <v>2</v>
      </c>
      <c r="E105" s="4">
        <v>1</v>
      </c>
      <c r="F105" s="4">
        <v>0</v>
      </c>
      <c r="G105" s="4">
        <v>0</v>
      </c>
      <c r="H105" s="4">
        <v>5</v>
      </c>
      <c r="I105" s="4">
        <v>2</v>
      </c>
      <c r="J105" s="4">
        <v>7</v>
      </c>
      <c r="K105" s="4"/>
      <c r="L105" s="4" t="s">
        <v>75</v>
      </c>
      <c r="M105" s="4"/>
      <c r="N105" s="12" t="s">
        <v>86</v>
      </c>
    </row>
    <row r="106" spans="1:14" ht="13.5" thickBot="1">
      <c r="A106" s="22" t="s">
        <v>101</v>
      </c>
      <c r="B106" s="10"/>
      <c r="C106" s="10">
        <v>30</v>
      </c>
      <c r="D106" s="10">
        <v>12</v>
      </c>
      <c r="E106" s="10">
        <v>7</v>
      </c>
      <c r="F106" s="10">
        <v>5</v>
      </c>
      <c r="G106" s="10">
        <v>0</v>
      </c>
      <c r="H106" s="10">
        <v>36</v>
      </c>
      <c r="I106" s="10">
        <v>18</v>
      </c>
      <c r="J106" s="10">
        <v>54</v>
      </c>
      <c r="K106" s="10"/>
      <c r="L106" s="10"/>
      <c r="M106" s="10"/>
      <c r="N106" s="10"/>
    </row>
    <row r="107" spans="1:14">
      <c r="A107" s="16"/>
    </row>
    <row r="108" spans="1:14" ht="16.5" thickBot="1">
      <c r="G108" s="13" t="s">
        <v>141</v>
      </c>
    </row>
    <row r="109" spans="1:14" ht="13.5" thickBot="1">
      <c r="A109" s="21" t="s">
        <v>67</v>
      </c>
      <c r="B109" s="9" t="s">
        <v>68</v>
      </c>
      <c r="C109" s="9" t="s">
        <v>69</v>
      </c>
      <c r="D109" s="100" t="s">
        <v>70</v>
      </c>
      <c r="E109" s="101"/>
      <c r="F109" s="101"/>
      <c r="G109" s="102"/>
      <c r="H109" s="100" t="s">
        <v>71</v>
      </c>
      <c r="I109" s="101"/>
      <c r="J109" s="102"/>
      <c r="K109" s="100" t="s">
        <v>72</v>
      </c>
      <c r="L109" s="101"/>
      <c r="M109" s="102"/>
      <c r="N109" s="9" t="s">
        <v>73</v>
      </c>
    </row>
    <row r="110" spans="1:14" ht="13.5" thickBot="1">
      <c r="A110" s="22"/>
      <c r="B110" s="10"/>
      <c r="C110" s="10" t="s">
        <v>74</v>
      </c>
      <c r="D110" s="11" t="s">
        <v>75</v>
      </c>
      <c r="E110" s="11" t="s">
        <v>76</v>
      </c>
      <c r="F110" s="11" t="s">
        <v>77</v>
      </c>
      <c r="G110" s="11" t="s">
        <v>78</v>
      </c>
      <c r="H110" s="11" t="s">
        <v>79</v>
      </c>
      <c r="I110" s="11" t="s">
        <v>33</v>
      </c>
      <c r="J110" s="11" t="s">
        <v>80</v>
      </c>
      <c r="K110" s="11" t="s">
        <v>81</v>
      </c>
      <c r="L110" s="11" t="s">
        <v>75</v>
      </c>
      <c r="M110" s="11" t="s">
        <v>82</v>
      </c>
      <c r="N110" s="10" t="s">
        <v>83</v>
      </c>
    </row>
    <row r="111" spans="1:14" ht="13.5" thickBot="1">
      <c r="A111" s="18" t="s">
        <v>295</v>
      </c>
      <c r="B111" s="12" t="s">
        <v>145</v>
      </c>
      <c r="C111" s="4">
        <v>6</v>
      </c>
      <c r="D111" s="4">
        <v>2</v>
      </c>
      <c r="E111" s="4">
        <v>2</v>
      </c>
      <c r="F111" s="4">
        <v>1</v>
      </c>
      <c r="G111" s="4">
        <v>0</v>
      </c>
      <c r="H111" s="4">
        <v>7</v>
      </c>
      <c r="I111" s="4">
        <v>4</v>
      </c>
      <c r="J111" s="4">
        <v>11</v>
      </c>
      <c r="K111" s="4" t="s">
        <v>81</v>
      </c>
      <c r="L111" s="4"/>
      <c r="M111" s="4"/>
      <c r="N111" s="12" t="s">
        <v>86</v>
      </c>
    </row>
    <row r="112" spans="1:14" ht="26.25" thickBot="1">
      <c r="A112" s="18" t="s">
        <v>377</v>
      </c>
      <c r="B112" s="12" t="s">
        <v>332</v>
      </c>
      <c r="C112" s="4">
        <v>6</v>
      </c>
      <c r="D112" s="4">
        <v>2</v>
      </c>
      <c r="E112" s="4">
        <v>1</v>
      </c>
      <c r="F112" s="4">
        <v>1</v>
      </c>
      <c r="G112" s="4">
        <v>0</v>
      </c>
      <c r="H112" s="4">
        <v>6</v>
      </c>
      <c r="I112" s="4">
        <v>5</v>
      </c>
      <c r="J112" s="4">
        <v>11</v>
      </c>
      <c r="K112" s="4" t="s">
        <v>81</v>
      </c>
      <c r="L112" s="4"/>
      <c r="M112" s="4"/>
      <c r="N112" s="12" t="s">
        <v>86</v>
      </c>
    </row>
    <row r="113" spans="1:14" ht="13.5" thickBot="1">
      <c r="A113" s="18" t="s">
        <v>285</v>
      </c>
      <c r="B113" s="12" t="s">
        <v>121</v>
      </c>
      <c r="C113" s="4">
        <v>5</v>
      </c>
      <c r="D113" s="4">
        <v>2</v>
      </c>
      <c r="E113" s="4">
        <v>2</v>
      </c>
      <c r="F113" s="4">
        <v>0</v>
      </c>
      <c r="G113" s="4">
        <v>0</v>
      </c>
      <c r="H113" s="4">
        <v>6</v>
      </c>
      <c r="I113" s="4">
        <v>3</v>
      </c>
      <c r="J113" s="4">
        <v>9</v>
      </c>
      <c r="K113" s="4" t="s">
        <v>81</v>
      </c>
      <c r="L113" s="4"/>
      <c r="M113" s="4"/>
      <c r="N113" s="12" t="s">
        <v>86</v>
      </c>
    </row>
    <row r="114" spans="1:14" ht="13.5" thickBot="1">
      <c r="A114" s="18" t="s">
        <v>296</v>
      </c>
      <c r="B114" s="12" t="s">
        <v>147</v>
      </c>
      <c r="C114" s="4">
        <v>5</v>
      </c>
      <c r="D114" s="4">
        <v>2</v>
      </c>
      <c r="E114" s="4">
        <v>2</v>
      </c>
      <c r="F114" s="4">
        <v>0</v>
      </c>
      <c r="G114" s="4">
        <v>0</v>
      </c>
      <c r="H114" s="4">
        <v>6</v>
      </c>
      <c r="I114" s="4">
        <v>3</v>
      </c>
      <c r="J114" s="4">
        <v>9</v>
      </c>
      <c r="K114" s="4" t="s">
        <v>81</v>
      </c>
      <c r="L114" s="4"/>
      <c r="M114" s="4"/>
      <c r="N114" s="12" t="s">
        <v>89</v>
      </c>
    </row>
    <row r="115" spans="1:14" ht="13.5" thickBot="1">
      <c r="A115" s="18" t="s">
        <v>388</v>
      </c>
      <c r="B115" s="12" t="s">
        <v>151</v>
      </c>
      <c r="C115" s="4">
        <v>4</v>
      </c>
      <c r="D115" s="4">
        <v>2</v>
      </c>
      <c r="E115" s="4">
        <v>1</v>
      </c>
      <c r="F115" s="4">
        <v>0</v>
      </c>
      <c r="G115" s="4">
        <v>0</v>
      </c>
      <c r="H115" s="4">
        <v>5</v>
      </c>
      <c r="I115" s="4">
        <v>2</v>
      </c>
      <c r="J115" s="4">
        <v>7</v>
      </c>
      <c r="K115" s="4"/>
      <c r="L115" s="4" t="s">
        <v>75</v>
      </c>
      <c r="M115" s="4"/>
      <c r="N115" s="12" t="s">
        <v>89</v>
      </c>
    </row>
    <row r="116" spans="1:14" ht="13.5" thickBot="1">
      <c r="A116" s="18" t="s">
        <v>389</v>
      </c>
      <c r="B116" s="12" t="s">
        <v>158</v>
      </c>
      <c r="C116" s="4">
        <v>4</v>
      </c>
      <c r="D116" s="4">
        <v>2</v>
      </c>
      <c r="E116" s="4">
        <v>0</v>
      </c>
      <c r="F116" s="4">
        <v>1</v>
      </c>
      <c r="G116" s="4">
        <v>0</v>
      </c>
      <c r="H116" s="4">
        <v>5</v>
      </c>
      <c r="I116" s="4">
        <v>2</v>
      </c>
      <c r="J116" s="4">
        <v>7</v>
      </c>
      <c r="K116" s="4"/>
      <c r="L116" s="4" t="s">
        <v>75</v>
      </c>
      <c r="M116" s="4"/>
      <c r="N116" s="12" t="s">
        <v>89</v>
      </c>
    </row>
    <row r="117" spans="1:14" ht="13.5" thickBot="1">
      <c r="A117" s="22" t="s">
        <v>101</v>
      </c>
      <c r="B117" s="10"/>
      <c r="C117" s="10">
        <v>30</v>
      </c>
      <c r="D117" s="10">
        <v>12</v>
      </c>
      <c r="E117" s="10">
        <v>8</v>
      </c>
      <c r="F117" s="10">
        <v>3</v>
      </c>
      <c r="G117" s="10">
        <v>0</v>
      </c>
      <c r="H117" s="10">
        <v>35</v>
      </c>
      <c r="I117" s="10">
        <v>19</v>
      </c>
      <c r="J117" s="10">
        <v>54</v>
      </c>
      <c r="K117" s="10"/>
      <c r="L117" s="10"/>
      <c r="M117" s="10"/>
      <c r="N117" s="10"/>
    </row>
    <row r="118" spans="1:14">
      <c r="A118" s="16"/>
    </row>
    <row r="119" spans="1:14" ht="16.5" thickBot="1">
      <c r="G119" s="13" t="s">
        <v>152</v>
      </c>
    </row>
    <row r="120" spans="1:14" ht="13.5" thickBot="1">
      <c r="A120" s="21" t="s">
        <v>67</v>
      </c>
      <c r="B120" s="9" t="s">
        <v>68</v>
      </c>
      <c r="C120" s="9" t="s">
        <v>69</v>
      </c>
      <c r="D120" s="100" t="s">
        <v>70</v>
      </c>
      <c r="E120" s="101"/>
      <c r="F120" s="101"/>
      <c r="G120" s="102"/>
      <c r="H120" s="100" t="s">
        <v>71</v>
      </c>
      <c r="I120" s="101"/>
      <c r="J120" s="102"/>
      <c r="K120" s="100" t="s">
        <v>72</v>
      </c>
      <c r="L120" s="101"/>
      <c r="M120" s="102"/>
      <c r="N120" s="9" t="s">
        <v>73</v>
      </c>
    </row>
    <row r="121" spans="1:14" ht="13.5" thickBot="1">
      <c r="A121" s="22"/>
      <c r="B121" s="10"/>
      <c r="C121" s="10" t="s">
        <v>74</v>
      </c>
      <c r="D121" s="11" t="s">
        <v>75</v>
      </c>
      <c r="E121" s="11" t="s">
        <v>76</v>
      </c>
      <c r="F121" s="11" t="s">
        <v>77</v>
      </c>
      <c r="G121" s="11" t="s">
        <v>78</v>
      </c>
      <c r="H121" s="11" t="s">
        <v>79</v>
      </c>
      <c r="I121" s="11" t="s">
        <v>33</v>
      </c>
      <c r="J121" s="11" t="s">
        <v>80</v>
      </c>
      <c r="K121" s="11" t="s">
        <v>81</v>
      </c>
      <c r="L121" s="11" t="s">
        <v>75</v>
      </c>
      <c r="M121" s="11" t="s">
        <v>82</v>
      </c>
      <c r="N121" s="10" t="s">
        <v>83</v>
      </c>
    </row>
    <row r="122" spans="1:14" ht="13.5" thickBot="1">
      <c r="A122" s="18" t="s">
        <v>298</v>
      </c>
      <c r="B122" s="12" t="s">
        <v>154</v>
      </c>
      <c r="C122" s="4">
        <v>6</v>
      </c>
      <c r="D122" s="4">
        <v>2</v>
      </c>
      <c r="E122" s="4">
        <v>1</v>
      </c>
      <c r="F122" s="4">
        <v>0</v>
      </c>
      <c r="G122" s="4">
        <v>1</v>
      </c>
      <c r="H122" s="4">
        <v>5</v>
      </c>
      <c r="I122" s="4">
        <v>6</v>
      </c>
      <c r="J122" s="4">
        <v>11</v>
      </c>
      <c r="K122" s="4" t="s">
        <v>81</v>
      </c>
      <c r="L122" s="4"/>
      <c r="M122" s="4"/>
      <c r="N122" s="12" t="s">
        <v>89</v>
      </c>
    </row>
    <row r="123" spans="1:14" ht="13.5" thickBot="1">
      <c r="A123" s="18" t="s">
        <v>373</v>
      </c>
      <c r="B123" s="12" t="s">
        <v>322</v>
      </c>
      <c r="C123" s="4">
        <v>6</v>
      </c>
      <c r="D123" s="4">
        <v>2</v>
      </c>
      <c r="E123" s="4">
        <v>1</v>
      </c>
      <c r="F123" s="4">
        <v>1</v>
      </c>
      <c r="G123" s="4">
        <v>0</v>
      </c>
      <c r="H123" s="4">
        <v>6</v>
      </c>
      <c r="I123" s="4">
        <v>5</v>
      </c>
      <c r="J123" s="4">
        <v>11</v>
      </c>
      <c r="K123" s="4" t="s">
        <v>81</v>
      </c>
      <c r="L123" s="4"/>
      <c r="M123" s="4"/>
      <c r="N123" s="12" t="s">
        <v>89</v>
      </c>
    </row>
    <row r="124" spans="1:14" ht="13.5" thickBot="1">
      <c r="A124" s="18" t="s">
        <v>375</v>
      </c>
      <c r="B124" s="12" t="s">
        <v>325</v>
      </c>
      <c r="C124" s="4">
        <v>6</v>
      </c>
      <c r="D124" s="4">
        <v>2</v>
      </c>
      <c r="E124" s="4">
        <v>1</v>
      </c>
      <c r="F124" s="4">
        <v>1</v>
      </c>
      <c r="G124" s="4">
        <v>0</v>
      </c>
      <c r="H124" s="4">
        <v>6</v>
      </c>
      <c r="I124" s="4">
        <v>5</v>
      </c>
      <c r="J124" s="4">
        <v>11</v>
      </c>
      <c r="K124" s="4" t="s">
        <v>81</v>
      </c>
      <c r="L124" s="4"/>
      <c r="M124" s="4"/>
      <c r="N124" s="12" t="s">
        <v>89</v>
      </c>
    </row>
    <row r="125" spans="1:14" ht="13.5" thickBot="1">
      <c r="A125" s="18" t="s">
        <v>376</v>
      </c>
      <c r="B125" s="12" t="s">
        <v>327</v>
      </c>
      <c r="C125" s="4">
        <v>6</v>
      </c>
      <c r="D125" s="4">
        <v>2</v>
      </c>
      <c r="E125" s="4">
        <v>0</v>
      </c>
      <c r="F125" s="4">
        <v>2</v>
      </c>
      <c r="G125" s="4">
        <v>0</v>
      </c>
      <c r="H125" s="4">
        <v>6</v>
      </c>
      <c r="I125" s="4">
        <v>5</v>
      </c>
      <c r="J125" s="4">
        <v>11</v>
      </c>
      <c r="K125" s="4"/>
      <c r="L125" s="4" t="s">
        <v>75</v>
      </c>
      <c r="M125" s="4"/>
      <c r="N125" s="12" t="s">
        <v>89</v>
      </c>
    </row>
    <row r="126" spans="1:14" ht="13.5" thickBot="1">
      <c r="A126" s="18" t="s">
        <v>378</v>
      </c>
      <c r="B126" s="12" t="s">
        <v>334</v>
      </c>
      <c r="C126" s="4">
        <v>3</v>
      </c>
      <c r="D126" s="4">
        <v>0</v>
      </c>
      <c r="E126" s="4">
        <v>0</v>
      </c>
      <c r="F126" s="4">
        <v>2</v>
      </c>
      <c r="G126" s="4">
        <v>0</v>
      </c>
      <c r="H126" s="4">
        <v>2</v>
      </c>
      <c r="I126" s="4">
        <v>3</v>
      </c>
      <c r="J126" s="4">
        <v>5</v>
      </c>
      <c r="K126" s="4"/>
      <c r="L126" s="4" t="s">
        <v>75</v>
      </c>
      <c r="M126" s="4"/>
      <c r="N126" s="12" t="s">
        <v>89</v>
      </c>
    </row>
    <row r="127" spans="1:14" ht="13.5" thickBot="1">
      <c r="A127" s="18" t="s">
        <v>299</v>
      </c>
      <c r="B127" s="12" t="s">
        <v>156</v>
      </c>
      <c r="C127" s="4">
        <v>5</v>
      </c>
      <c r="D127" s="4">
        <v>0</v>
      </c>
      <c r="E127" s="4">
        <v>0</v>
      </c>
      <c r="F127" s="4">
        <v>0</v>
      </c>
      <c r="G127" s="4">
        <v>2</v>
      </c>
      <c r="H127" s="4">
        <v>0</v>
      </c>
      <c r="I127" s="4">
        <v>9</v>
      </c>
      <c r="J127" s="4">
        <v>9</v>
      </c>
      <c r="K127" s="4"/>
      <c r="L127" s="4" t="s">
        <v>75</v>
      </c>
      <c r="M127" s="4"/>
      <c r="N127" s="12" t="s">
        <v>89</v>
      </c>
    </row>
    <row r="128" spans="1:14" ht="13.5" thickBot="1">
      <c r="A128" s="18" t="s">
        <v>390</v>
      </c>
      <c r="B128" s="12" t="s">
        <v>160</v>
      </c>
      <c r="C128" s="4">
        <v>3</v>
      </c>
      <c r="D128" s="4">
        <v>2</v>
      </c>
      <c r="E128" s="4">
        <v>0</v>
      </c>
      <c r="F128" s="4">
        <v>0</v>
      </c>
      <c r="G128" s="4">
        <v>0</v>
      </c>
      <c r="H128" s="4">
        <v>4</v>
      </c>
      <c r="I128" s="4">
        <v>1</v>
      </c>
      <c r="J128" s="4">
        <v>5</v>
      </c>
      <c r="K128" s="4"/>
      <c r="L128" s="4" t="s">
        <v>75</v>
      </c>
      <c r="M128" s="4"/>
      <c r="N128" s="12" t="s">
        <v>98</v>
      </c>
    </row>
    <row r="129" spans="1:14" ht="13.5" thickBot="1">
      <c r="A129" s="22" t="s">
        <v>101</v>
      </c>
      <c r="B129" s="10"/>
      <c r="C129" s="10">
        <v>35</v>
      </c>
      <c r="D129" s="10">
        <v>10</v>
      </c>
      <c r="E129" s="10">
        <v>3</v>
      </c>
      <c r="F129" s="10">
        <v>6</v>
      </c>
      <c r="G129" s="10">
        <v>3</v>
      </c>
      <c r="H129" s="10">
        <v>29</v>
      </c>
      <c r="I129" s="10">
        <v>34</v>
      </c>
      <c r="J129" s="10">
        <v>63</v>
      </c>
      <c r="K129" s="10"/>
      <c r="L129" s="10"/>
      <c r="M129" s="10"/>
      <c r="N129" s="10"/>
    </row>
    <row r="130" spans="1:14" ht="16.5" thickBot="1">
      <c r="D130" s="13" t="s">
        <v>422</v>
      </c>
    </row>
    <row r="131" spans="1:14" ht="13.5" thickBot="1">
      <c r="A131" s="21" t="s">
        <v>67</v>
      </c>
      <c r="B131" s="9" t="s">
        <v>68</v>
      </c>
      <c r="C131" s="9" t="s">
        <v>69</v>
      </c>
      <c r="D131" s="100" t="s">
        <v>70</v>
      </c>
      <c r="E131" s="101"/>
      <c r="F131" s="101"/>
      <c r="G131" s="102"/>
      <c r="H131" s="100" t="s">
        <v>71</v>
      </c>
      <c r="I131" s="101"/>
      <c r="J131" s="102"/>
      <c r="K131" s="100" t="s">
        <v>72</v>
      </c>
      <c r="L131" s="101"/>
      <c r="M131" s="102"/>
      <c r="N131" s="9" t="s">
        <v>73</v>
      </c>
    </row>
    <row r="132" spans="1:14" ht="13.5" thickBot="1">
      <c r="A132" s="22"/>
      <c r="B132" s="10"/>
      <c r="C132" s="10" t="s">
        <v>74</v>
      </c>
      <c r="D132" s="11" t="s">
        <v>75</v>
      </c>
      <c r="E132" s="11" t="s">
        <v>76</v>
      </c>
      <c r="F132" s="11" t="s">
        <v>77</v>
      </c>
      <c r="G132" s="11" t="s">
        <v>78</v>
      </c>
      <c r="H132" s="11" t="s">
        <v>79</v>
      </c>
      <c r="I132" s="11" t="s">
        <v>33</v>
      </c>
      <c r="J132" s="11" t="s">
        <v>80</v>
      </c>
      <c r="K132" s="11" t="s">
        <v>81</v>
      </c>
      <c r="L132" s="11" t="s">
        <v>75</v>
      </c>
      <c r="M132" s="11" t="s">
        <v>82</v>
      </c>
      <c r="N132" s="10" t="s">
        <v>83</v>
      </c>
    </row>
    <row r="133" spans="1:14">
      <c r="A133" s="116" t="s">
        <v>166</v>
      </c>
      <c r="B133" s="117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8"/>
    </row>
    <row r="134" spans="1:14" ht="13.5" thickBot="1">
      <c r="A134" s="18" t="s">
        <v>167</v>
      </c>
      <c r="B134" s="12" t="s">
        <v>168</v>
      </c>
      <c r="C134" s="4">
        <v>3</v>
      </c>
      <c r="D134" s="4">
        <v>0</v>
      </c>
      <c r="E134" s="4">
        <v>2</v>
      </c>
      <c r="F134" s="4">
        <v>0</v>
      </c>
      <c r="G134" s="4">
        <v>0</v>
      </c>
      <c r="H134" s="4">
        <v>2</v>
      </c>
      <c r="I134" s="4">
        <v>3</v>
      </c>
      <c r="J134" s="4">
        <v>5</v>
      </c>
      <c r="K134" s="4"/>
      <c r="L134" s="4" t="s">
        <v>75</v>
      </c>
      <c r="M134" s="4"/>
      <c r="N134" s="12" t="s">
        <v>98</v>
      </c>
    </row>
    <row r="135" spans="1:14" ht="13.5" thickBot="1">
      <c r="A135" s="18" t="s">
        <v>169</v>
      </c>
      <c r="B135" s="12" t="s">
        <v>170</v>
      </c>
      <c r="C135" s="4">
        <v>3</v>
      </c>
      <c r="D135" s="4">
        <v>0</v>
      </c>
      <c r="E135" s="4">
        <v>2</v>
      </c>
      <c r="F135" s="4">
        <v>0</v>
      </c>
      <c r="G135" s="4">
        <v>0</v>
      </c>
      <c r="H135" s="4">
        <v>2</v>
      </c>
      <c r="I135" s="4">
        <v>3</v>
      </c>
      <c r="J135" s="4">
        <v>5</v>
      </c>
      <c r="K135" s="4"/>
      <c r="L135" s="4" t="s">
        <v>75</v>
      </c>
      <c r="M135" s="4"/>
      <c r="N135" s="12" t="s">
        <v>98</v>
      </c>
    </row>
    <row r="136" spans="1:14" ht="13.5" thickBot="1">
      <c r="A136" s="18" t="s">
        <v>171</v>
      </c>
      <c r="B136" s="12" t="s">
        <v>172</v>
      </c>
      <c r="C136" s="4">
        <v>3</v>
      </c>
      <c r="D136" s="4">
        <v>0</v>
      </c>
      <c r="E136" s="4">
        <v>2</v>
      </c>
      <c r="F136" s="4">
        <v>0</v>
      </c>
      <c r="G136" s="4">
        <v>0</v>
      </c>
      <c r="H136" s="4">
        <v>2</v>
      </c>
      <c r="I136" s="4">
        <v>3</v>
      </c>
      <c r="J136" s="4">
        <v>5</v>
      </c>
      <c r="K136" s="4"/>
      <c r="L136" s="4" t="s">
        <v>75</v>
      </c>
      <c r="M136" s="4"/>
      <c r="N136" s="12" t="s">
        <v>98</v>
      </c>
    </row>
    <row r="137" spans="1:14">
      <c r="A137" s="116" t="s">
        <v>173</v>
      </c>
      <c r="B137" s="117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8"/>
    </row>
    <row r="138" spans="1:14" ht="13.5" thickBot="1">
      <c r="A138" s="18" t="s">
        <v>174</v>
      </c>
      <c r="B138" s="12" t="s">
        <v>175</v>
      </c>
      <c r="C138" s="4">
        <v>3</v>
      </c>
      <c r="D138" s="4">
        <v>0</v>
      </c>
      <c r="E138" s="4">
        <v>2</v>
      </c>
      <c r="F138" s="4">
        <v>0</v>
      </c>
      <c r="G138" s="4">
        <v>0</v>
      </c>
      <c r="H138" s="4">
        <v>2</v>
      </c>
      <c r="I138" s="4">
        <v>3</v>
      </c>
      <c r="J138" s="4">
        <v>5</v>
      </c>
      <c r="K138" s="4"/>
      <c r="L138" s="4" t="s">
        <v>75</v>
      </c>
      <c r="M138" s="4"/>
      <c r="N138" s="12" t="s">
        <v>98</v>
      </c>
    </row>
    <row r="139" spans="1:14" ht="13.5" thickBot="1">
      <c r="A139" s="18" t="s">
        <v>176</v>
      </c>
      <c r="B139" s="12" t="s">
        <v>177</v>
      </c>
      <c r="C139" s="4">
        <v>3</v>
      </c>
      <c r="D139" s="4">
        <v>0</v>
      </c>
      <c r="E139" s="4">
        <v>2</v>
      </c>
      <c r="F139" s="4">
        <v>0</v>
      </c>
      <c r="G139" s="4">
        <v>0</v>
      </c>
      <c r="H139" s="4">
        <v>2</v>
      </c>
      <c r="I139" s="4">
        <v>3</v>
      </c>
      <c r="J139" s="4">
        <v>5</v>
      </c>
      <c r="K139" s="4"/>
      <c r="L139" s="4" t="s">
        <v>75</v>
      </c>
      <c r="M139" s="4"/>
      <c r="N139" s="12" t="s">
        <v>98</v>
      </c>
    </row>
    <row r="140" spans="1:14" ht="13.5" thickBot="1">
      <c r="A140" s="19" t="s">
        <v>178</v>
      </c>
      <c r="B140" s="69" t="s">
        <v>179</v>
      </c>
      <c r="C140" s="6">
        <v>3</v>
      </c>
      <c r="D140" s="6">
        <v>0</v>
      </c>
      <c r="E140" s="6">
        <v>2</v>
      </c>
      <c r="F140" s="6">
        <v>0</v>
      </c>
      <c r="G140" s="6">
        <v>0</v>
      </c>
      <c r="H140" s="6">
        <v>2</v>
      </c>
      <c r="I140" s="6">
        <v>3</v>
      </c>
      <c r="J140" s="6">
        <v>5</v>
      </c>
      <c r="K140" s="6"/>
      <c r="L140" s="6" t="s">
        <v>75</v>
      </c>
      <c r="M140" s="6"/>
      <c r="N140" s="69" t="s">
        <v>98</v>
      </c>
    </row>
    <row r="141" spans="1:14">
      <c r="A141" s="41"/>
      <c r="B141" s="42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2"/>
    </row>
    <row r="142" spans="1:14">
      <c r="A142" s="41"/>
      <c r="B142" s="42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2"/>
    </row>
    <row r="143" spans="1:14">
      <c r="A143" s="41"/>
      <c r="B143" s="42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2"/>
    </row>
    <row r="144" spans="1:14">
      <c r="A144" s="41"/>
      <c r="B144" s="42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2"/>
    </row>
    <row r="145" spans="1:14">
      <c r="A145" s="41"/>
      <c r="B145" s="42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2"/>
    </row>
    <row r="146" spans="1:14">
      <c r="A146" s="41"/>
      <c r="B146" s="42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2"/>
    </row>
    <row r="147" spans="1:14" ht="15.75">
      <c r="A147" s="79"/>
      <c r="B147" s="77"/>
      <c r="C147" s="78"/>
      <c r="D147" s="80"/>
      <c r="E147" s="81" t="s">
        <v>165</v>
      </c>
      <c r="F147" s="80"/>
      <c r="G147" s="80"/>
      <c r="H147" s="80"/>
      <c r="I147" s="80"/>
      <c r="J147" s="80"/>
      <c r="K147" s="78"/>
      <c r="L147" s="78"/>
      <c r="M147" s="78"/>
      <c r="N147" s="72"/>
    </row>
    <row r="148" spans="1:14" ht="13.5" thickBot="1">
      <c r="A148" s="113" t="s">
        <v>180</v>
      </c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5"/>
    </row>
    <row r="149" spans="1:14" ht="13.5" thickBot="1">
      <c r="A149" s="23"/>
      <c r="B149" s="110" t="s">
        <v>181</v>
      </c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2"/>
    </row>
    <row r="150" spans="1:14" ht="13.5" thickBot="1">
      <c r="A150" s="18" t="s">
        <v>182</v>
      </c>
      <c r="B150" s="12" t="s">
        <v>183</v>
      </c>
      <c r="C150" s="4">
        <v>4</v>
      </c>
      <c r="D150" s="4">
        <v>2</v>
      </c>
      <c r="E150" s="4">
        <v>1</v>
      </c>
      <c r="F150" s="4">
        <v>0</v>
      </c>
      <c r="G150" s="4">
        <v>0</v>
      </c>
      <c r="H150" s="4">
        <v>5</v>
      </c>
      <c r="I150" s="4">
        <v>2</v>
      </c>
      <c r="J150" s="4">
        <v>7</v>
      </c>
      <c r="K150" s="4"/>
      <c r="L150" s="4" t="s">
        <v>75</v>
      </c>
      <c r="M150" s="4"/>
      <c r="N150" s="12" t="s">
        <v>86</v>
      </c>
    </row>
    <row r="151" spans="1:14" ht="26.25" thickBot="1">
      <c r="A151" s="18" t="s">
        <v>184</v>
      </c>
      <c r="B151" s="12" t="s">
        <v>185</v>
      </c>
      <c r="C151" s="4">
        <v>4</v>
      </c>
      <c r="D151" s="4">
        <v>2</v>
      </c>
      <c r="E151" s="4">
        <v>1</v>
      </c>
      <c r="F151" s="4">
        <v>0</v>
      </c>
      <c r="G151" s="4">
        <v>0</v>
      </c>
      <c r="H151" s="4">
        <v>5</v>
      </c>
      <c r="I151" s="4">
        <v>2</v>
      </c>
      <c r="J151" s="4">
        <v>7</v>
      </c>
      <c r="K151" s="4"/>
      <c r="L151" s="4" t="s">
        <v>75</v>
      </c>
      <c r="M151" s="4"/>
      <c r="N151" s="12" t="s">
        <v>86</v>
      </c>
    </row>
    <row r="152" spans="1:14" ht="13.5" thickBot="1">
      <c r="A152" s="18" t="s">
        <v>186</v>
      </c>
      <c r="B152" s="12" t="s">
        <v>187</v>
      </c>
      <c r="C152" s="4">
        <v>4</v>
      </c>
      <c r="D152" s="4">
        <v>2</v>
      </c>
      <c r="E152" s="4">
        <v>1</v>
      </c>
      <c r="F152" s="4">
        <v>0</v>
      </c>
      <c r="G152" s="4">
        <v>0</v>
      </c>
      <c r="H152" s="4">
        <v>5</v>
      </c>
      <c r="I152" s="4">
        <v>2</v>
      </c>
      <c r="J152" s="4">
        <v>7</v>
      </c>
      <c r="K152" s="4"/>
      <c r="L152" s="4" t="s">
        <v>75</v>
      </c>
      <c r="M152" s="4"/>
      <c r="N152" s="12" t="s">
        <v>86</v>
      </c>
    </row>
    <row r="153" spans="1:14" ht="13.5" thickBot="1">
      <c r="A153" s="18" t="s">
        <v>188</v>
      </c>
      <c r="B153" s="12" t="s">
        <v>189</v>
      </c>
      <c r="C153" s="4">
        <v>4</v>
      </c>
      <c r="D153" s="4">
        <v>2</v>
      </c>
      <c r="E153" s="4">
        <v>1</v>
      </c>
      <c r="F153" s="4">
        <v>0</v>
      </c>
      <c r="G153" s="4">
        <v>0</v>
      </c>
      <c r="H153" s="4">
        <v>5</v>
      </c>
      <c r="I153" s="4">
        <v>2</v>
      </c>
      <c r="J153" s="4">
        <v>7</v>
      </c>
      <c r="K153" s="4"/>
      <c r="L153" s="4" t="s">
        <v>75</v>
      </c>
      <c r="M153" s="4"/>
      <c r="N153" s="12" t="s">
        <v>86</v>
      </c>
    </row>
    <row r="154" spans="1:14" ht="13.5" thickBot="1">
      <c r="A154" s="24"/>
      <c r="B154" s="110" t="s">
        <v>190</v>
      </c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2"/>
    </row>
    <row r="155" spans="1:14" ht="26.25" thickBot="1">
      <c r="A155" s="18" t="s">
        <v>233</v>
      </c>
      <c r="B155" s="12" t="s">
        <v>234</v>
      </c>
      <c r="C155" s="4">
        <v>4</v>
      </c>
      <c r="D155" s="4">
        <v>2</v>
      </c>
      <c r="E155" s="4">
        <v>1</v>
      </c>
      <c r="F155" s="4">
        <v>0</v>
      </c>
      <c r="G155" s="4">
        <v>0</v>
      </c>
      <c r="H155" s="4">
        <v>5</v>
      </c>
      <c r="I155" s="4">
        <v>2</v>
      </c>
      <c r="J155" s="4">
        <v>7</v>
      </c>
      <c r="K155" s="4"/>
      <c r="L155" s="4" t="s">
        <v>75</v>
      </c>
      <c r="M155" s="4"/>
      <c r="N155" s="12" t="s">
        <v>86</v>
      </c>
    </row>
    <row r="156" spans="1:14" ht="26.25" thickBot="1">
      <c r="A156" s="18" t="s">
        <v>195</v>
      </c>
      <c r="B156" s="12" t="s">
        <v>196</v>
      </c>
      <c r="C156" s="4">
        <v>4</v>
      </c>
      <c r="D156" s="4">
        <v>2</v>
      </c>
      <c r="E156" s="4">
        <v>1</v>
      </c>
      <c r="F156" s="4">
        <v>0</v>
      </c>
      <c r="G156" s="4">
        <v>0</v>
      </c>
      <c r="H156" s="4">
        <v>5</v>
      </c>
      <c r="I156" s="4">
        <v>2</v>
      </c>
      <c r="J156" s="4">
        <v>7</v>
      </c>
      <c r="K156" s="4"/>
      <c r="L156" s="4" t="s">
        <v>75</v>
      </c>
      <c r="M156" s="4"/>
      <c r="N156" s="12" t="s">
        <v>86</v>
      </c>
    </row>
    <row r="157" spans="1:14" ht="13.5" thickBot="1">
      <c r="A157" s="18" t="s">
        <v>191</v>
      </c>
      <c r="B157" s="12" t="s">
        <v>192</v>
      </c>
      <c r="C157" s="4">
        <v>4</v>
      </c>
      <c r="D157" s="4">
        <v>2</v>
      </c>
      <c r="E157" s="4">
        <v>1</v>
      </c>
      <c r="F157" s="4">
        <v>0</v>
      </c>
      <c r="G157" s="4">
        <v>0</v>
      </c>
      <c r="H157" s="4">
        <v>5</v>
      </c>
      <c r="I157" s="4">
        <v>2</v>
      </c>
      <c r="J157" s="4">
        <v>7</v>
      </c>
      <c r="K157" s="4"/>
      <c r="L157" s="4" t="s">
        <v>75</v>
      </c>
      <c r="M157" s="4"/>
      <c r="N157" s="12" t="s">
        <v>86</v>
      </c>
    </row>
    <row r="158" spans="1:14" ht="13.5" thickBot="1">
      <c r="A158" s="18" t="s">
        <v>193</v>
      </c>
      <c r="B158" s="12" t="s">
        <v>194</v>
      </c>
      <c r="C158" s="4">
        <v>4</v>
      </c>
      <c r="D158" s="4">
        <v>2</v>
      </c>
      <c r="E158" s="4">
        <v>1</v>
      </c>
      <c r="F158" s="4">
        <v>0</v>
      </c>
      <c r="G158" s="4">
        <v>0</v>
      </c>
      <c r="H158" s="4">
        <v>5</v>
      </c>
      <c r="I158" s="4">
        <v>2</v>
      </c>
      <c r="J158" s="4">
        <v>7</v>
      </c>
      <c r="K158" s="4"/>
      <c r="L158" s="4" t="s">
        <v>75</v>
      </c>
      <c r="M158" s="4"/>
      <c r="N158" s="12" t="s">
        <v>86</v>
      </c>
    </row>
    <row r="159" spans="1:14" ht="13.5" thickBot="1">
      <c r="A159" s="18" t="s">
        <v>229</v>
      </c>
      <c r="B159" s="12" t="s">
        <v>230</v>
      </c>
      <c r="C159" s="4">
        <v>4</v>
      </c>
      <c r="D159" s="4">
        <v>2</v>
      </c>
      <c r="E159" s="4">
        <v>1</v>
      </c>
      <c r="F159" s="4">
        <v>0</v>
      </c>
      <c r="G159" s="4">
        <v>0</v>
      </c>
      <c r="H159" s="4">
        <v>5</v>
      </c>
      <c r="I159" s="4">
        <v>2</v>
      </c>
      <c r="J159" s="4">
        <v>7</v>
      </c>
      <c r="K159" s="4"/>
      <c r="L159" s="4" t="s">
        <v>75</v>
      </c>
      <c r="M159" s="4"/>
      <c r="N159" s="12" t="s">
        <v>86</v>
      </c>
    </row>
    <row r="160" spans="1:14" ht="26.25" thickBot="1">
      <c r="A160" s="18" t="s">
        <v>374</v>
      </c>
      <c r="B160" s="12" t="s">
        <v>323</v>
      </c>
      <c r="C160" s="4">
        <v>4</v>
      </c>
      <c r="D160" s="4">
        <v>2</v>
      </c>
      <c r="E160" s="4">
        <v>1</v>
      </c>
      <c r="F160" s="4">
        <v>0</v>
      </c>
      <c r="G160" s="4">
        <v>0</v>
      </c>
      <c r="H160" s="4">
        <v>5</v>
      </c>
      <c r="I160" s="4">
        <v>2</v>
      </c>
      <c r="J160" s="4">
        <v>7</v>
      </c>
      <c r="K160" s="4"/>
      <c r="L160" s="4" t="s">
        <v>75</v>
      </c>
      <c r="M160" s="4"/>
      <c r="N160" s="12" t="s">
        <v>86</v>
      </c>
    </row>
    <row r="161" spans="1:14" ht="13.5" thickBot="1">
      <c r="A161" s="18" t="s">
        <v>197</v>
      </c>
      <c r="B161" s="12" t="s">
        <v>189</v>
      </c>
      <c r="C161" s="4">
        <v>4</v>
      </c>
      <c r="D161" s="4">
        <v>2</v>
      </c>
      <c r="E161" s="4">
        <v>1</v>
      </c>
      <c r="F161" s="4">
        <v>0</v>
      </c>
      <c r="G161" s="4">
        <v>0</v>
      </c>
      <c r="H161" s="4">
        <v>5</v>
      </c>
      <c r="I161" s="4">
        <v>2</v>
      </c>
      <c r="J161" s="4">
        <v>7</v>
      </c>
      <c r="K161" s="4"/>
      <c r="L161" s="4" t="s">
        <v>75</v>
      </c>
      <c r="M161" s="4"/>
      <c r="N161" s="12" t="s">
        <v>86</v>
      </c>
    </row>
    <row r="162" spans="1:14" ht="13.5" thickBot="1">
      <c r="A162" s="107" t="s">
        <v>379</v>
      </c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9"/>
    </row>
    <row r="163" spans="1:14" ht="13.5" thickBot="1">
      <c r="A163" s="23"/>
      <c r="B163" s="110" t="s">
        <v>181</v>
      </c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2"/>
    </row>
    <row r="164" spans="1:14" ht="26.25" thickBot="1">
      <c r="A164" s="18" t="s">
        <v>199</v>
      </c>
      <c r="B164" s="12" t="s">
        <v>200</v>
      </c>
      <c r="C164" s="4">
        <v>4</v>
      </c>
      <c r="D164" s="4">
        <v>2</v>
      </c>
      <c r="E164" s="4">
        <v>1</v>
      </c>
      <c r="F164" s="4">
        <v>0</v>
      </c>
      <c r="G164" s="4">
        <v>0</v>
      </c>
      <c r="H164" s="4">
        <v>5</v>
      </c>
      <c r="I164" s="4">
        <v>2</v>
      </c>
      <c r="J164" s="4">
        <v>7</v>
      </c>
      <c r="K164" s="4"/>
      <c r="L164" s="4" t="s">
        <v>75</v>
      </c>
      <c r="M164" s="4"/>
      <c r="N164" s="12" t="s">
        <v>89</v>
      </c>
    </row>
    <row r="165" spans="1:14" ht="13.5" thickBot="1">
      <c r="A165" s="18" t="s">
        <v>128</v>
      </c>
      <c r="B165" s="12" t="s">
        <v>129</v>
      </c>
      <c r="C165" s="4">
        <v>4</v>
      </c>
      <c r="D165" s="4">
        <v>2</v>
      </c>
      <c r="E165" s="4">
        <v>1</v>
      </c>
      <c r="F165" s="4">
        <v>0</v>
      </c>
      <c r="G165" s="4">
        <v>0</v>
      </c>
      <c r="H165" s="4">
        <v>5</v>
      </c>
      <c r="I165" s="4">
        <v>2</v>
      </c>
      <c r="J165" s="4">
        <v>7</v>
      </c>
      <c r="K165" s="4"/>
      <c r="L165" s="4" t="s">
        <v>75</v>
      </c>
      <c r="M165" s="4"/>
      <c r="N165" s="12" t="s">
        <v>89</v>
      </c>
    </row>
    <row r="166" spans="1:14" ht="13.5" thickBot="1">
      <c r="A166" s="18" t="s">
        <v>148</v>
      </c>
      <c r="B166" s="12" t="s">
        <v>149</v>
      </c>
      <c r="C166" s="4">
        <v>4</v>
      </c>
      <c r="D166" s="4">
        <v>2</v>
      </c>
      <c r="E166" s="4">
        <v>1</v>
      </c>
      <c r="F166" s="4">
        <v>0</v>
      </c>
      <c r="G166" s="4">
        <v>0</v>
      </c>
      <c r="H166" s="4">
        <v>5</v>
      </c>
      <c r="I166" s="4">
        <v>2</v>
      </c>
      <c r="J166" s="4">
        <v>7</v>
      </c>
      <c r="K166" s="4"/>
      <c r="L166" s="4" t="s">
        <v>75</v>
      </c>
      <c r="M166" s="4"/>
      <c r="N166" s="12" t="s">
        <v>89</v>
      </c>
    </row>
    <row r="167" spans="1:14" ht="13.5" thickBot="1">
      <c r="A167" s="18" t="s">
        <v>142</v>
      </c>
      <c r="B167" s="12" t="s">
        <v>143</v>
      </c>
      <c r="C167" s="4">
        <v>4</v>
      </c>
      <c r="D167" s="4">
        <v>2</v>
      </c>
      <c r="E167" s="4">
        <v>1</v>
      </c>
      <c r="F167" s="4">
        <v>0</v>
      </c>
      <c r="G167" s="4">
        <v>0</v>
      </c>
      <c r="H167" s="4">
        <v>5</v>
      </c>
      <c r="I167" s="4">
        <v>2</v>
      </c>
      <c r="J167" s="4">
        <v>7</v>
      </c>
      <c r="K167" s="4"/>
      <c r="L167" s="4" t="s">
        <v>75</v>
      </c>
      <c r="M167" s="4"/>
      <c r="N167" s="12" t="s">
        <v>89</v>
      </c>
    </row>
    <row r="168" spans="1:14" ht="13.5" thickBot="1">
      <c r="A168" s="24"/>
      <c r="B168" s="110" t="s">
        <v>190</v>
      </c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2"/>
    </row>
    <row r="169" spans="1:14" ht="13.5" thickBot="1">
      <c r="A169" s="18" t="s">
        <v>359</v>
      </c>
      <c r="B169" s="12" t="s">
        <v>360</v>
      </c>
      <c r="C169" s="4">
        <v>4</v>
      </c>
      <c r="D169" s="4">
        <v>2</v>
      </c>
      <c r="E169" s="4">
        <v>1</v>
      </c>
      <c r="F169" s="4">
        <v>0</v>
      </c>
      <c r="G169" s="4">
        <v>0</v>
      </c>
      <c r="H169" s="4">
        <v>5</v>
      </c>
      <c r="I169" s="4">
        <v>2</v>
      </c>
      <c r="J169" s="4">
        <v>7</v>
      </c>
      <c r="K169" s="4"/>
      <c r="L169" s="4" t="s">
        <v>75</v>
      </c>
      <c r="M169" s="4"/>
      <c r="N169" s="12" t="s">
        <v>89</v>
      </c>
    </row>
    <row r="170" spans="1:14" ht="13.5" thickBot="1">
      <c r="A170" s="18" t="s">
        <v>294</v>
      </c>
      <c r="B170" s="12" t="s">
        <v>143</v>
      </c>
      <c r="C170" s="4">
        <v>4</v>
      </c>
      <c r="D170" s="4">
        <v>2</v>
      </c>
      <c r="E170" s="4">
        <v>1</v>
      </c>
      <c r="F170" s="4">
        <v>0</v>
      </c>
      <c r="G170" s="4">
        <v>0</v>
      </c>
      <c r="H170" s="4">
        <v>5</v>
      </c>
      <c r="I170" s="4">
        <v>2</v>
      </c>
      <c r="J170" s="4">
        <v>7</v>
      </c>
      <c r="K170" s="4"/>
      <c r="L170" s="4" t="s">
        <v>75</v>
      </c>
      <c r="M170" s="4"/>
      <c r="N170" s="12" t="s">
        <v>89</v>
      </c>
    </row>
    <row r="171" spans="1:14" ht="13.5" thickBot="1">
      <c r="A171" s="18" t="s">
        <v>211</v>
      </c>
      <c r="B171" s="12" t="s">
        <v>212</v>
      </c>
      <c r="C171" s="4">
        <v>4</v>
      </c>
      <c r="D171" s="4">
        <v>2</v>
      </c>
      <c r="E171" s="4">
        <v>1</v>
      </c>
      <c r="F171" s="4">
        <v>0</v>
      </c>
      <c r="G171" s="4">
        <v>0</v>
      </c>
      <c r="H171" s="4">
        <v>5</v>
      </c>
      <c r="I171" s="4">
        <v>2</v>
      </c>
      <c r="J171" s="4">
        <v>7</v>
      </c>
      <c r="K171" s="4"/>
      <c r="L171" s="4" t="s">
        <v>75</v>
      </c>
      <c r="M171" s="4"/>
      <c r="N171" s="12" t="s">
        <v>89</v>
      </c>
    </row>
    <row r="172" spans="1:14" ht="13.5" thickBot="1">
      <c r="A172" s="18" t="s">
        <v>205</v>
      </c>
      <c r="B172" s="12" t="s">
        <v>206</v>
      </c>
      <c r="C172" s="4">
        <v>4</v>
      </c>
      <c r="D172" s="4">
        <v>2</v>
      </c>
      <c r="E172" s="4">
        <v>1</v>
      </c>
      <c r="F172" s="4">
        <v>0</v>
      </c>
      <c r="G172" s="4">
        <v>0</v>
      </c>
      <c r="H172" s="4">
        <v>5</v>
      </c>
      <c r="I172" s="4">
        <v>2</v>
      </c>
      <c r="J172" s="4">
        <v>7</v>
      </c>
      <c r="K172" s="4"/>
      <c r="L172" s="4" t="s">
        <v>75</v>
      </c>
      <c r="M172" s="4"/>
      <c r="N172" s="12" t="s">
        <v>89</v>
      </c>
    </row>
    <row r="173" spans="1:14" ht="13.5" thickBot="1">
      <c r="A173" s="18" t="s">
        <v>297</v>
      </c>
      <c r="B173" s="12" t="s">
        <v>149</v>
      </c>
      <c r="C173" s="4">
        <v>4</v>
      </c>
      <c r="D173" s="4">
        <v>2</v>
      </c>
      <c r="E173" s="4">
        <v>1</v>
      </c>
      <c r="F173" s="4">
        <v>0</v>
      </c>
      <c r="G173" s="4">
        <v>0</v>
      </c>
      <c r="H173" s="4">
        <v>5</v>
      </c>
      <c r="I173" s="4">
        <v>2</v>
      </c>
      <c r="J173" s="4">
        <v>7</v>
      </c>
      <c r="K173" s="4"/>
      <c r="L173" s="4" t="s">
        <v>75</v>
      </c>
      <c r="M173" s="4"/>
      <c r="N173" s="12" t="s">
        <v>89</v>
      </c>
    </row>
    <row r="174" spans="1:14" ht="13.5" thickBot="1">
      <c r="A174" s="113" t="s">
        <v>391</v>
      </c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5"/>
    </row>
    <row r="175" spans="1:14" ht="13.5" thickBot="1">
      <c r="A175" s="23"/>
      <c r="B175" s="110" t="s">
        <v>181</v>
      </c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2"/>
    </row>
    <row r="176" spans="1:14" ht="26.25" thickBot="1">
      <c r="A176" s="18" t="s">
        <v>343</v>
      </c>
      <c r="B176" s="12" t="s">
        <v>344</v>
      </c>
      <c r="C176" s="4">
        <v>4</v>
      </c>
      <c r="D176" s="4">
        <v>2</v>
      </c>
      <c r="E176" s="4">
        <v>0</v>
      </c>
      <c r="F176" s="4">
        <v>1</v>
      </c>
      <c r="G176" s="4">
        <v>0</v>
      </c>
      <c r="H176" s="4">
        <v>5</v>
      </c>
      <c r="I176" s="4">
        <v>2</v>
      </c>
      <c r="J176" s="4">
        <v>7</v>
      </c>
      <c r="K176" s="4"/>
      <c r="L176" s="4" t="s">
        <v>75</v>
      </c>
      <c r="M176" s="4"/>
      <c r="N176" s="12" t="s">
        <v>89</v>
      </c>
    </row>
    <row r="177" spans="1:14" ht="13.5" thickBot="1">
      <c r="A177" s="18" t="s">
        <v>353</v>
      </c>
      <c r="B177" s="12" t="s">
        <v>354</v>
      </c>
      <c r="C177" s="4">
        <v>4</v>
      </c>
      <c r="D177" s="4">
        <v>2</v>
      </c>
      <c r="E177" s="4">
        <v>0</v>
      </c>
      <c r="F177" s="4">
        <v>1</v>
      </c>
      <c r="G177" s="4">
        <v>0</v>
      </c>
      <c r="H177" s="4">
        <v>5</v>
      </c>
      <c r="I177" s="4">
        <v>2</v>
      </c>
      <c r="J177" s="4">
        <v>7</v>
      </c>
      <c r="K177" s="4"/>
      <c r="L177" s="4" t="s">
        <v>75</v>
      </c>
      <c r="M177" s="4"/>
      <c r="N177" s="12" t="s">
        <v>89</v>
      </c>
    </row>
    <row r="178" spans="1:14" ht="13.5" thickBot="1">
      <c r="A178" s="18" t="s">
        <v>355</v>
      </c>
      <c r="B178" s="12" t="s">
        <v>356</v>
      </c>
      <c r="C178" s="4">
        <v>4</v>
      </c>
      <c r="D178" s="4">
        <v>2</v>
      </c>
      <c r="E178" s="4">
        <v>0</v>
      </c>
      <c r="F178" s="4">
        <v>1</v>
      </c>
      <c r="G178" s="4">
        <v>0</v>
      </c>
      <c r="H178" s="4">
        <v>5</v>
      </c>
      <c r="I178" s="4">
        <v>2</v>
      </c>
      <c r="J178" s="4">
        <v>7</v>
      </c>
      <c r="K178" s="4"/>
      <c r="L178" s="4" t="s">
        <v>75</v>
      </c>
      <c r="M178" s="4"/>
      <c r="N178" s="12" t="s">
        <v>89</v>
      </c>
    </row>
    <row r="179" spans="1:14" ht="26.25" thickBot="1">
      <c r="A179" s="18" t="s">
        <v>345</v>
      </c>
      <c r="B179" s="12" t="s">
        <v>346</v>
      </c>
      <c r="C179" s="4">
        <v>4</v>
      </c>
      <c r="D179" s="4">
        <v>2</v>
      </c>
      <c r="E179" s="4">
        <v>0</v>
      </c>
      <c r="F179" s="4">
        <v>1</v>
      </c>
      <c r="G179" s="4">
        <v>0</v>
      </c>
      <c r="H179" s="4">
        <v>5</v>
      </c>
      <c r="I179" s="4">
        <v>2</v>
      </c>
      <c r="J179" s="4">
        <v>7</v>
      </c>
      <c r="K179" s="4"/>
      <c r="L179" s="4" t="s">
        <v>75</v>
      </c>
      <c r="M179" s="4"/>
      <c r="N179" s="12" t="s">
        <v>89</v>
      </c>
    </row>
    <row r="180" spans="1:14" ht="13.5" thickBot="1">
      <c r="A180" s="24"/>
      <c r="B180" s="110" t="s">
        <v>190</v>
      </c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2"/>
    </row>
    <row r="181" spans="1:14" ht="25.5">
      <c r="A181" s="44" t="s">
        <v>347</v>
      </c>
      <c r="B181" s="45" t="s">
        <v>348</v>
      </c>
      <c r="C181" s="46">
        <v>4</v>
      </c>
      <c r="D181" s="46">
        <v>2</v>
      </c>
      <c r="E181" s="46">
        <v>0</v>
      </c>
      <c r="F181" s="46">
        <v>1</v>
      </c>
      <c r="G181" s="46">
        <v>0</v>
      </c>
      <c r="H181" s="46">
        <v>5</v>
      </c>
      <c r="I181" s="46">
        <v>2</v>
      </c>
      <c r="J181" s="46">
        <v>7</v>
      </c>
      <c r="K181" s="46"/>
      <c r="L181" s="46" t="s">
        <v>75</v>
      </c>
      <c r="M181" s="46"/>
      <c r="N181" s="45" t="s">
        <v>89</v>
      </c>
    </row>
    <row r="182" spans="1:14">
      <c r="A182" s="47" t="s">
        <v>349</v>
      </c>
      <c r="B182" s="48" t="s">
        <v>350</v>
      </c>
      <c r="C182" s="49">
        <v>4</v>
      </c>
      <c r="D182" s="49">
        <v>2</v>
      </c>
      <c r="E182" s="49">
        <v>0</v>
      </c>
      <c r="F182" s="49">
        <v>1</v>
      </c>
      <c r="G182" s="49">
        <v>0</v>
      </c>
      <c r="H182" s="49">
        <v>5</v>
      </c>
      <c r="I182" s="49">
        <v>2</v>
      </c>
      <c r="J182" s="49">
        <v>7</v>
      </c>
      <c r="K182" s="49"/>
      <c r="L182" s="49" t="s">
        <v>75</v>
      </c>
      <c r="M182" s="49"/>
      <c r="N182" s="48" t="s">
        <v>89</v>
      </c>
    </row>
    <row r="183" spans="1:14" ht="13.5" thickBot="1">
      <c r="A183" s="82" t="s">
        <v>357</v>
      </c>
      <c r="B183" s="83" t="s">
        <v>358</v>
      </c>
      <c r="C183" s="84">
        <v>4</v>
      </c>
      <c r="D183" s="84">
        <v>2</v>
      </c>
      <c r="E183" s="84">
        <v>0</v>
      </c>
      <c r="F183" s="84">
        <v>1</v>
      </c>
      <c r="G183" s="84">
        <v>0</v>
      </c>
      <c r="H183" s="84">
        <v>5</v>
      </c>
      <c r="I183" s="84">
        <v>2</v>
      </c>
      <c r="J183" s="84">
        <v>7</v>
      </c>
      <c r="K183" s="84"/>
      <c r="L183" s="84" t="s">
        <v>75</v>
      </c>
      <c r="M183" s="84"/>
      <c r="N183" s="83" t="s">
        <v>89</v>
      </c>
    </row>
    <row r="184" spans="1:14">
      <c r="A184" s="41"/>
      <c r="B184" s="42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2"/>
    </row>
    <row r="185" spans="1:14">
      <c r="A185" s="41"/>
      <c r="B185" s="42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2"/>
    </row>
    <row r="186" spans="1:14">
      <c r="A186" s="41"/>
      <c r="B186" s="42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2"/>
    </row>
    <row r="187" spans="1:14">
      <c r="A187" s="41"/>
      <c r="B187" s="42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2"/>
    </row>
    <row r="188" spans="1:14" ht="13.5" thickBot="1">
      <c r="A188" s="41"/>
      <c r="B188" s="42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2"/>
    </row>
    <row r="189" spans="1:14" ht="13.5" thickBot="1">
      <c r="A189" s="21" t="s">
        <v>67</v>
      </c>
      <c r="B189" s="9" t="s">
        <v>68</v>
      </c>
      <c r="C189" s="9" t="s">
        <v>69</v>
      </c>
      <c r="D189" s="100" t="s">
        <v>70</v>
      </c>
      <c r="E189" s="101"/>
      <c r="F189" s="101"/>
      <c r="G189" s="102"/>
      <c r="H189" s="100" t="s">
        <v>71</v>
      </c>
      <c r="I189" s="101"/>
      <c r="J189" s="102"/>
      <c r="K189" s="100" t="s">
        <v>72</v>
      </c>
      <c r="L189" s="101"/>
      <c r="M189" s="102"/>
      <c r="N189" s="9" t="s">
        <v>73</v>
      </c>
    </row>
    <row r="190" spans="1:14" ht="13.5" thickBot="1">
      <c r="A190" s="22"/>
      <c r="B190" s="10"/>
      <c r="C190" s="10" t="s">
        <v>74</v>
      </c>
      <c r="D190" s="11" t="s">
        <v>75</v>
      </c>
      <c r="E190" s="11" t="s">
        <v>76</v>
      </c>
      <c r="F190" s="11" t="s">
        <v>77</v>
      </c>
      <c r="G190" s="11" t="s">
        <v>78</v>
      </c>
      <c r="H190" s="11" t="s">
        <v>79</v>
      </c>
      <c r="I190" s="11" t="s">
        <v>33</v>
      </c>
      <c r="J190" s="11" t="s">
        <v>80</v>
      </c>
      <c r="K190" s="11" t="s">
        <v>81</v>
      </c>
      <c r="L190" s="11" t="s">
        <v>75</v>
      </c>
      <c r="M190" s="11" t="s">
        <v>82</v>
      </c>
      <c r="N190" s="10" t="s">
        <v>83</v>
      </c>
    </row>
    <row r="191" spans="1:14" ht="26.25" thickBot="1">
      <c r="A191" s="18" t="s">
        <v>351</v>
      </c>
      <c r="B191" s="12" t="s">
        <v>344</v>
      </c>
      <c r="C191" s="4">
        <v>4</v>
      </c>
      <c r="D191" s="4">
        <v>2</v>
      </c>
      <c r="E191" s="4">
        <v>0</v>
      </c>
      <c r="F191" s="4">
        <v>1</v>
      </c>
      <c r="G191" s="4">
        <v>0</v>
      </c>
      <c r="H191" s="4">
        <v>5</v>
      </c>
      <c r="I191" s="4">
        <v>2</v>
      </c>
      <c r="J191" s="4">
        <v>7</v>
      </c>
      <c r="K191" s="4"/>
      <c r="L191" s="4" t="s">
        <v>75</v>
      </c>
      <c r="M191" s="4"/>
      <c r="N191" s="12" t="s">
        <v>89</v>
      </c>
    </row>
    <row r="192" spans="1:14" ht="13.5" thickBot="1">
      <c r="A192" s="18" t="s">
        <v>372</v>
      </c>
      <c r="B192" s="12" t="s">
        <v>320</v>
      </c>
      <c r="C192" s="4">
        <v>4</v>
      </c>
      <c r="D192" s="4">
        <v>2</v>
      </c>
      <c r="E192" s="4">
        <v>0</v>
      </c>
      <c r="F192" s="4">
        <v>1</v>
      </c>
      <c r="G192" s="4">
        <v>0</v>
      </c>
      <c r="H192" s="4">
        <v>5</v>
      </c>
      <c r="I192" s="4">
        <v>2</v>
      </c>
      <c r="J192" s="4">
        <v>7</v>
      </c>
      <c r="K192" s="4"/>
      <c r="L192" s="4" t="s">
        <v>75</v>
      </c>
      <c r="M192" s="4"/>
      <c r="N192" s="12" t="s">
        <v>89</v>
      </c>
    </row>
    <row r="193" spans="1:14" ht="13.5" thickBot="1">
      <c r="A193" s="107" t="s">
        <v>215</v>
      </c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9"/>
    </row>
    <row r="194" spans="1:14" ht="13.5" thickBot="1">
      <c r="A194" s="23"/>
      <c r="B194" s="110" t="s">
        <v>181</v>
      </c>
      <c r="C194" s="111"/>
      <c r="D194" s="111"/>
      <c r="E194" s="111"/>
      <c r="F194" s="111"/>
      <c r="G194" s="111"/>
      <c r="H194" s="111"/>
      <c r="I194" s="111"/>
      <c r="J194" s="111"/>
      <c r="K194" s="111"/>
      <c r="L194" s="111"/>
      <c r="M194" s="111"/>
      <c r="N194" s="112"/>
    </row>
    <row r="195" spans="1:14" ht="13.5" thickBot="1">
      <c r="A195" s="18" t="s">
        <v>236</v>
      </c>
      <c r="B195" s="12" t="s">
        <v>237</v>
      </c>
      <c r="C195" s="4">
        <v>3</v>
      </c>
      <c r="D195" s="4">
        <v>2</v>
      </c>
      <c r="E195" s="4">
        <v>0</v>
      </c>
      <c r="F195" s="4">
        <v>0</v>
      </c>
      <c r="G195" s="4">
        <v>0</v>
      </c>
      <c r="H195" s="4">
        <v>4</v>
      </c>
      <c r="I195" s="4">
        <v>1</v>
      </c>
      <c r="J195" s="4">
        <v>5</v>
      </c>
      <c r="K195" s="4"/>
      <c r="L195" s="4" t="s">
        <v>75</v>
      </c>
      <c r="M195" s="4"/>
      <c r="N195" s="12" t="s">
        <v>98</v>
      </c>
    </row>
    <row r="196" spans="1:14" ht="13.5" thickBot="1">
      <c r="A196" s="18" t="s">
        <v>238</v>
      </c>
      <c r="B196" s="12" t="s">
        <v>239</v>
      </c>
      <c r="C196" s="4">
        <v>3</v>
      </c>
      <c r="D196" s="4">
        <v>2</v>
      </c>
      <c r="E196" s="4">
        <v>0</v>
      </c>
      <c r="F196" s="4">
        <v>0</v>
      </c>
      <c r="G196" s="4">
        <v>0</v>
      </c>
      <c r="H196" s="4">
        <v>4</v>
      </c>
      <c r="I196" s="4">
        <v>1</v>
      </c>
      <c r="J196" s="4">
        <v>5</v>
      </c>
      <c r="K196" s="4"/>
      <c r="L196" s="4" t="s">
        <v>75</v>
      </c>
      <c r="M196" s="4"/>
      <c r="N196" s="12" t="s">
        <v>98</v>
      </c>
    </row>
    <row r="197" spans="1:14" ht="26.25" thickBot="1">
      <c r="A197" s="18" t="s">
        <v>240</v>
      </c>
      <c r="B197" s="12" t="s">
        <v>241</v>
      </c>
      <c r="C197" s="4">
        <v>3</v>
      </c>
      <c r="D197" s="4">
        <v>2</v>
      </c>
      <c r="E197" s="4">
        <v>0</v>
      </c>
      <c r="F197" s="4">
        <v>0</v>
      </c>
      <c r="G197" s="4">
        <v>0</v>
      </c>
      <c r="H197" s="4">
        <v>4</v>
      </c>
      <c r="I197" s="4">
        <v>1</v>
      </c>
      <c r="J197" s="4">
        <v>5</v>
      </c>
      <c r="K197" s="4"/>
      <c r="L197" s="4" t="s">
        <v>75</v>
      </c>
      <c r="M197" s="4"/>
      <c r="N197" s="12" t="s">
        <v>98</v>
      </c>
    </row>
    <row r="198" spans="1:14" ht="13.5" thickBot="1">
      <c r="A198" s="24"/>
      <c r="B198" s="110" t="s">
        <v>190</v>
      </c>
      <c r="C198" s="111"/>
      <c r="D198" s="111"/>
      <c r="E198" s="111"/>
      <c r="F198" s="111"/>
      <c r="G198" s="111"/>
      <c r="H198" s="111"/>
      <c r="I198" s="111"/>
      <c r="J198" s="111"/>
      <c r="K198" s="111"/>
      <c r="L198" s="111"/>
      <c r="M198" s="111"/>
      <c r="N198" s="112"/>
    </row>
    <row r="199" spans="1:14" ht="13.5" thickBot="1">
      <c r="A199" s="18" t="s">
        <v>242</v>
      </c>
      <c r="B199" s="12" t="s">
        <v>237</v>
      </c>
      <c r="C199" s="4">
        <v>3</v>
      </c>
      <c r="D199" s="4">
        <v>2</v>
      </c>
      <c r="E199" s="4">
        <v>0</v>
      </c>
      <c r="F199" s="4">
        <v>0</v>
      </c>
      <c r="G199" s="4">
        <v>0</v>
      </c>
      <c r="H199" s="4">
        <v>4</v>
      </c>
      <c r="I199" s="4">
        <v>1</v>
      </c>
      <c r="J199" s="4">
        <v>5</v>
      </c>
      <c r="K199" s="4"/>
      <c r="L199" s="4" t="s">
        <v>75</v>
      </c>
      <c r="M199" s="4"/>
      <c r="N199" s="12" t="s">
        <v>98</v>
      </c>
    </row>
    <row r="200" spans="1:14" ht="13.5" thickBot="1">
      <c r="A200" s="18" t="s">
        <v>243</v>
      </c>
      <c r="B200" s="12" t="s">
        <v>239</v>
      </c>
      <c r="C200" s="4">
        <v>3</v>
      </c>
      <c r="D200" s="4">
        <v>2</v>
      </c>
      <c r="E200" s="4">
        <v>0</v>
      </c>
      <c r="F200" s="4">
        <v>0</v>
      </c>
      <c r="G200" s="4">
        <v>0</v>
      </c>
      <c r="H200" s="4">
        <v>4</v>
      </c>
      <c r="I200" s="4">
        <v>1</v>
      </c>
      <c r="J200" s="4">
        <v>5</v>
      </c>
      <c r="K200" s="4"/>
      <c r="L200" s="4" t="s">
        <v>75</v>
      </c>
      <c r="M200" s="4"/>
      <c r="N200" s="12" t="s">
        <v>98</v>
      </c>
    </row>
    <row r="201" spans="1:14" ht="26.25" thickBot="1">
      <c r="A201" s="18" t="s">
        <v>244</v>
      </c>
      <c r="B201" s="12" t="s">
        <v>241</v>
      </c>
      <c r="C201" s="4">
        <v>3</v>
      </c>
      <c r="D201" s="4">
        <v>2</v>
      </c>
      <c r="E201" s="4">
        <v>0</v>
      </c>
      <c r="F201" s="4">
        <v>0</v>
      </c>
      <c r="G201" s="4">
        <v>0</v>
      </c>
      <c r="H201" s="4">
        <v>4</v>
      </c>
      <c r="I201" s="4">
        <v>1</v>
      </c>
      <c r="J201" s="4">
        <v>5</v>
      </c>
      <c r="K201" s="4"/>
      <c r="L201" s="4" t="s">
        <v>75</v>
      </c>
      <c r="M201" s="4"/>
      <c r="N201" s="12" t="s">
        <v>98</v>
      </c>
    </row>
    <row r="202" spans="1:14" s="53" customFormat="1" ht="13.5" thickBot="1">
      <c r="A202" s="50" t="s">
        <v>101</v>
      </c>
      <c r="B202" s="51"/>
      <c r="C202" s="52">
        <f t="shared" ref="C202:J202" si="0">C195+C176+C165+C151</f>
        <v>15</v>
      </c>
      <c r="D202" s="52">
        <f t="shared" si="0"/>
        <v>8</v>
      </c>
      <c r="E202" s="52">
        <f t="shared" si="0"/>
        <v>2</v>
      </c>
      <c r="F202" s="52">
        <f t="shared" si="0"/>
        <v>1</v>
      </c>
      <c r="G202" s="52">
        <f t="shared" si="0"/>
        <v>0</v>
      </c>
      <c r="H202" s="52">
        <f t="shared" si="0"/>
        <v>19</v>
      </c>
      <c r="I202" s="52">
        <f t="shared" si="0"/>
        <v>7</v>
      </c>
      <c r="J202" s="52">
        <f t="shared" si="0"/>
        <v>26</v>
      </c>
      <c r="K202" s="52"/>
      <c r="L202" s="52"/>
      <c r="M202" s="52"/>
      <c r="N202" s="51"/>
    </row>
    <row r="203" spans="1:14" ht="15.75">
      <c r="A203" s="14"/>
    </row>
    <row r="204" spans="1:14" ht="15.75">
      <c r="D204" s="13" t="s">
        <v>245</v>
      </c>
    </row>
    <row r="205" spans="1:14" ht="13.5" thickBot="1">
      <c r="A205" s="16"/>
    </row>
    <row r="206" spans="1:14" ht="13.5" thickBot="1">
      <c r="A206" s="21" t="s">
        <v>67</v>
      </c>
      <c r="B206" s="9" t="s">
        <v>68</v>
      </c>
      <c r="C206" s="9" t="s">
        <v>69</v>
      </c>
      <c r="D206" s="100" t="s">
        <v>70</v>
      </c>
      <c r="E206" s="101"/>
      <c r="F206" s="101"/>
      <c r="G206" s="102"/>
      <c r="H206" s="100" t="s">
        <v>71</v>
      </c>
      <c r="I206" s="101"/>
      <c r="J206" s="102"/>
      <c r="K206" s="100" t="s">
        <v>72</v>
      </c>
      <c r="L206" s="101"/>
      <c r="M206" s="102"/>
      <c r="N206" s="9" t="s">
        <v>73</v>
      </c>
    </row>
    <row r="207" spans="1:14" ht="13.5" thickBot="1">
      <c r="A207" s="22"/>
      <c r="B207" s="10"/>
      <c r="C207" s="10" t="s">
        <v>74</v>
      </c>
      <c r="D207" s="11" t="s">
        <v>75</v>
      </c>
      <c r="E207" s="11" t="s">
        <v>76</v>
      </c>
      <c r="F207" s="11" t="s">
        <v>77</v>
      </c>
      <c r="G207" s="11" t="s">
        <v>78</v>
      </c>
      <c r="H207" s="11" t="s">
        <v>79</v>
      </c>
      <c r="I207" s="11" t="s">
        <v>33</v>
      </c>
      <c r="J207" s="11" t="s">
        <v>80</v>
      </c>
      <c r="K207" s="11" t="s">
        <v>81</v>
      </c>
      <c r="L207" s="11" t="s">
        <v>75</v>
      </c>
      <c r="M207" s="11" t="s">
        <v>82</v>
      </c>
      <c r="N207" s="10" t="s">
        <v>83</v>
      </c>
    </row>
    <row r="208" spans="1:14" ht="13.5" thickBot="1">
      <c r="A208" s="107" t="s">
        <v>246</v>
      </c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9"/>
    </row>
    <row r="209" spans="1:14" ht="13.5" thickBot="1">
      <c r="A209" s="18" t="s">
        <v>300</v>
      </c>
      <c r="B209" s="12" t="s">
        <v>248</v>
      </c>
      <c r="C209" s="4">
        <v>4</v>
      </c>
      <c r="D209" s="4">
        <v>0</v>
      </c>
      <c r="E209" s="4">
        <v>0</v>
      </c>
      <c r="F209" s="4">
        <v>1</v>
      </c>
      <c r="G209" s="4">
        <v>0</v>
      </c>
      <c r="H209" s="4">
        <v>1</v>
      </c>
      <c r="I209" s="4">
        <v>6</v>
      </c>
      <c r="J209" s="4">
        <v>7</v>
      </c>
      <c r="K209" s="4"/>
      <c r="L209" s="4" t="s">
        <v>75</v>
      </c>
      <c r="M209" s="4"/>
      <c r="N209" s="12" t="s">
        <v>89</v>
      </c>
    </row>
    <row r="210" spans="1:14" ht="15.75">
      <c r="A210" s="14"/>
    </row>
    <row r="211" spans="1:14" ht="15.75">
      <c r="G211" s="13" t="s">
        <v>249</v>
      </c>
    </row>
    <row r="212" spans="1:14" ht="13.5" thickBot="1">
      <c r="A212" s="16"/>
    </row>
    <row r="213" spans="1:14" ht="13.5" thickBot="1">
      <c r="A213" s="21" t="s">
        <v>67</v>
      </c>
      <c r="B213" s="9" t="s">
        <v>68</v>
      </c>
      <c r="C213" s="9" t="s">
        <v>69</v>
      </c>
      <c r="D213" s="100" t="s">
        <v>70</v>
      </c>
      <c r="E213" s="101"/>
      <c r="F213" s="101"/>
      <c r="G213" s="102"/>
      <c r="H213" s="100" t="s">
        <v>71</v>
      </c>
      <c r="I213" s="101"/>
      <c r="J213" s="102"/>
      <c r="K213" s="100" t="s">
        <v>72</v>
      </c>
      <c r="L213" s="101"/>
      <c r="M213" s="102"/>
      <c r="N213" s="9" t="s">
        <v>73</v>
      </c>
    </row>
    <row r="214" spans="1:14" ht="13.5" thickBot="1">
      <c r="A214" s="22"/>
      <c r="B214" s="10"/>
      <c r="C214" s="10" t="s">
        <v>74</v>
      </c>
      <c r="D214" s="11" t="s">
        <v>75</v>
      </c>
      <c r="E214" s="11" t="s">
        <v>76</v>
      </c>
      <c r="F214" s="11" t="s">
        <v>77</v>
      </c>
      <c r="G214" s="11" t="s">
        <v>78</v>
      </c>
      <c r="H214" s="11" t="s">
        <v>79</v>
      </c>
      <c r="I214" s="11" t="s">
        <v>33</v>
      </c>
      <c r="J214" s="11" t="s">
        <v>80</v>
      </c>
      <c r="K214" s="11" t="s">
        <v>81</v>
      </c>
      <c r="L214" s="11" t="s">
        <v>75</v>
      </c>
      <c r="M214" s="11" t="s">
        <v>82</v>
      </c>
      <c r="N214" s="10" t="s">
        <v>83</v>
      </c>
    </row>
    <row r="215" spans="1:14" ht="13.5" thickBot="1">
      <c r="A215" s="107" t="s">
        <v>250</v>
      </c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9"/>
    </row>
    <row r="216" spans="1:14" ht="13.5" thickBot="1">
      <c r="A216" s="18" t="s">
        <v>301</v>
      </c>
      <c r="B216" s="12" t="s">
        <v>252</v>
      </c>
      <c r="C216" s="4">
        <v>0</v>
      </c>
      <c r="D216" s="4">
        <v>2</v>
      </c>
      <c r="E216" s="4">
        <v>1</v>
      </c>
      <c r="F216" s="4">
        <v>0</v>
      </c>
      <c r="G216" s="4">
        <v>0</v>
      </c>
      <c r="H216" s="4">
        <v>5</v>
      </c>
      <c r="I216" s="4">
        <v>0</v>
      </c>
      <c r="J216" s="4">
        <v>5</v>
      </c>
      <c r="K216" s="4"/>
      <c r="L216" s="4" t="s">
        <v>75</v>
      </c>
      <c r="M216" s="4"/>
      <c r="N216" s="12" t="s">
        <v>86</v>
      </c>
    </row>
    <row r="217" spans="1:14" ht="26.25" thickBot="1">
      <c r="A217" s="18" t="s">
        <v>364</v>
      </c>
      <c r="B217" s="12" t="s">
        <v>365</v>
      </c>
      <c r="C217" s="4">
        <v>3</v>
      </c>
      <c r="D217" s="4">
        <v>2</v>
      </c>
      <c r="E217" s="4">
        <v>0</v>
      </c>
      <c r="F217" s="4">
        <v>0</v>
      </c>
      <c r="G217" s="4">
        <v>1</v>
      </c>
      <c r="H217" s="4">
        <v>4</v>
      </c>
      <c r="I217" s="4">
        <v>1</v>
      </c>
      <c r="J217" s="4">
        <v>5</v>
      </c>
      <c r="K217" s="4"/>
      <c r="L217" s="4" t="s">
        <v>75</v>
      </c>
      <c r="M217" s="4"/>
      <c r="N217" s="12" t="s">
        <v>98</v>
      </c>
    </row>
    <row r="218" spans="1:14" ht="26.25" thickBot="1">
      <c r="A218" s="18" t="s">
        <v>253</v>
      </c>
      <c r="B218" s="12" t="s">
        <v>254</v>
      </c>
      <c r="C218" s="4">
        <v>4</v>
      </c>
      <c r="D218" s="4">
        <v>2</v>
      </c>
      <c r="E218" s="4">
        <v>0</v>
      </c>
      <c r="F218" s="4">
        <v>2</v>
      </c>
      <c r="G218" s="4">
        <v>0</v>
      </c>
      <c r="H218" s="4">
        <v>6</v>
      </c>
      <c r="I218" s="4">
        <v>1</v>
      </c>
      <c r="J218" s="4">
        <v>7</v>
      </c>
      <c r="K218" s="4"/>
      <c r="L218" s="4" t="s">
        <v>75</v>
      </c>
      <c r="M218" s="4"/>
      <c r="N218" s="12" t="s">
        <v>86</v>
      </c>
    </row>
    <row r="219" spans="1:14" ht="13.5" thickBot="1">
      <c r="A219" s="107" t="s">
        <v>255</v>
      </c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9"/>
    </row>
    <row r="220" spans="1:14" ht="39" thickBot="1">
      <c r="A220" s="18" t="s">
        <v>256</v>
      </c>
      <c r="B220" s="12" t="s">
        <v>257</v>
      </c>
      <c r="C220" s="4">
        <v>3</v>
      </c>
      <c r="D220" s="4">
        <v>2</v>
      </c>
      <c r="E220" s="4">
        <v>0</v>
      </c>
      <c r="F220" s="4">
        <v>0</v>
      </c>
      <c r="G220" s="4">
        <v>0</v>
      </c>
      <c r="H220" s="4">
        <v>4</v>
      </c>
      <c r="I220" s="4">
        <v>1</v>
      </c>
      <c r="J220" s="4">
        <v>5</v>
      </c>
      <c r="K220" s="4"/>
      <c r="L220" s="4" t="s">
        <v>75</v>
      </c>
      <c r="M220" s="4"/>
      <c r="N220" s="12" t="s">
        <v>86</v>
      </c>
    </row>
    <row r="221" spans="1:14" ht="13.5" thickBot="1">
      <c r="A221" s="107" t="s">
        <v>141</v>
      </c>
      <c r="B221" s="108"/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9"/>
    </row>
    <row r="222" spans="1:14" ht="26.25" thickBot="1">
      <c r="A222" s="18" t="s">
        <v>259</v>
      </c>
      <c r="B222" s="12" t="s">
        <v>260</v>
      </c>
      <c r="C222" s="4">
        <v>3</v>
      </c>
      <c r="D222" s="4">
        <v>1</v>
      </c>
      <c r="E222" s="4">
        <v>0</v>
      </c>
      <c r="F222" s="4">
        <v>1</v>
      </c>
      <c r="G222" s="4">
        <v>0</v>
      </c>
      <c r="H222" s="4">
        <v>3</v>
      </c>
      <c r="I222" s="4">
        <v>2</v>
      </c>
      <c r="J222" s="4">
        <v>5</v>
      </c>
      <c r="K222" s="4"/>
      <c r="L222" s="4" t="s">
        <v>75</v>
      </c>
      <c r="M222" s="4"/>
      <c r="N222" s="12" t="s">
        <v>98</v>
      </c>
    </row>
    <row r="223" spans="1:14">
      <c r="A223" s="41"/>
      <c r="B223" s="42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2"/>
    </row>
    <row r="224" spans="1:14">
      <c r="A224" s="41"/>
      <c r="B224" s="42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2"/>
    </row>
    <row r="225" spans="1:14">
      <c r="A225" s="41"/>
      <c r="B225" s="42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2"/>
    </row>
    <row r="226" spans="1:14">
      <c r="A226" s="41"/>
      <c r="B226" s="42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2"/>
    </row>
    <row r="227" spans="1:14">
      <c r="A227" s="41"/>
      <c r="B227" s="42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2"/>
    </row>
    <row r="228" spans="1:14">
      <c r="A228" s="41"/>
      <c r="B228" s="42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2"/>
    </row>
    <row r="229" spans="1:14">
      <c r="A229" s="16"/>
    </row>
    <row r="230" spans="1:14">
      <c r="A230" s="16"/>
    </row>
    <row r="231" spans="1:14" ht="15.75">
      <c r="F231" s="13" t="s">
        <v>261</v>
      </c>
    </row>
    <row r="232" spans="1:14" ht="15.75">
      <c r="F232" s="13" t="s">
        <v>262</v>
      </c>
    </row>
    <row r="233" spans="1:14" ht="13.5" thickBot="1">
      <c r="A233" s="16"/>
    </row>
    <row r="234" spans="1:14" ht="13.5" thickBot="1">
      <c r="A234" s="21" t="s">
        <v>67</v>
      </c>
      <c r="B234" s="9" t="s">
        <v>68</v>
      </c>
      <c r="C234" s="9" t="s">
        <v>69</v>
      </c>
      <c r="D234" s="100" t="s">
        <v>70</v>
      </c>
      <c r="E234" s="101"/>
      <c r="F234" s="101"/>
      <c r="G234" s="102"/>
      <c r="H234" s="100" t="s">
        <v>71</v>
      </c>
      <c r="I234" s="101"/>
      <c r="J234" s="102"/>
      <c r="K234" s="100" t="s">
        <v>72</v>
      </c>
      <c r="L234" s="101"/>
      <c r="M234" s="102"/>
      <c r="N234" s="9" t="s">
        <v>73</v>
      </c>
    </row>
    <row r="235" spans="1:14" ht="13.5" thickBot="1">
      <c r="A235" s="22"/>
      <c r="B235" s="10"/>
      <c r="C235" s="10" t="s">
        <v>74</v>
      </c>
      <c r="D235" s="11" t="s">
        <v>75</v>
      </c>
      <c r="E235" s="11" t="s">
        <v>76</v>
      </c>
      <c r="F235" s="11" t="s">
        <v>77</v>
      </c>
      <c r="G235" s="11" t="s">
        <v>78</v>
      </c>
      <c r="H235" s="11" t="s">
        <v>79</v>
      </c>
      <c r="I235" s="11" t="s">
        <v>33</v>
      </c>
      <c r="J235" s="11" t="s">
        <v>80</v>
      </c>
      <c r="K235" s="11" t="s">
        <v>81</v>
      </c>
      <c r="L235" s="11" t="s">
        <v>75</v>
      </c>
      <c r="M235" s="11" t="s">
        <v>82</v>
      </c>
      <c r="N235" s="10" t="s">
        <v>83</v>
      </c>
    </row>
    <row r="236" spans="1:14" ht="13.5" thickBot="1">
      <c r="A236" s="18" t="s">
        <v>274</v>
      </c>
      <c r="B236" s="12" t="s">
        <v>85</v>
      </c>
      <c r="C236" s="4">
        <v>6</v>
      </c>
      <c r="D236" s="4">
        <v>2</v>
      </c>
      <c r="E236" s="4">
        <v>2</v>
      </c>
      <c r="F236" s="4">
        <v>0</v>
      </c>
      <c r="G236" s="4">
        <v>0</v>
      </c>
      <c r="H236" s="4">
        <v>6</v>
      </c>
      <c r="I236" s="4">
        <v>5</v>
      </c>
      <c r="J236" s="4">
        <v>11</v>
      </c>
      <c r="K236" s="4" t="s">
        <v>81</v>
      </c>
      <c r="L236" s="4"/>
      <c r="M236" s="4"/>
      <c r="N236" s="12" t="s">
        <v>263</v>
      </c>
    </row>
    <row r="237" spans="1:14" ht="26.25" thickBot="1">
      <c r="A237" s="18" t="s">
        <v>276</v>
      </c>
      <c r="B237" s="12" t="s">
        <v>91</v>
      </c>
      <c r="C237" s="4">
        <v>6</v>
      </c>
      <c r="D237" s="4">
        <v>2</v>
      </c>
      <c r="E237" s="4">
        <v>2</v>
      </c>
      <c r="F237" s="4">
        <v>0</v>
      </c>
      <c r="G237" s="4">
        <v>0</v>
      </c>
      <c r="H237" s="4">
        <v>6</v>
      </c>
      <c r="I237" s="4">
        <v>5</v>
      </c>
      <c r="J237" s="4">
        <v>11</v>
      </c>
      <c r="K237" s="4" t="s">
        <v>81</v>
      </c>
      <c r="L237" s="4"/>
      <c r="M237" s="4"/>
      <c r="N237" s="12" t="s">
        <v>263</v>
      </c>
    </row>
    <row r="238" spans="1:14" ht="13.5" thickBot="1">
      <c r="A238" s="18" t="s">
        <v>277</v>
      </c>
      <c r="B238" s="12" t="s">
        <v>93</v>
      </c>
      <c r="C238" s="4">
        <v>6</v>
      </c>
      <c r="D238" s="4">
        <v>2</v>
      </c>
      <c r="E238" s="4">
        <v>2</v>
      </c>
      <c r="F238" s="4">
        <v>0</v>
      </c>
      <c r="G238" s="4">
        <v>0</v>
      </c>
      <c r="H238" s="4">
        <v>6</v>
      </c>
      <c r="I238" s="4">
        <v>5</v>
      </c>
      <c r="J238" s="4">
        <v>11</v>
      </c>
      <c r="K238" s="4" t="s">
        <v>81</v>
      </c>
      <c r="L238" s="4"/>
      <c r="M238" s="4"/>
      <c r="N238" s="12" t="s">
        <v>263</v>
      </c>
    </row>
    <row r="239" spans="1:14" ht="13.5" thickBot="1">
      <c r="A239" s="18" t="s">
        <v>301</v>
      </c>
      <c r="B239" s="12" t="s">
        <v>252</v>
      </c>
      <c r="C239" s="4">
        <v>0</v>
      </c>
      <c r="D239" s="4">
        <v>2</v>
      </c>
      <c r="E239" s="4">
        <v>1</v>
      </c>
      <c r="F239" s="4">
        <v>0</v>
      </c>
      <c r="G239" s="4">
        <v>0</v>
      </c>
      <c r="H239" s="4">
        <v>5</v>
      </c>
      <c r="I239" s="4">
        <v>0</v>
      </c>
      <c r="J239" s="4">
        <v>5</v>
      </c>
      <c r="K239" s="4"/>
      <c r="L239" s="4" t="s">
        <v>75</v>
      </c>
      <c r="M239" s="4"/>
      <c r="N239" s="12" t="s">
        <v>264</v>
      </c>
    </row>
    <row r="240" spans="1:14" ht="26.25" thickBot="1">
      <c r="A240" s="18" t="s">
        <v>253</v>
      </c>
      <c r="B240" s="12" t="s">
        <v>254</v>
      </c>
      <c r="C240" s="4">
        <v>4</v>
      </c>
      <c r="D240" s="4">
        <v>2</v>
      </c>
      <c r="E240" s="4">
        <v>0</v>
      </c>
      <c r="F240" s="4">
        <v>2</v>
      </c>
      <c r="G240" s="4">
        <v>0</v>
      </c>
      <c r="H240" s="4">
        <v>6</v>
      </c>
      <c r="I240" s="4">
        <v>1</v>
      </c>
      <c r="J240" s="4">
        <v>7</v>
      </c>
      <c r="K240" s="4"/>
      <c r="L240" s="4" t="s">
        <v>75</v>
      </c>
      <c r="M240" s="4"/>
      <c r="N240" s="12" t="s">
        <v>264</v>
      </c>
    </row>
    <row r="241" spans="1:14" ht="26.25" thickBot="1">
      <c r="A241" s="18" t="s">
        <v>279</v>
      </c>
      <c r="B241" s="12" t="s">
        <v>104</v>
      </c>
      <c r="C241" s="4">
        <v>5</v>
      </c>
      <c r="D241" s="4">
        <v>2</v>
      </c>
      <c r="E241" s="4">
        <v>2</v>
      </c>
      <c r="F241" s="4">
        <v>0</v>
      </c>
      <c r="G241" s="4">
        <v>0</v>
      </c>
      <c r="H241" s="4">
        <v>6</v>
      </c>
      <c r="I241" s="4">
        <v>3</v>
      </c>
      <c r="J241" s="4">
        <v>9</v>
      </c>
      <c r="K241" s="4" t="s">
        <v>81</v>
      </c>
      <c r="L241" s="4"/>
      <c r="M241" s="4"/>
      <c r="N241" s="12" t="s">
        <v>263</v>
      </c>
    </row>
    <row r="242" spans="1:14" ht="26.25" thickBot="1">
      <c r="A242" s="18" t="s">
        <v>280</v>
      </c>
      <c r="B242" s="12" t="s">
        <v>106</v>
      </c>
      <c r="C242" s="4">
        <v>5</v>
      </c>
      <c r="D242" s="4">
        <v>2</v>
      </c>
      <c r="E242" s="4">
        <v>2</v>
      </c>
      <c r="F242" s="4">
        <v>0</v>
      </c>
      <c r="G242" s="4">
        <v>0</v>
      </c>
      <c r="H242" s="4">
        <v>6</v>
      </c>
      <c r="I242" s="4">
        <v>3</v>
      </c>
      <c r="J242" s="4">
        <v>9</v>
      </c>
      <c r="K242" s="4" t="s">
        <v>81</v>
      </c>
      <c r="L242" s="4"/>
      <c r="M242" s="4"/>
      <c r="N242" s="12" t="s">
        <v>263</v>
      </c>
    </row>
    <row r="243" spans="1:14" ht="13.5" thickBot="1">
      <c r="A243" s="18" t="s">
        <v>281</v>
      </c>
      <c r="B243" s="12" t="s">
        <v>108</v>
      </c>
      <c r="C243" s="4">
        <v>5</v>
      </c>
      <c r="D243" s="4">
        <v>2</v>
      </c>
      <c r="E243" s="4">
        <v>2</v>
      </c>
      <c r="F243" s="4">
        <v>0</v>
      </c>
      <c r="G243" s="4">
        <v>0</v>
      </c>
      <c r="H243" s="4">
        <v>6</v>
      </c>
      <c r="I243" s="4">
        <v>3</v>
      </c>
      <c r="J243" s="4">
        <v>9</v>
      </c>
      <c r="K243" s="4"/>
      <c r="L243" s="4" t="s">
        <v>75</v>
      </c>
      <c r="M243" s="4"/>
      <c r="N243" s="12" t="s">
        <v>263</v>
      </c>
    </row>
    <row r="244" spans="1:14" ht="13.5" thickBot="1">
      <c r="A244" s="18" t="s">
        <v>282</v>
      </c>
      <c r="B244" s="12" t="s">
        <v>110</v>
      </c>
      <c r="C244" s="4">
        <v>5</v>
      </c>
      <c r="D244" s="4">
        <v>2</v>
      </c>
      <c r="E244" s="4">
        <v>1</v>
      </c>
      <c r="F244" s="4">
        <v>1</v>
      </c>
      <c r="G244" s="4">
        <v>0</v>
      </c>
      <c r="H244" s="4">
        <v>6</v>
      </c>
      <c r="I244" s="4">
        <v>3</v>
      </c>
      <c r="J244" s="4">
        <v>9</v>
      </c>
      <c r="K244" s="4" t="s">
        <v>81</v>
      </c>
      <c r="L244" s="4"/>
      <c r="M244" s="4"/>
      <c r="N244" s="12" t="s">
        <v>263</v>
      </c>
    </row>
    <row r="245" spans="1:14" ht="13.5" thickBot="1">
      <c r="A245" s="18" t="s">
        <v>283</v>
      </c>
      <c r="B245" s="12" t="s">
        <v>112</v>
      </c>
      <c r="C245" s="4">
        <v>5</v>
      </c>
      <c r="D245" s="4">
        <v>2</v>
      </c>
      <c r="E245" s="4">
        <v>1</v>
      </c>
      <c r="F245" s="4">
        <v>1</v>
      </c>
      <c r="G245" s="4">
        <v>0</v>
      </c>
      <c r="H245" s="4">
        <v>6</v>
      </c>
      <c r="I245" s="4">
        <v>3</v>
      </c>
      <c r="J245" s="4">
        <v>9</v>
      </c>
      <c r="K245" s="4" t="s">
        <v>81</v>
      </c>
      <c r="L245" s="4"/>
      <c r="M245" s="4"/>
      <c r="N245" s="12" t="s">
        <v>263</v>
      </c>
    </row>
    <row r="246" spans="1:14" ht="39" thickBot="1">
      <c r="A246" s="18" t="s">
        <v>256</v>
      </c>
      <c r="B246" s="12" t="s">
        <v>257</v>
      </c>
      <c r="C246" s="4">
        <v>3</v>
      </c>
      <c r="D246" s="4">
        <v>2</v>
      </c>
      <c r="E246" s="4">
        <v>0</v>
      </c>
      <c r="F246" s="4">
        <v>0</v>
      </c>
      <c r="G246" s="4">
        <v>0</v>
      </c>
      <c r="H246" s="4">
        <v>4</v>
      </c>
      <c r="I246" s="4">
        <v>1</v>
      </c>
      <c r="J246" s="4">
        <v>5</v>
      </c>
      <c r="K246" s="4"/>
      <c r="L246" s="4" t="s">
        <v>75</v>
      </c>
      <c r="M246" s="4"/>
      <c r="N246" s="12" t="s">
        <v>264</v>
      </c>
    </row>
    <row r="247" spans="1:14" ht="13.5" thickBot="1">
      <c r="A247" s="18" t="s">
        <v>370</v>
      </c>
      <c r="B247" s="12" t="s">
        <v>314</v>
      </c>
      <c r="C247" s="4">
        <v>5</v>
      </c>
      <c r="D247" s="4">
        <v>2</v>
      </c>
      <c r="E247" s="4">
        <v>1</v>
      </c>
      <c r="F247" s="4">
        <v>2</v>
      </c>
      <c r="G247" s="4">
        <v>0</v>
      </c>
      <c r="H247" s="4">
        <v>7</v>
      </c>
      <c r="I247" s="4">
        <v>2</v>
      </c>
      <c r="J247" s="4">
        <v>9</v>
      </c>
      <c r="K247" s="4"/>
      <c r="L247" s="4" t="s">
        <v>75</v>
      </c>
      <c r="M247" s="4"/>
      <c r="N247" s="12" t="s">
        <v>263</v>
      </c>
    </row>
    <row r="248" spans="1:14" ht="26.25" thickBot="1">
      <c r="A248" s="18" t="s">
        <v>286</v>
      </c>
      <c r="B248" s="12" t="s">
        <v>123</v>
      </c>
      <c r="C248" s="4">
        <v>5</v>
      </c>
      <c r="D248" s="4">
        <v>2</v>
      </c>
      <c r="E248" s="4">
        <v>2</v>
      </c>
      <c r="F248" s="4">
        <v>0</v>
      </c>
      <c r="G248" s="4">
        <v>0</v>
      </c>
      <c r="H248" s="4">
        <v>6</v>
      </c>
      <c r="I248" s="4">
        <v>3</v>
      </c>
      <c r="J248" s="4">
        <v>9</v>
      </c>
      <c r="K248" s="4"/>
      <c r="L248" s="4" t="s">
        <v>75</v>
      </c>
      <c r="M248" s="4"/>
      <c r="N248" s="12" t="s">
        <v>263</v>
      </c>
    </row>
    <row r="249" spans="1:14" ht="26.25" thickBot="1">
      <c r="A249" s="18" t="s">
        <v>287</v>
      </c>
      <c r="B249" s="12" t="s">
        <v>125</v>
      </c>
      <c r="C249" s="4">
        <v>5</v>
      </c>
      <c r="D249" s="4">
        <v>2</v>
      </c>
      <c r="E249" s="4">
        <v>2</v>
      </c>
      <c r="F249" s="4">
        <v>0</v>
      </c>
      <c r="G249" s="4">
        <v>0</v>
      </c>
      <c r="H249" s="4">
        <v>6</v>
      </c>
      <c r="I249" s="4">
        <v>3</v>
      </c>
      <c r="J249" s="4">
        <v>9</v>
      </c>
      <c r="K249" s="4" t="s">
        <v>81</v>
      </c>
      <c r="L249" s="4"/>
      <c r="M249" s="4"/>
      <c r="N249" s="12" t="s">
        <v>263</v>
      </c>
    </row>
    <row r="250" spans="1:14" ht="13.5" thickBot="1">
      <c r="A250" s="18" t="s">
        <v>288</v>
      </c>
      <c r="B250" s="12" t="s">
        <v>127</v>
      </c>
      <c r="C250" s="4">
        <v>5</v>
      </c>
      <c r="D250" s="4">
        <v>2</v>
      </c>
      <c r="E250" s="4">
        <v>2</v>
      </c>
      <c r="F250" s="4">
        <v>0</v>
      </c>
      <c r="G250" s="4">
        <v>0</v>
      </c>
      <c r="H250" s="4">
        <v>6</v>
      </c>
      <c r="I250" s="4">
        <v>3</v>
      </c>
      <c r="J250" s="4">
        <v>9</v>
      </c>
      <c r="K250" s="4" t="s">
        <v>81</v>
      </c>
      <c r="L250" s="4"/>
      <c r="M250" s="4"/>
      <c r="N250" s="12" t="s">
        <v>263</v>
      </c>
    </row>
    <row r="251" spans="1:14" ht="13.5" thickBot="1">
      <c r="A251" s="18" t="s">
        <v>291</v>
      </c>
      <c r="B251" s="12" t="s">
        <v>134</v>
      </c>
      <c r="C251" s="4">
        <v>5</v>
      </c>
      <c r="D251" s="4">
        <v>2</v>
      </c>
      <c r="E251" s="4">
        <v>2</v>
      </c>
      <c r="F251" s="4">
        <v>0</v>
      </c>
      <c r="G251" s="4">
        <v>0</v>
      </c>
      <c r="H251" s="4">
        <v>6</v>
      </c>
      <c r="I251" s="4">
        <v>3</v>
      </c>
      <c r="J251" s="4">
        <v>9</v>
      </c>
      <c r="K251" s="4"/>
      <c r="L251" s="4" t="s">
        <v>75</v>
      </c>
      <c r="M251" s="4"/>
      <c r="N251" s="12" t="s">
        <v>263</v>
      </c>
    </row>
    <row r="252" spans="1:14" ht="13.5" thickBot="1">
      <c r="A252" s="18" t="s">
        <v>290</v>
      </c>
      <c r="B252" s="12" t="s">
        <v>132</v>
      </c>
      <c r="C252" s="4">
        <v>6</v>
      </c>
      <c r="D252" s="4">
        <v>2</v>
      </c>
      <c r="E252" s="4">
        <v>1</v>
      </c>
      <c r="F252" s="4">
        <v>2</v>
      </c>
      <c r="G252" s="4">
        <v>0</v>
      </c>
      <c r="H252" s="4">
        <v>7</v>
      </c>
      <c r="I252" s="4">
        <v>4</v>
      </c>
      <c r="J252" s="4">
        <v>11</v>
      </c>
      <c r="K252" s="4" t="s">
        <v>81</v>
      </c>
      <c r="L252" s="4"/>
      <c r="M252" s="4"/>
      <c r="N252" s="12" t="s">
        <v>263</v>
      </c>
    </row>
    <row r="253" spans="1:14" ht="13.5" thickBot="1">
      <c r="A253" s="18" t="s">
        <v>293</v>
      </c>
      <c r="B253" s="12" t="s">
        <v>138</v>
      </c>
      <c r="C253" s="4">
        <v>5</v>
      </c>
      <c r="D253" s="4">
        <v>2</v>
      </c>
      <c r="E253" s="4">
        <v>1</v>
      </c>
      <c r="F253" s="4">
        <v>1</v>
      </c>
      <c r="G253" s="4">
        <v>0</v>
      </c>
      <c r="H253" s="4">
        <v>6</v>
      </c>
      <c r="I253" s="4">
        <v>3</v>
      </c>
      <c r="J253" s="4">
        <v>9</v>
      </c>
      <c r="K253" s="4" t="s">
        <v>81</v>
      </c>
      <c r="L253" s="4"/>
      <c r="M253" s="4"/>
      <c r="N253" s="12" t="s">
        <v>263</v>
      </c>
    </row>
    <row r="254" spans="1:14" ht="13.5" thickBot="1">
      <c r="A254" s="18" t="s">
        <v>292</v>
      </c>
      <c r="B254" s="12" t="s">
        <v>136</v>
      </c>
      <c r="C254" s="4">
        <v>5</v>
      </c>
      <c r="D254" s="4">
        <v>2</v>
      </c>
      <c r="E254" s="4">
        <v>2</v>
      </c>
      <c r="F254" s="4">
        <v>0</v>
      </c>
      <c r="G254" s="4">
        <v>0</v>
      </c>
      <c r="H254" s="4">
        <v>6</v>
      </c>
      <c r="I254" s="4">
        <v>3</v>
      </c>
      <c r="J254" s="4">
        <v>9</v>
      </c>
      <c r="K254" s="4" t="s">
        <v>81</v>
      </c>
      <c r="L254" s="4"/>
      <c r="M254" s="4"/>
      <c r="N254" s="12" t="s">
        <v>263</v>
      </c>
    </row>
    <row r="255" spans="1:14" ht="13.5" thickBot="1">
      <c r="A255" s="18" t="s">
        <v>369</v>
      </c>
      <c r="B255" s="12" t="s">
        <v>311</v>
      </c>
      <c r="C255" s="4">
        <v>5</v>
      </c>
      <c r="D255" s="4">
        <v>2</v>
      </c>
      <c r="E255" s="4">
        <v>0</v>
      </c>
      <c r="F255" s="4">
        <v>2</v>
      </c>
      <c r="G255" s="4">
        <v>0</v>
      </c>
      <c r="H255" s="4">
        <v>6</v>
      </c>
      <c r="I255" s="4">
        <v>3</v>
      </c>
      <c r="J255" s="4">
        <v>9</v>
      </c>
      <c r="K255" s="4" t="s">
        <v>81</v>
      </c>
      <c r="L255" s="4"/>
      <c r="M255" s="4"/>
      <c r="N255" s="12" t="s">
        <v>263</v>
      </c>
    </row>
    <row r="256" spans="1:14" ht="13.5" thickBot="1">
      <c r="A256" s="18" t="s">
        <v>387</v>
      </c>
      <c r="B256" s="12" t="s">
        <v>140</v>
      </c>
      <c r="C256" s="4">
        <v>4</v>
      </c>
      <c r="D256" s="4">
        <v>2</v>
      </c>
      <c r="E256" s="4">
        <v>1</v>
      </c>
      <c r="F256" s="4">
        <v>0</v>
      </c>
      <c r="G256" s="4">
        <v>0</v>
      </c>
      <c r="H256" s="4">
        <v>5</v>
      </c>
      <c r="I256" s="4">
        <v>2</v>
      </c>
      <c r="J256" s="4">
        <v>7</v>
      </c>
      <c r="K256" s="4"/>
      <c r="L256" s="4" t="s">
        <v>75</v>
      </c>
      <c r="M256" s="4"/>
      <c r="N256" s="12" t="s">
        <v>265</v>
      </c>
    </row>
    <row r="257" spans="1:14" ht="13.5" thickBot="1">
      <c r="A257" s="18" t="s">
        <v>295</v>
      </c>
      <c r="B257" s="12" t="s">
        <v>145</v>
      </c>
      <c r="C257" s="4">
        <v>6</v>
      </c>
      <c r="D257" s="4">
        <v>2</v>
      </c>
      <c r="E257" s="4">
        <v>2</v>
      </c>
      <c r="F257" s="4">
        <v>1</v>
      </c>
      <c r="G257" s="4">
        <v>0</v>
      </c>
      <c r="H257" s="4">
        <v>7</v>
      </c>
      <c r="I257" s="4">
        <v>4</v>
      </c>
      <c r="J257" s="4">
        <v>11</v>
      </c>
      <c r="K257" s="4" t="s">
        <v>81</v>
      </c>
      <c r="L257" s="4"/>
      <c r="M257" s="4"/>
      <c r="N257" s="12" t="s">
        <v>263</v>
      </c>
    </row>
    <row r="258" spans="1:14" ht="26.25" thickBot="1">
      <c r="A258" s="18" t="s">
        <v>377</v>
      </c>
      <c r="B258" s="12" t="s">
        <v>332</v>
      </c>
      <c r="C258" s="4">
        <v>6</v>
      </c>
      <c r="D258" s="4">
        <v>2</v>
      </c>
      <c r="E258" s="4">
        <v>1</v>
      </c>
      <c r="F258" s="4">
        <v>1</v>
      </c>
      <c r="G258" s="4">
        <v>0</v>
      </c>
      <c r="H258" s="4">
        <v>6</v>
      </c>
      <c r="I258" s="4">
        <v>5</v>
      </c>
      <c r="J258" s="4">
        <v>11</v>
      </c>
      <c r="K258" s="4" t="s">
        <v>81</v>
      </c>
      <c r="L258" s="4"/>
      <c r="M258" s="4"/>
      <c r="N258" s="12" t="s">
        <v>263</v>
      </c>
    </row>
    <row r="259" spans="1:14" ht="13.5" thickBot="1">
      <c r="A259" s="18" t="s">
        <v>285</v>
      </c>
      <c r="B259" s="12" t="s">
        <v>121</v>
      </c>
      <c r="C259" s="4">
        <v>5</v>
      </c>
      <c r="D259" s="4">
        <v>2</v>
      </c>
      <c r="E259" s="4">
        <v>2</v>
      </c>
      <c r="F259" s="4">
        <v>0</v>
      </c>
      <c r="G259" s="4">
        <v>0</v>
      </c>
      <c r="H259" s="4">
        <v>6</v>
      </c>
      <c r="I259" s="4">
        <v>3</v>
      </c>
      <c r="J259" s="4">
        <v>9</v>
      </c>
      <c r="K259" s="4" t="s">
        <v>81</v>
      </c>
      <c r="L259" s="4"/>
      <c r="M259" s="4"/>
      <c r="N259" s="12" t="s">
        <v>263</v>
      </c>
    </row>
    <row r="260" spans="1:14" ht="13.5" thickBot="1">
      <c r="A260" s="105" t="s">
        <v>409</v>
      </c>
      <c r="B260" s="102"/>
      <c r="C260" s="10">
        <v>117</v>
      </c>
      <c r="D260" s="10">
        <v>48</v>
      </c>
      <c r="E260" s="10">
        <v>34</v>
      </c>
      <c r="F260" s="10">
        <v>13</v>
      </c>
      <c r="G260" s="10">
        <v>0</v>
      </c>
      <c r="H260" s="10">
        <v>143</v>
      </c>
      <c r="I260" s="10">
        <v>73</v>
      </c>
      <c r="J260" s="10">
        <v>216</v>
      </c>
      <c r="K260" s="10">
        <v>16</v>
      </c>
      <c r="L260" s="10">
        <v>8</v>
      </c>
      <c r="M260" s="10">
        <v>0</v>
      </c>
      <c r="N260" s="10"/>
    </row>
    <row r="261" spans="1:14" ht="13.5" customHeight="1" thickBot="1">
      <c r="A261" s="100" t="s">
        <v>410</v>
      </c>
      <c r="B261" s="102"/>
      <c r="C261" s="54">
        <f>SUM(D261:G261)</f>
        <v>1330</v>
      </c>
      <c r="D261" s="10">
        <f t="shared" ref="D261:J261" si="1">D260*14</f>
        <v>672</v>
      </c>
      <c r="E261" s="10">
        <f t="shared" si="1"/>
        <v>476</v>
      </c>
      <c r="F261" s="10">
        <f t="shared" si="1"/>
        <v>182</v>
      </c>
      <c r="G261" s="10">
        <f t="shared" si="1"/>
        <v>0</v>
      </c>
      <c r="H261" s="10">
        <f t="shared" si="1"/>
        <v>2002</v>
      </c>
      <c r="I261" s="10">
        <f t="shared" si="1"/>
        <v>1022</v>
      </c>
      <c r="J261" s="10">
        <f t="shared" si="1"/>
        <v>3024</v>
      </c>
      <c r="K261" s="10"/>
      <c r="L261" s="10"/>
      <c r="M261" s="10"/>
      <c r="N261" s="10"/>
    </row>
    <row r="262" spans="1:14" ht="13.5" customHeight="1" thickBot="1">
      <c r="A262" s="100" t="s">
        <v>411</v>
      </c>
      <c r="B262" s="102"/>
      <c r="C262" s="10">
        <v>56.25</v>
      </c>
      <c r="D262" s="10">
        <v>70.59</v>
      </c>
      <c r="E262" s="10">
        <v>62.96</v>
      </c>
      <c r="F262" s="10">
        <v>59.09</v>
      </c>
      <c r="G262" s="10">
        <v>0</v>
      </c>
      <c r="H262" s="10">
        <v>50.53</v>
      </c>
      <c r="I262" s="10">
        <v>47.71</v>
      </c>
      <c r="J262" s="10">
        <v>49.54</v>
      </c>
      <c r="K262" s="10" t="s">
        <v>266</v>
      </c>
      <c r="L262" s="10" t="s">
        <v>266</v>
      </c>
      <c r="M262" s="10" t="s">
        <v>266</v>
      </c>
      <c r="N262" s="10"/>
    </row>
    <row r="263" spans="1:14" ht="13.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</row>
    <row r="264" spans="1:14" ht="13.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</row>
    <row r="265" spans="1:14" ht="13.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</row>
    <row r="266" spans="1:14" ht="13.5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</row>
    <row r="267" spans="1:14" ht="13.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</row>
    <row r="268" spans="1:14" ht="13.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</row>
    <row r="269" spans="1:14" ht="13.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</row>
    <row r="270" spans="1:14">
      <c r="A270" s="16"/>
    </row>
    <row r="271" spans="1:14">
      <c r="A271" s="16"/>
    </row>
    <row r="272" spans="1:14">
      <c r="A272" s="16"/>
    </row>
    <row r="273" spans="1:14" ht="15.75">
      <c r="C273" s="13" t="s">
        <v>267</v>
      </c>
    </row>
    <row r="274" spans="1:14" ht="13.5" thickBot="1">
      <c r="A274" s="16"/>
    </row>
    <row r="275" spans="1:14" ht="13.5" thickBot="1">
      <c r="A275" s="21" t="s">
        <v>67</v>
      </c>
      <c r="B275" s="9" t="s">
        <v>68</v>
      </c>
      <c r="C275" s="9" t="s">
        <v>69</v>
      </c>
      <c r="D275" s="100" t="s">
        <v>70</v>
      </c>
      <c r="E275" s="101"/>
      <c r="F275" s="101"/>
      <c r="G275" s="102"/>
      <c r="H275" s="100" t="s">
        <v>71</v>
      </c>
      <c r="I275" s="101"/>
      <c r="J275" s="102"/>
      <c r="K275" s="100" t="s">
        <v>72</v>
      </c>
      <c r="L275" s="101"/>
      <c r="M275" s="102"/>
      <c r="N275" s="9" t="s">
        <v>73</v>
      </c>
    </row>
    <row r="276" spans="1:14" ht="13.5" thickBot="1">
      <c r="A276" s="22"/>
      <c r="B276" s="10"/>
      <c r="C276" s="10" t="s">
        <v>74</v>
      </c>
      <c r="D276" s="11" t="s">
        <v>75</v>
      </c>
      <c r="E276" s="11" t="s">
        <v>76</v>
      </c>
      <c r="F276" s="11" t="s">
        <v>77</v>
      </c>
      <c r="G276" s="11" t="s">
        <v>78</v>
      </c>
      <c r="H276" s="11" t="s">
        <v>79</v>
      </c>
      <c r="I276" s="11" t="s">
        <v>33</v>
      </c>
      <c r="J276" s="11" t="s">
        <v>80</v>
      </c>
      <c r="K276" s="11" t="s">
        <v>81</v>
      </c>
      <c r="L276" s="11" t="s">
        <v>75</v>
      </c>
      <c r="M276" s="11" t="s">
        <v>82</v>
      </c>
      <c r="N276" s="10" t="s">
        <v>83</v>
      </c>
    </row>
    <row r="277" spans="1:14" ht="13.5" thickBot="1">
      <c r="A277" s="18" t="s">
        <v>284</v>
      </c>
      <c r="B277" s="12" t="s">
        <v>114</v>
      </c>
      <c r="C277" s="4">
        <v>5</v>
      </c>
      <c r="D277" s="4">
        <v>2</v>
      </c>
      <c r="E277" s="4">
        <v>1</v>
      </c>
      <c r="F277" s="4">
        <v>0</v>
      </c>
      <c r="G277" s="4">
        <v>0</v>
      </c>
      <c r="H277" s="4">
        <v>5</v>
      </c>
      <c r="I277" s="4">
        <v>4</v>
      </c>
      <c r="J277" s="4">
        <v>9</v>
      </c>
      <c r="K277" s="4"/>
      <c r="L277" s="4" t="s">
        <v>75</v>
      </c>
      <c r="M277" s="4"/>
      <c r="N277" s="12" t="s">
        <v>263</v>
      </c>
    </row>
    <row r="278" spans="1:14" ht="13.5" thickBot="1">
      <c r="A278" s="18" t="s">
        <v>371</v>
      </c>
      <c r="B278" s="12" t="s">
        <v>317</v>
      </c>
      <c r="C278" s="4">
        <v>5</v>
      </c>
      <c r="D278" s="4">
        <v>2</v>
      </c>
      <c r="E278" s="4">
        <v>1</v>
      </c>
      <c r="F278" s="4">
        <v>1</v>
      </c>
      <c r="G278" s="4">
        <v>0</v>
      </c>
      <c r="H278" s="4">
        <v>6</v>
      </c>
      <c r="I278" s="4">
        <v>3</v>
      </c>
      <c r="J278" s="4">
        <v>9</v>
      </c>
      <c r="K278" s="4" t="s">
        <v>81</v>
      </c>
      <c r="L278" s="4"/>
      <c r="M278" s="4"/>
      <c r="N278" s="12" t="s">
        <v>263</v>
      </c>
    </row>
    <row r="279" spans="1:14" ht="13.5" thickBot="1">
      <c r="A279" s="18" t="s">
        <v>368</v>
      </c>
      <c r="B279" s="12" t="s">
        <v>308</v>
      </c>
      <c r="C279" s="4">
        <v>5</v>
      </c>
      <c r="D279" s="4">
        <v>2</v>
      </c>
      <c r="E279" s="4">
        <v>1</v>
      </c>
      <c r="F279" s="4">
        <v>1</v>
      </c>
      <c r="G279" s="4">
        <v>0</v>
      </c>
      <c r="H279" s="4">
        <v>6</v>
      </c>
      <c r="I279" s="4">
        <v>3</v>
      </c>
      <c r="J279" s="4">
        <v>9</v>
      </c>
      <c r="K279" s="4" t="s">
        <v>81</v>
      </c>
      <c r="L279" s="4"/>
      <c r="M279" s="4"/>
      <c r="N279" s="12" t="s">
        <v>263</v>
      </c>
    </row>
    <row r="280" spans="1:14" ht="13.5" thickBot="1">
      <c r="A280" s="18" t="s">
        <v>300</v>
      </c>
      <c r="B280" s="12" t="s">
        <v>248</v>
      </c>
      <c r="C280" s="4">
        <v>4</v>
      </c>
      <c r="D280" s="4">
        <v>0</v>
      </c>
      <c r="E280" s="4">
        <v>0</v>
      </c>
      <c r="F280" s="4">
        <v>1</v>
      </c>
      <c r="G280" s="4">
        <v>0</v>
      </c>
      <c r="H280" s="4">
        <v>1</v>
      </c>
      <c r="I280" s="4">
        <v>6</v>
      </c>
      <c r="J280" s="4">
        <v>7</v>
      </c>
      <c r="K280" s="4"/>
      <c r="L280" s="4" t="s">
        <v>75</v>
      </c>
      <c r="M280" s="4"/>
      <c r="N280" s="12" t="s">
        <v>269</v>
      </c>
    </row>
    <row r="281" spans="1:14" ht="13.5" thickBot="1">
      <c r="A281" s="18" t="s">
        <v>296</v>
      </c>
      <c r="B281" s="12" t="s">
        <v>147</v>
      </c>
      <c r="C281" s="4">
        <v>5</v>
      </c>
      <c r="D281" s="4">
        <v>2</v>
      </c>
      <c r="E281" s="4">
        <v>2</v>
      </c>
      <c r="F281" s="4">
        <v>0</v>
      </c>
      <c r="G281" s="4">
        <v>0</v>
      </c>
      <c r="H281" s="4">
        <v>6</v>
      </c>
      <c r="I281" s="4">
        <v>3</v>
      </c>
      <c r="J281" s="4">
        <v>9</v>
      </c>
      <c r="K281" s="4" t="s">
        <v>81</v>
      </c>
      <c r="L281" s="4"/>
      <c r="M281" s="4"/>
      <c r="N281" s="12" t="s">
        <v>263</v>
      </c>
    </row>
    <row r="282" spans="1:14" ht="13.5" thickBot="1">
      <c r="A282" s="18" t="s">
        <v>388</v>
      </c>
      <c r="B282" s="12" t="s">
        <v>151</v>
      </c>
      <c r="C282" s="4">
        <v>4</v>
      </c>
      <c r="D282" s="4">
        <v>2</v>
      </c>
      <c r="E282" s="4">
        <v>1</v>
      </c>
      <c r="F282" s="4">
        <v>0</v>
      </c>
      <c r="G282" s="4">
        <v>0</v>
      </c>
      <c r="H282" s="4">
        <v>5</v>
      </c>
      <c r="I282" s="4">
        <v>2</v>
      </c>
      <c r="J282" s="4">
        <v>7</v>
      </c>
      <c r="K282" s="4"/>
      <c r="L282" s="4" t="s">
        <v>75</v>
      </c>
      <c r="M282" s="4"/>
      <c r="N282" s="12" t="s">
        <v>265</v>
      </c>
    </row>
    <row r="283" spans="1:14" ht="13.5" thickBot="1">
      <c r="A283" s="18" t="s">
        <v>389</v>
      </c>
      <c r="B283" s="12" t="s">
        <v>158</v>
      </c>
      <c r="C283" s="4">
        <v>4</v>
      </c>
      <c r="D283" s="4">
        <v>2</v>
      </c>
      <c r="E283" s="4">
        <v>0</v>
      </c>
      <c r="F283" s="4">
        <v>1</v>
      </c>
      <c r="G283" s="4">
        <v>0</v>
      </c>
      <c r="H283" s="4">
        <v>5</v>
      </c>
      <c r="I283" s="4">
        <v>2</v>
      </c>
      <c r="J283" s="4">
        <v>7</v>
      </c>
      <c r="K283" s="4"/>
      <c r="L283" s="4" t="s">
        <v>75</v>
      </c>
      <c r="M283" s="4"/>
      <c r="N283" s="12" t="s">
        <v>265</v>
      </c>
    </row>
    <row r="284" spans="1:14" ht="13.5" thickBot="1">
      <c r="A284" s="18" t="s">
        <v>298</v>
      </c>
      <c r="B284" s="12" t="s">
        <v>154</v>
      </c>
      <c r="C284" s="4">
        <v>6</v>
      </c>
      <c r="D284" s="4">
        <v>2</v>
      </c>
      <c r="E284" s="4">
        <v>1</v>
      </c>
      <c r="F284" s="4">
        <v>0</v>
      </c>
      <c r="G284" s="4">
        <v>1</v>
      </c>
      <c r="H284" s="4">
        <v>5</v>
      </c>
      <c r="I284" s="4">
        <v>6</v>
      </c>
      <c r="J284" s="4">
        <v>11</v>
      </c>
      <c r="K284" s="4" t="s">
        <v>81</v>
      </c>
      <c r="L284" s="4"/>
      <c r="M284" s="4"/>
      <c r="N284" s="12" t="s">
        <v>263</v>
      </c>
    </row>
    <row r="285" spans="1:14" ht="13.5" thickBot="1">
      <c r="A285" s="18" t="s">
        <v>373</v>
      </c>
      <c r="B285" s="12" t="s">
        <v>322</v>
      </c>
      <c r="C285" s="4">
        <v>6</v>
      </c>
      <c r="D285" s="4">
        <v>2</v>
      </c>
      <c r="E285" s="4">
        <v>1</v>
      </c>
      <c r="F285" s="4">
        <v>1</v>
      </c>
      <c r="G285" s="4">
        <v>0</v>
      </c>
      <c r="H285" s="4">
        <v>6</v>
      </c>
      <c r="I285" s="4">
        <v>5</v>
      </c>
      <c r="J285" s="4">
        <v>11</v>
      </c>
      <c r="K285" s="4" t="s">
        <v>81</v>
      </c>
      <c r="L285" s="4"/>
      <c r="M285" s="4"/>
      <c r="N285" s="12" t="s">
        <v>263</v>
      </c>
    </row>
    <row r="286" spans="1:14" ht="13.5" thickBot="1">
      <c r="A286" s="18" t="s">
        <v>375</v>
      </c>
      <c r="B286" s="12" t="s">
        <v>325</v>
      </c>
      <c r="C286" s="4">
        <v>6</v>
      </c>
      <c r="D286" s="4">
        <v>2</v>
      </c>
      <c r="E286" s="4">
        <v>1</v>
      </c>
      <c r="F286" s="4">
        <v>1</v>
      </c>
      <c r="G286" s="4">
        <v>0</v>
      </c>
      <c r="H286" s="4">
        <v>6</v>
      </c>
      <c r="I286" s="4">
        <v>5</v>
      </c>
      <c r="J286" s="4">
        <v>11</v>
      </c>
      <c r="K286" s="4" t="s">
        <v>81</v>
      </c>
      <c r="L286" s="4"/>
      <c r="M286" s="4"/>
      <c r="N286" s="12" t="s">
        <v>263</v>
      </c>
    </row>
    <row r="287" spans="1:14" ht="13.5" thickBot="1">
      <c r="A287" s="18" t="s">
        <v>376</v>
      </c>
      <c r="B287" s="12" t="s">
        <v>327</v>
      </c>
      <c r="C287" s="4">
        <v>6</v>
      </c>
      <c r="D287" s="4">
        <v>2</v>
      </c>
      <c r="E287" s="4">
        <v>0</v>
      </c>
      <c r="F287" s="4">
        <v>2</v>
      </c>
      <c r="G287" s="4">
        <v>0</v>
      </c>
      <c r="H287" s="4">
        <v>6</v>
      </c>
      <c r="I287" s="4">
        <v>5</v>
      </c>
      <c r="J287" s="4">
        <v>11</v>
      </c>
      <c r="K287" s="4"/>
      <c r="L287" s="4" t="s">
        <v>75</v>
      </c>
      <c r="M287" s="4"/>
      <c r="N287" s="12" t="s">
        <v>263</v>
      </c>
    </row>
    <row r="288" spans="1:14" ht="13.5" thickBot="1">
      <c r="A288" s="18" t="s">
        <v>378</v>
      </c>
      <c r="B288" s="12" t="s">
        <v>334</v>
      </c>
      <c r="C288" s="4">
        <v>3</v>
      </c>
      <c r="D288" s="4">
        <v>0</v>
      </c>
      <c r="E288" s="4">
        <v>0</v>
      </c>
      <c r="F288" s="4">
        <v>2</v>
      </c>
      <c r="G288" s="4">
        <v>0</v>
      </c>
      <c r="H288" s="4">
        <v>2</v>
      </c>
      <c r="I288" s="4">
        <v>3</v>
      </c>
      <c r="J288" s="4">
        <v>5</v>
      </c>
      <c r="K288" s="4"/>
      <c r="L288" s="4" t="s">
        <v>75</v>
      </c>
      <c r="M288" s="4"/>
      <c r="N288" s="12" t="s">
        <v>263</v>
      </c>
    </row>
    <row r="289" spans="1:14" ht="13.5" thickBot="1">
      <c r="A289" s="18" t="s">
        <v>299</v>
      </c>
      <c r="B289" s="12" t="s">
        <v>156</v>
      </c>
      <c r="C289" s="4">
        <v>5</v>
      </c>
      <c r="D289" s="4">
        <v>0</v>
      </c>
      <c r="E289" s="4">
        <v>0</v>
      </c>
      <c r="F289" s="4">
        <v>0</v>
      </c>
      <c r="G289" s="4">
        <v>2</v>
      </c>
      <c r="H289" s="4">
        <v>0</v>
      </c>
      <c r="I289" s="4">
        <v>9</v>
      </c>
      <c r="J289" s="4">
        <v>9</v>
      </c>
      <c r="K289" s="4"/>
      <c r="L289" s="4" t="s">
        <v>75</v>
      </c>
      <c r="M289" s="4"/>
      <c r="N289" s="12" t="s">
        <v>263</v>
      </c>
    </row>
    <row r="290" spans="1:14" ht="13.5" thickBot="1">
      <c r="A290" s="105" t="s">
        <v>409</v>
      </c>
      <c r="B290" s="102"/>
      <c r="C290" s="10">
        <v>64</v>
      </c>
      <c r="D290" s="10">
        <v>20</v>
      </c>
      <c r="E290" s="10">
        <v>9</v>
      </c>
      <c r="F290" s="10">
        <v>10</v>
      </c>
      <c r="G290" s="10">
        <v>3</v>
      </c>
      <c r="H290" s="10">
        <v>59</v>
      </c>
      <c r="I290" s="10">
        <v>56</v>
      </c>
      <c r="J290" s="10">
        <v>115</v>
      </c>
      <c r="K290" s="10">
        <v>6</v>
      </c>
      <c r="L290" s="10">
        <v>7</v>
      </c>
      <c r="M290" s="10">
        <v>0</v>
      </c>
      <c r="N290" s="10"/>
    </row>
    <row r="291" spans="1:14" ht="13.5" customHeight="1" thickBot="1">
      <c r="A291" s="100" t="s">
        <v>410</v>
      </c>
      <c r="B291" s="102"/>
      <c r="C291" s="54">
        <f>SUM(D291:G291)</f>
        <v>588</v>
      </c>
      <c r="D291" s="10">
        <f t="shared" ref="D291:J291" si="2">D290*14</f>
        <v>280</v>
      </c>
      <c r="E291" s="10">
        <f t="shared" si="2"/>
        <v>126</v>
      </c>
      <c r="F291" s="10">
        <f t="shared" si="2"/>
        <v>140</v>
      </c>
      <c r="G291" s="10">
        <f t="shared" si="2"/>
        <v>42</v>
      </c>
      <c r="H291" s="10">
        <f t="shared" si="2"/>
        <v>826</v>
      </c>
      <c r="I291" s="10">
        <f t="shared" si="2"/>
        <v>784</v>
      </c>
      <c r="J291" s="10">
        <f t="shared" si="2"/>
        <v>1610</v>
      </c>
      <c r="K291" s="10"/>
      <c r="L291" s="10"/>
      <c r="M291" s="10"/>
      <c r="N291" s="10"/>
    </row>
    <row r="292" spans="1:14" ht="13.5" customHeight="1" thickBot="1">
      <c r="A292" s="100" t="s">
        <v>411</v>
      </c>
      <c r="B292" s="102"/>
      <c r="C292" s="10">
        <v>30.77</v>
      </c>
      <c r="D292" s="10">
        <v>29.41</v>
      </c>
      <c r="E292" s="10">
        <v>16.670000000000002</v>
      </c>
      <c r="F292" s="10">
        <v>45.45</v>
      </c>
      <c r="G292" s="10">
        <v>100</v>
      </c>
      <c r="H292" s="10">
        <v>20.85</v>
      </c>
      <c r="I292" s="10">
        <v>36.6</v>
      </c>
      <c r="J292" s="10">
        <v>26.38</v>
      </c>
      <c r="K292" s="10" t="s">
        <v>266</v>
      </c>
      <c r="L292" s="10" t="s">
        <v>266</v>
      </c>
      <c r="M292" s="10" t="s">
        <v>266</v>
      </c>
      <c r="N292" s="10"/>
    </row>
    <row r="293" spans="1:14">
      <c r="A293" s="16"/>
    </row>
    <row r="294" spans="1:14" ht="15.75">
      <c r="F294" s="13" t="s">
        <v>268</v>
      </c>
    </row>
    <row r="295" spans="1:14" ht="13.5" thickBot="1">
      <c r="A295" s="16"/>
    </row>
    <row r="296" spans="1:14" ht="13.5" thickBot="1">
      <c r="A296" s="21" t="s">
        <v>67</v>
      </c>
      <c r="B296" s="9" t="s">
        <v>68</v>
      </c>
      <c r="C296" s="9" t="s">
        <v>69</v>
      </c>
      <c r="D296" s="100" t="s">
        <v>70</v>
      </c>
      <c r="E296" s="101"/>
      <c r="F296" s="101"/>
      <c r="G296" s="102"/>
      <c r="H296" s="100" t="s">
        <v>71</v>
      </c>
      <c r="I296" s="101"/>
      <c r="J296" s="102"/>
      <c r="K296" s="100" t="s">
        <v>72</v>
      </c>
      <c r="L296" s="101"/>
      <c r="M296" s="102"/>
      <c r="N296" s="9" t="s">
        <v>73</v>
      </c>
    </row>
    <row r="297" spans="1:14" ht="13.5" thickBot="1">
      <c r="A297" s="22"/>
      <c r="B297" s="10"/>
      <c r="C297" s="10" t="s">
        <v>74</v>
      </c>
      <c r="D297" s="11" t="s">
        <v>75</v>
      </c>
      <c r="E297" s="11" t="s">
        <v>76</v>
      </c>
      <c r="F297" s="11" t="s">
        <v>77</v>
      </c>
      <c r="G297" s="11" t="s">
        <v>78</v>
      </c>
      <c r="H297" s="11" t="s">
        <v>79</v>
      </c>
      <c r="I297" s="11" t="s">
        <v>33</v>
      </c>
      <c r="J297" s="11" t="s">
        <v>80</v>
      </c>
      <c r="K297" s="11" t="s">
        <v>81</v>
      </c>
      <c r="L297" s="11" t="s">
        <v>75</v>
      </c>
      <c r="M297" s="11" t="s">
        <v>82</v>
      </c>
      <c r="N297" s="10" t="s">
        <v>83</v>
      </c>
    </row>
    <row r="298" spans="1:14" ht="13.5" thickBot="1">
      <c r="A298" s="18" t="s">
        <v>275</v>
      </c>
      <c r="B298" s="12" t="s">
        <v>88</v>
      </c>
      <c r="C298" s="4">
        <v>6</v>
      </c>
      <c r="D298" s="4">
        <v>2</v>
      </c>
      <c r="E298" s="4">
        <v>2</v>
      </c>
      <c r="F298" s="4">
        <v>0</v>
      </c>
      <c r="G298" s="4">
        <v>0</v>
      </c>
      <c r="H298" s="4">
        <v>6</v>
      </c>
      <c r="I298" s="4">
        <v>5</v>
      </c>
      <c r="J298" s="4">
        <v>11</v>
      </c>
      <c r="K298" s="4"/>
      <c r="L298" s="4" t="s">
        <v>75</v>
      </c>
      <c r="M298" s="4"/>
      <c r="N298" s="12" t="s">
        <v>263</v>
      </c>
    </row>
    <row r="299" spans="1:14" ht="13.5" thickBot="1">
      <c r="A299" s="18" t="s">
        <v>278</v>
      </c>
      <c r="B299" s="12" t="s">
        <v>95</v>
      </c>
      <c r="C299" s="4">
        <v>6</v>
      </c>
      <c r="D299" s="4">
        <v>2</v>
      </c>
      <c r="E299" s="4">
        <v>2</v>
      </c>
      <c r="F299" s="4">
        <v>2</v>
      </c>
      <c r="G299" s="4">
        <v>0</v>
      </c>
      <c r="H299" s="4">
        <v>8</v>
      </c>
      <c r="I299" s="4">
        <v>3</v>
      </c>
      <c r="J299" s="4">
        <v>11</v>
      </c>
      <c r="K299" s="4"/>
      <c r="L299" s="4" t="s">
        <v>75</v>
      </c>
      <c r="M299" s="4"/>
      <c r="N299" s="12" t="s">
        <v>263</v>
      </c>
    </row>
    <row r="300" spans="1:14" ht="13.5" thickBot="1">
      <c r="A300" s="18" t="s">
        <v>96</v>
      </c>
      <c r="B300" s="12" t="s">
        <v>97</v>
      </c>
      <c r="C300" s="4">
        <v>0</v>
      </c>
      <c r="D300" s="4">
        <v>0</v>
      </c>
      <c r="E300" s="4">
        <v>2</v>
      </c>
      <c r="F300" s="4">
        <v>0</v>
      </c>
      <c r="G300" s="4">
        <v>0</v>
      </c>
      <c r="H300" s="4">
        <v>2</v>
      </c>
      <c r="I300" s="4">
        <v>0</v>
      </c>
      <c r="J300" s="4">
        <v>2</v>
      </c>
      <c r="K300" s="4"/>
      <c r="L300" s="4" t="s">
        <v>75</v>
      </c>
      <c r="M300" s="4"/>
      <c r="N300" s="12" t="s">
        <v>263</v>
      </c>
    </row>
    <row r="301" spans="1:14" ht="13.5" thickBot="1">
      <c r="A301" s="18" t="s">
        <v>99</v>
      </c>
      <c r="B301" s="12" t="s">
        <v>100</v>
      </c>
      <c r="C301" s="4">
        <v>3</v>
      </c>
      <c r="D301" s="4">
        <v>0</v>
      </c>
      <c r="E301" s="4">
        <v>2</v>
      </c>
      <c r="F301" s="4">
        <v>0</v>
      </c>
      <c r="G301" s="4">
        <v>0</v>
      </c>
      <c r="H301" s="4">
        <v>2</v>
      </c>
      <c r="I301" s="4">
        <v>3</v>
      </c>
      <c r="J301" s="4">
        <v>5</v>
      </c>
      <c r="K301" s="4"/>
      <c r="L301" s="4" t="s">
        <v>75</v>
      </c>
      <c r="M301" s="4"/>
      <c r="N301" s="12" t="s">
        <v>265</v>
      </c>
    </row>
    <row r="302" spans="1:14" ht="26.25" thickBot="1">
      <c r="A302" s="18" t="s">
        <v>364</v>
      </c>
      <c r="B302" s="12" t="s">
        <v>365</v>
      </c>
      <c r="C302" s="4">
        <v>3</v>
      </c>
      <c r="D302" s="4">
        <v>2</v>
      </c>
      <c r="E302" s="4">
        <v>0</v>
      </c>
      <c r="F302" s="4">
        <v>0</v>
      </c>
      <c r="G302" s="4">
        <v>1</v>
      </c>
      <c r="H302" s="4">
        <v>4</v>
      </c>
      <c r="I302" s="4">
        <v>1</v>
      </c>
      <c r="J302" s="4">
        <v>5</v>
      </c>
      <c r="K302" s="4"/>
      <c r="L302" s="4" t="s">
        <v>75</v>
      </c>
      <c r="M302" s="4"/>
      <c r="N302" s="12" t="s">
        <v>264</v>
      </c>
    </row>
    <row r="303" spans="1:14" ht="13.5" thickBot="1">
      <c r="A303" s="18" t="s">
        <v>115</v>
      </c>
      <c r="B303" s="12" t="s">
        <v>116</v>
      </c>
      <c r="C303" s="4">
        <v>0</v>
      </c>
      <c r="D303" s="4">
        <v>0</v>
      </c>
      <c r="E303" s="4">
        <v>2</v>
      </c>
      <c r="F303" s="4">
        <v>0</v>
      </c>
      <c r="G303" s="4">
        <v>0</v>
      </c>
      <c r="H303" s="4">
        <v>2</v>
      </c>
      <c r="I303" s="4">
        <v>0</v>
      </c>
      <c r="J303" s="4">
        <v>2</v>
      </c>
      <c r="K303" s="4"/>
      <c r="L303" s="4" t="s">
        <v>75</v>
      </c>
      <c r="M303" s="4"/>
      <c r="N303" s="12" t="s">
        <v>263</v>
      </c>
    </row>
    <row r="304" spans="1:14" ht="13.5" thickBot="1">
      <c r="A304" s="18" t="s">
        <v>117</v>
      </c>
      <c r="B304" s="12" t="s">
        <v>118</v>
      </c>
      <c r="C304" s="4">
        <v>3</v>
      </c>
      <c r="D304" s="4">
        <v>0</v>
      </c>
      <c r="E304" s="4">
        <v>2</v>
      </c>
      <c r="F304" s="4">
        <v>0</v>
      </c>
      <c r="G304" s="4">
        <v>0</v>
      </c>
      <c r="H304" s="4">
        <v>2</v>
      </c>
      <c r="I304" s="4">
        <v>3</v>
      </c>
      <c r="J304" s="4">
        <v>5</v>
      </c>
      <c r="K304" s="4"/>
      <c r="L304" s="4" t="s">
        <v>75</v>
      </c>
      <c r="M304" s="4"/>
      <c r="N304" s="12" t="s">
        <v>265</v>
      </c>
    </row>
    <row r="305" spans="1:14" ht="26.25" thickBot="1">
      <c r="A305" s="18" t="s">
        <v>259</v>
      </c>
      <c r="B305" s="12" t="s">
        <v>260</v>
      </c>
      <c r="C305" s="4">
        <v>3</v>
      </c>
      <c r="D305" s="4">
        <v>1</v>
      </c>
      <c r="E305" s="4">
        <v>0</v>
      </c>
      <c r="F305" s="4">
        <v>1</v>
      </c>
      <c r="G305" s="4">
        <v>0</v>
      </c>
      <c r="H305" s="4">
        <v>3</v>
      </c>
      <c r="I305" s="4">
        <v>2</v>
      </c>
      <c r="J305" s="4">
        <v>5</v>
      </c>
      <c r="K305" s="4"/>
      <c r="L305" s="4" t="s">
        <v>75</v>
      </c>
      <c r="M305" s="4"/>
      <c r="N305" s="12" t="s">
        <v>264</v>
      </c>
    </row>
    <row r="306" spans="1:14" ht="13.5" thickBot="1">
      <c r="A306" s="18" t="s">
        <v>390</v>
      </c>
      <c r="B306" s="12" t="s">
        <v>160</v>
      </c>
      <c r="C306" s="4">
        <v>3</v>
      </c>
      <c r="D306" s="4">
        <v>2</v>
      </c>
      <c r="E306" s="4">
        <v>0</v>
      </c>
      <c r="F306" s="4">
        <v>0</v>
      </c>
      <c r="G306" s="4">
        <v>0</v>
      </c>
      <c r="H306" s="4">
        <v>4</v>
      </c>
      <c r="I306" s="4">
        <v>1</v>
      </c>
      <c r="J306" s="4">
        <v>5</v>
      </c>
      <c r="K306" s="4"/>
      <c r="L306" s="4" t="s">
        <v>75</v>
      </c>
      <c r="M306" s="4"/>
      <c r="N306" s="12" t="s">
        <v>265</v>
      </c>
    </row>
    <row r="307" spans="1:14" ht="13.5" thickBot="1">
      <c r="A307" s="105" t="s">
        <v>409</v>
      </c>
      <c r="B307" s="102"/>
      <c r="C307" s="10">
        <v>27</v>
      </c>
      <c r="D307" s="10">
        <v>9</v>
      </c>
      <c r="E307" s="10">
        <v>12</v>
      </c>
      <c r="F307" s="10">
        <v>3</v>
      </c>
      <c r="G307" s="10">
        <v>1</v>
      </c>
      <c r="H307" s="10">
        <v>33</v>
      </c>
      <c r="I307" s="10">
        <v>18</v>
      </c>
      <c r="J307" s="10">
        <v>51</v>
      </c>
      <c r="K307" s="10">
        <v>0</v>
      </c>
      <c r="L307" s="10">
        <v>9</v>
      </c>
      <c r="M307" s="10">
        <v>0</v>
      </c>
      <c r="N307" s="10"/>
    </row>
    <row r="308" spans="1:14" ht="13.5" customHeight="1" thickBot="1">
      <c r="A308" s="100" t="s">
        <v>410</v>
      </c>
      <c r="B308" s="102"/>
      <c r="C308" s="54">
        <f>SUM(D308:G308)</f>
        <v>350</v>
      </c>
      <c r="D308" s="10">
        <f t="shared" ref="D308:J308" si="3">D307*14</f>
        <v>126</v>
      </c>
      <c r="E308" s="10">
        <f t="shared" si="3"/>
        <v>168</v>
      </c>
      <c r="F308" s="10">
        <f t="shared" si="3"/>
        <v>42</v>
      </c>
      <c r="G308" s="10">
        <f t="shared" si="3"/>
        <v>14</v>
      </c>
      <c r="H308" s="10">
        <f t="shared" si="3"/>
        <v>462</v>
      </c>
      <c r="I308" s="10">
        <f t="shared" si="3"/>
        <v>252</v>
      </c>
      <c r="J308" s="10">
        <f t="shared" si="3"/>
        <v>714</v>
      </c>
      <c r="K308" s="10"/>
      <c r="L308" s="10"/>
      <c r="M308" s="10"/>
      <c r="N308" s="10"/>
    </row>
    <row r="309" spans="1:14" ht="13.5" customHeight="1" thickBot="1">
      <c r="A309" s="100" t="s">
        <v>411</v>
      </c>
      <c r="B309" s="102"/>
      <c r="C309" s="10">
        <v>12.98</v>
      </c>
      <c r="D309" s="10">
        <v>13.24</v>
      </c>
      <c r="E309" s="10">
        <v>22.22</v>
      </c>
      <c r="F309" s="10">
        <v>13.64</v>
      </c>
      <c r="G309" s="10">
        <v>33.33</v>
      </c>
      <c r="H309" s="10">
        <v>11.66</v>
      </c>
      <c r="I309" s="10">
        <v>11.76</v>
      </c>
      <c r="J309" s="10">
        <v>11.7</v>
      </c>
      <c r="K309" s="10" t="s">
        <v>266</v>
      </c>
      <c r="L309" s="10" t="s">
        <v>266</v>
      </c>
      <c r="M309" s="10" t="s">
        <v>266</v>
      </c>
      <c r="N309" s="10"/>
    </row>
    <row r="310" spans="1:14" ht="13.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</row>
    <row r="311" spans="1:14" ht="16.5" thickBot="1">
      <c r="A311" s="16"/>
      <c r="D311" s="13" t="s">
        <v>270</v>
      </c>
      <c r="F311" s="25"/>
    </row>
    <row r="312" spans="1:14" ht="13.5" thickBot="1">
      <c r="A312" s="21" t="s">
        <v>394</v>
      </c>
      <c r="B312" s="9" t="s">
        <v>395</v>
      </c>
      <c r="C312" s="9" t="s">
        <v>396</v>
      </c>
      <c r="D312" s="100" t="s">
        <v>71</v>
      </c>
      <c r="E312" s="101"/>
      <c r="F312" s="102"/>
      <c r="G312" s="8" t="s">
        <v>398</v>
      </c>
      <c r="H312" s="100" t="s">
        <v>399</v>
      </c>
      <c r="I312" s="101"/>
      <c r="J312" s="102"/>
    </row>
    <row r="313" spans="1:14" ht="13.5" thickBot="1">
      <c r="A313" s="26"/>
      <c r="B313" s="27"/>
      <c r="C313" s="27" t="s">
        <v>397</v>
      </c>
      <c r="D313" s="9" t="s">
        <v>79</v>
      </c>
      <c r="E313" s="9" t="s">
        <v>33</v>
      </c>
      <c r="F313" s="9" t="s">
        <v>80</v>
      </c>
      <c r="G313" s="28"/>
      <c r="H313" s="9" t="s">
        <v>400</v>
      </c>
      <c r="I313" s="9" t="s">
        <v>401</v>
      </c>
      <c r="J313" s="9" t="s">
        <v>402</v>
      </c>
    </row>
    <row r="314" spans="1:14">
      <c r="A314" s="30">
        <v>1</v>
      </c>
      <c r="B314" s="31" t="s">
        <v>403</v>
      </c>
      <c r="C314" s="31">
        <f>14*(SUMIF($N236:$N306, "Obligatorie", D236:D306)+SUMIF($N236:$N306, "Obligatorie", E236:E306)+SUMIF($N236:$N306, "Obligatorie", F236:F306))</f>
        <v>1806</v>
      </c>
      <c r="D314" s="31">
        <f>14*SUMIF($N236:$N306, "Obligatorie", H236:H306)</f>
        <v>2646</v>
      </c>
      <c r="E314" s="31">
        <f>14*SUMIF($N236:$N306, "Obligatorie", I236:I306)</f>
        <v>1722</v>
      </c>
      <c r="F314" s="31">
        <f>14*SUMIF($N236:$N306, "Obligatorie", J236:J306)</f>
        <v>4368</v>
      </c>
      <c r="G314" s="36">
        <f>C314/C316</f>
        <v>0.89583333333333337</v>
      </c>
      <c r="H314" s="31">
        <f>H316-H315</f>
        <v>60</v>
      </c>
      <c r="I314" s="31">
        <f>I316-I315</f>
        <v>56</v>
      </c>
      <c r="J314" s="31">
        <f>J316-J315</f>
        <v>49</v>
      </c>
      <c r="K314" s="25"/>
      <c r="L314" s="25"/>
      <c r="M314" s="25"/>
      <c r="N314" s="25"/>
    </row>
    <row r="315" spans="1:14">
      <c r="A315" s="32">
        <v>2</v>
      </c>
      <c r="B315" s="29" t="s">
        <v>404</v>
      </c>
      <c r="C315" s="29">
        <f>14*(SUMIF($N236:$N306, "Optionala", D236:D306)+SUMIF($N236:$N306, "Optionala", E236:E306)+SUMIF($N236:$N306, "Optionala", F236:F306))</f>
        <v>210</v>
      </c>
      <c r="D315" s="29">
        <f>14*SUMIF($N236:$N306, "Optionala", H236:H306)</f>
        <v>322</v>
      </c>
      <c r="E315" s="29">
        <f>14*SUMIF($N236:$N306, "Optionala", I236:I306)</f>
        <v>182</v>
      </c>
      <c r="F315" s="29">
        <f>14*SUMIF($N236:$N306, "Optionala", J236:J306)</f>
        <v>504</v>
      </c>
      <c r="G315" s="37">
        <f>C315/C316</f>
        <v>0.10416666666666667</v>
      </c>
      <c r="H315" s="29">
        <v>0</v>
      </c>
      <c r="I315" s="29">
        <v>4</v>
      </c>
      <c r="J315" s="33">
        <f>4+4+3</f>
        <v>11</v>
      </c>
      <c r="K315" s="25"/>
      <c r="L315" s="25"/>
      <c r="M315" s="25"/>
      <c r="N315" s="25"/>
    </row>
    <row r="316" spans="1:14" ht="13.5" thickBot="1">
      <c r="A316" s="103" t="s">
        <v>101</v>
      </c>
      <c r="B316" s="104"/>
      <c r="C316" s="34">
        <f>SUM(C314:C315)</f>
        <v>2016</v>
      </c>
      <c r="D316" s="34">
        <f>SUM(D314:D315)</f>
        <v>2968</v>
      </c>
      <c r="E316" s="34">
        <f>SUM(E314:E315)</f>
        <v>1904</v>
      </c>
      <c r="F316" s="34">
        <f>SUM(F314:F315)</f>
        <v>4872</v>
      </c>
      <c r="G316" s="38">
        <f>SUM(G314:G315)</f>
        <v>1</v>
      </c>
      <c r="H316" s="34">
        <v>60</v>
      </c>
      <c r="I316" s="34">
        <v>60</v>
      </c>
      <c r="J316" s="35">
        <v>60</v>
      </c>
      <c r="K316" s="25"/>
      <c r="L316" s="25"/>
      <c r="M316" s="25"/>
      <c r="N316" s="25"/>
    </row>
    <row r="317" spans="1:14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</row>
    <row r="318" spans="1:14">
      <c r="A318" s="16"/>
    </row>
    <row r="319" spans="1:14" ht="15.75">
      <c r="A319" s="13"/>
    </row>
    <row r="320" spans="1:14">
      <c r="A320" s="17"/>
    </row>
    <row r="321" spans="1:3">
      <c r="B321" s="1"/>
    </row>
    <row r="322" spans="1:3">
      <c r="C322" s="1"/>
    </row>
    <row r="323" spans="1:3">
      <c r="C323" s="1"/>
    </row>
    <row r="324" spans="1:3">
      <c r="C324" s="1"/>
    </row>
    <row r="325" spans="1:3">
      <c r="B325" s="1"/>
    </row>
    <row r="326" spans="1:3">
      <c r="C326" s="1"/>
    </row>
    <row r="327" spans="1:3">
      <c r="C327" s="1"/>
    </row>
    <row r="328" spans="1:3">
      <c r="C328" s="1"/>
    </row>
    <row r="329" spans="1:3">
      <c r="A329" s="17"/>
    </row>
    <row r="330" spans="1:3">
      <c r="B330" s="1"/>
    </row>
    <row r="331" spans="1:3">
      <c r="B331" s="1"/>
    </row>
    <row r="332" spans="1:3" ht="15.75">
      <c r="A332" s="14"/>
    </row>
  </sheetData>
  <mergeCells count="75">
    <mergeCell ref="A316:B316"/>
    <mergeCell ref="A308:B308"/>
    <mergeCell ref="A292:B292"/>
    <mergeCell ref="A307:B307"/>
    <mergeCell ref="A309:B309"/>
    <mergeCell ref="H296:J296"/>
    <mergeCell ref="D312:F312"/>
    <mergeCell ref="H312:J312"/>
    <mergeCell ref="D296:G296"/>
    <mergeCell ref="A221:N221"/>
    <mergeCell ref="D234:G234"/>
    <mergeCell ref="H234:J234"/>
    <mergeCell ref="A260:B260"/>
    <mergeCell ref="K234:M234"/>
    <mergeCell ref="A262:B262"/>
    <mergeCell ref="A290:B290"/>
    <mergeCell ref="K296:M296"/>
    <mergeCell ref="A261:B261"/>
    <mergeCell ref="A291:B291"/>
    <mergeCell ref="B194:N194"/>
    <mergeCell ref="B198:N198"/>
    <mergeCell ref="D206:G206"/>
    <mergeCell ref="H206:J206"/>
    <mergeCell ref="K206:M206"/>
    <mergeCell ref="A208:N208"/>
    <mergeCell ref="D213:G213"/>
    <mergeCell ref="H213:J213"/>
    <mergeCell ref="K213:M213"/>
    <mergeCell ref="A215:N215"/>
    <mergeCell ref="A219:N219"/>
    <mergeCell ref="D275:G275"/>
    <mergeCell ref="K275:M275"/>
    <mergeCell ref="H275:J275"/>
    <mergeCell ref="A133:N133"/>
    <mergeCell ref="B180:N180"/>
    <mergeCell ref="A193:N193"/>
    <mergeCell ref="D189:G189"/>
    <mergeCell ref="H189:J189"/>
    <mergeCell ref="K189:M189"/>
    <mergeCell ref="B175:N175"/>
    <mergeCell ref="B154:N154"/>
    <mergeCell ref="A174:N174"/>
    <mergeCell ref="B163:N163"/>
    <mergeCell ref="B168:N168"/>
    <mergeCell ref="A162:N162"/>
    <mergeCell ref="H120:J120"/>
    <mergeCell ref="K120:M120"/>
    <mergeCell ref="D131:G131"/>
    <mergeCell ref="H131:J131"/>
    <mergeCell ref="K131:M131"/>
    <mergeCell ref="A137:N137"/>
    <mergeCell ref="A148:N148"/>
    <mergeCell ref="B149:N149"/>
    <mergeCell ref="D67:G67"/>
    <mergeCell ref="H67:J67"/>
    <mergeCell ref="K67:M67"/>
    <mergeCell ref="D80:G80"/>
    <mergeCell ref="H80:J80"/>
    <mergeCell ref="K80:M80"/>
    <mergeCell ref="D98:G98"/>
    <mergeCell ref="H98:J98"/>
    <mergeCell ref="K98:M98"/>
    <mergeCell ref="D109:G109"/>
    <mergeCell ref="H109:J109"/>
    <mergeCell ref="K109:M109"/>
    <mergeCell ref="D120:G120"/>
    <mergeCell ref="D55:G55"/>
    <mergeCell ref="H55:J55"/>
    <mergeCell ref="K55:M55"/>
    <mergeCell ref="A35:A36"/>
    <mergeCell ref="B35:C35"/>
    <mergeCell ref="B36:C36"/>
    <mergeCell ref="D35:F35"/>
    <mergeCell ref="D36:F36"/>
    <mergeCell ref="I35:K36"/>
  </mergeCells>
  <phoneticPr fontId="7" type="noConversion"/>
  <pageMargins left="0.75" right="0.17" top="0.17" bottom="0.2" header="0.2" footer="0.37"/>
  <pageSetup paperSize="9" scale="85" orientation="landscape"/>
  <headerFooter alignWithMargins="0">
    <oddFooter>&amp;L           RECTOR,
Acad.prof.univ.dr. Ioan Aurel POP&amp;RDECAN,                   .
Prof.univ.dr. Adrian Olimpiu PETRUSEL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336"/>
  <sheetViews>
    <sheetView tabSelected="1" view="pageLayout" topLeftCell="A16" zoomScaleNormal="120" workbookViewId="0">
      <selection activeCell="K40" sqref="K40"/>
    </sheetView>
  </sheetViews>
  <sheetFormatPr defaultColWidth="8.7109375" defaultRowHeight="12.75"/>
  <cols>
    <col min="2" max="2" width="28" bestFit="1" customWidth="1"/>
    <col min="3" max="3" width="11.42578125" bestFit="1" customWidth="1"/>
    <col min="10" max="10" width="10.85546875" bestFit="1" customWidth="1"/>
    <col min="14" max="14" width="13.42578125" customWidth="1"/>
  </cols>
  <sheetData>
    <row r="1" spans="1:17" ht="16.5" thickBot="1">
      <c r="A1" s="13" t="s">
        <v>503</v>
      </c>
      <c r="G1" s="17" t="s">
        <v>42</v>
      </c>
    </row>
    <row r="2" spans="1:17" ht="16.5" thickBot="1">
      <c r="A2" s="14"/>
      <c r="G2" s="19" t="s">
        <v>21</v>
      </c>
      <c r="H2" s="6" t="s">
        <v>31</v>
      </c>
      <c r="I2" s="6" t="s">
        <v>32</v>
      </c>
    </row>
    <row r="3" spans="1:17" ht="16.5" thickBot="1">
      <c r="A3" s="15" t="s">
        <v>1</v>
      </c>
      <c r="G3" s="18" t="s">
        <v>39</v>
      </c>
      <c r="H3" s="4">
        <f>SUM(D68:G68)</f>
        <v>27</v>
      </c>
      <c r="I3" s="4">
        <f>SUM(D80:G80)</f>
        <v>26</v>
      </c>
    </row>
    <row r="4" spans="1:17" ht="16.5" thickBot="1">
      <c r="A4" s="15" t="s">
        <v>2</v>
      </c>
      <c r="G4" s="18" t="s">
        <v>40</v>
      </c>
      <c r="H4" s="4">
        <f>SUM(D90:G90)</f>
        <v>23</v>
      </c>
      <c r="I4" s="4">
        <f>SUM(D106:G106)</f>
        <v>21</v>
      </c>
    </row>
    <row r="5" spans="1:17" ht="16.5" thickBot="1">
      <c r="A5" s="14" t="s">
        <v>302</v>
      </c>
      <c r="G5" s="18" t="s">
        <v>41</v>
      </c>
      <c r="H5" s="4">
        <f>SUM(D117:G117)</f>
        <v>21</v>
      </c>
      <c r="I5" s="4">
        <f>SUM(D129:G129)</f>
        <v>24</v>
      </c>
    </row>
    <row r="6" spans="1:17" ht="15.75">
      <c r="A6" s="14" t="s">
        <v>505</v>
      </c>
      <c r="G6" s="16"/>
    </row>
    <row r="7" spans="1:17" ht="15.75">
      <c r="A7" s="14" t="s">
        <v>303</v>
      </c>
      <c r="G7" s="17" t="s">
        <v>367</v>
      </c>
    </row>
    <row r="8" spans="1:17" ht="15.75">
      <c r="A8" s="14" t="s">
        <v>6</v>
      </c>
      <c r="G8" s="16" t="s">
        <v>44</v>
      </c>
    </row>
    <row r="9" spans="1:17" ht="15.75">
      <c r="A9" s="14" t="s">
        <v>7</v>
      </c>
      <c r="G9" s="16" t="s">
        <v>45</v>
      </c>
    </row>
    <row r="10" spans="1:17">
      <c r="A10" s="16"/>
    </row>
    <row r="11" spans="1:17">
      <c r="A11" s="17" t="s">
        <v>8</v>
      </c>
      <c r="G11" s="62" t="s">
        <v>46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</row>
    <row r="12" spans="1:17">
      <c r="A12" s="17" t="s">
        <v>517</v>
      </c>
      <c r="G12" s="63" t="s">
        <v>51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</row>
    <row r="13" spans="1:17">
      <c r="A13" s="16" t="s">
        <v>515</v>
      </c>
      <c r="G13" s="60" t="s">
        <v>486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</row>
    <row r="14" spans="1:17">
      <c r="A14" s="16" t="s">
        <v>516</v>
      </c>
      <c r="G14" s="63" t="s">
        <v>53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17">
      <c r="A15" s="17" t="s">
        <v>12</v>
      </c>
      <c r="G15" s="60" t="s">
        <v>487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</row>
    <row r="16" spans="1:17">
      <c r="A16" s="16"/>
      <c r="G16" s="63" t="s">
        <v>305</v>
      </c>
      <c r="H16" s="61"/>
      <c r="I16" s="61"/>
      <c r="J16" s="61"/>
      <c r="K16" s="61"/>
      <c r="L16" s="61"/>
      <c r="M16" s="61"/>
      <c r="N16" s="61"/>
      <c r="O16" s="61"/>
      <c r="P16" s="61"/>
      <c r="Q16" s="61"/>
    </row>
    <row r="17" spans="1:17">
      <c r="A17" s="16" t="s">
        <v>498</v>
      </c>
      <c r="G17" s="60" t="s">
        <v>488</v>
      </c>
      <c r="H17" s="61"/>
      <c r="I17" s="61"/>
      <c r="J17" s="61"/>
      <c r="K17" s="61"/>
      <c r="L17" s="61"/>
      <c r="M17" s="61"/>
      <c r="N17" s="61"/>
      <c r="O17" s="61"/>
      <c r="P17" s="61"/>
      <c r="Q17" s="61"/>
    </row>
    <row r="18" spans="1:17">
      <c r="A18" s="16" t="s">
        <v>304</v>
      </c>
      <c r="G18" s="63" t="s">
        <v>57</v>
      </c>
      <c r="H18" s="61"/>
      <c r="I18" s="61"/>
      <c r="J18" s="61"/>
      <c r="K18" s="61"/>
      <c r="L18" s="61"/>
      <c r="M18" s="61"/>
      <c r="N18" s="61"/>
      <c r="O18" s="61"/>
      <c r="P18" s="61"/>
      <c r="Q18" s="61"/>
    </row>
    <row r="19" spans="1:17">
      <c r="A19" s="2" t="s">
        <v>16</v>
      </c>
      <c r="G19" s="60" t="s">
        <v>489</v>
      </c>
      <c r="H19" s="61"/>
      <c r="I19" s="61"/>
      <c r="J19" s="61"/>
      <c r="K19" s="61"/>
      <c r="L19" s="61"/>
      <c r="M19" s="61"/>
      <c r="N19" s="61"/>
      <c r="O19" s="61"/>
      <c r="P19" s="61"/>
      <c r="Q19" s="61"/>
    </row>
    <row r="20" spans="1:17">
      <c r="A20" s="2" t="s">
        <v>18</v>
      </c>
      <c r="G20" s="63" t="s">
        <v>59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</row>
    <row r="21" spans="1:17">
      <c r="A21" s="2" t="s">
        <v>518</v>
      </c>
      <c r="G21" s="60" t="s">
        <v>490</v>
      </c>
      <c r="H21" s="61"/>
      <c r="I21" s="61"/>
      <c r="J21" s="61"/>
      <c r="K21" s="61"/>
      <c r="L21" s="61"/>
      <c r="M21" s="61"/>
      <c r="N21" s="61"/>
      <c r="O21" s="61"/>
      <c r="P21" s="61"/>
      <c r="Q21" s="61"/>
    </row>
    <row r="22" spans="1:17" ht="25.5" customHeight="1">
      <c r="A22" s="132" t="s">
        <v>522</v>
      </c>
      <c r="B22" s="132"/>
      <c r="C22" s="132"/>
      <c r="D22" s="132"/>
      <c r="E22" s="132"/>
      <c r="F22" s="132"/>
      <c r="G22" s="63" t="s">
        <v>61</v>
      </c>
      <c r="H22" s="61"/>
      <c r="I22" s="61"/>
      <c r="J22" s="61"/>
      <c r="K22" s="61"/>
      <c r="L22" s="61"/>
      <c r="M22" s="61"/>
      <c r="N22" s="61"/>
      <c r="O22" s="61"/>
      <c r="P22" s="61"/>
      <c r="Q22" s="61"/>
    </row>
    <row r="23" spans="1:17">
      <c r="A23" s="16" t="s">
        <v>520</v>
      </c>
      <c r="G23" s="60" t="s">
        <v>491</v>
      </c>
      <c r="H23" s="61"/>
      <c r="I23" s="61"/>
      <c r="J23" s="61"/>
      <c r="K23" s="61"/>
      <c r="L23" s="61"/>
      <c r="M23" s="61"/>
      <c r="N23" s="61"/>
      <c r="O23" s="61"/>
      <c r="P23" s="61"/>
      <c r="Q23" s="61"/>
    </row>
    <row r="24" spans="1:17">
      <c r="A24" s="16" t="s">
        <v>519</v>
      </c>
      <c r="G24" s="64"/>
      <c r="H24" s="61"/>
      <c r="I24" s="61"/>
      <c r="J24" s="61"/>
      <c r="K24" s="61"/>
      <c r="L24" s="61"/>
      <c r="M24" s="61"/>
      <c r="N24" s="61"/>
      <c r="O24" s="61"/>
      <c r="P24" s="61"/>
      <c r="Q24" s="61"/>
    </row>
    <row r="25" spans="1:17">
      <c r="A25" s="16"/>
      <c r="G25" s="64" t="s">
        <v>63</v>
      </c>
      <c r="H25" s="61"/>
      <c r="I25" s="61"/>
      <c r="J25" s="61"/>
      <c r="K25" s="61"/>
      <c r="L25" s="61"/>
      <c r="M25" s="61"/>
      <c r="N25" s="61"/>
      <c r="O25" s="61"/>
      <c r="P25" s="61"/>
      <c r="Q25" s="61"/>
    </row>
    <row r="26" spans="1:17">
      <c r="A26" s="16"/>
      <c r="G26" s="64"/>
      <c r="H26" s="61"/>
      <c r="I26" s="61"/>
      <c r="J26" s="61"/>
      <c r="K26" s="61"/>
      <c r="L26" s="61"/>
      <c r="M26" s="61"/>
      <c r="N26" s="61"/>
      <c r="O26" s="61"/>
      <c r="P26" s="61"/>
      <c r="Q26" s="61"/>
    </row>
    <row r="27" spans="1:17">
      <c r="A27" s="16"/>
      <c r="G27" s="62" t="s">
        <v>64</v>
      </c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>
      <c r="A28" s="16"/>
      <c r="G28" s="64" t="s">
        <v>492</v>
      </c>
      <c r="H28" s="61"/>
      <c r="I28" s="61"/>
      <c r="J28" s="61"/>
      <c r="K28" s="61"/>
      <c r="L28" s="61"/>
      <c r="M28" s="61"/>
      <c r="N28" s="61"/>
      <c r="O28" s="61"/>
      <c r="P28" s="61"/>
      <c r="Q28" s="61"/>
    </row>
    <row r="29" spans="1:17">
      <c r="A29" s="16"/>
      <c r="G29" s="61" t="s">
        <v>424</v>
      </c>
      <c r="H29" s="61"/>
      <c r="I29" s="61"/>
      <c r="J29" s="61"/>
      <c r="M29" s="61"/>
      <c r="N29" s="61"/>
      <c r="O29" s="61"/>
      <c r="P29" s="61"/>
      <c r="Q29" s="61"/>
    </row>
    <row r="30" spans="1:17">
      <c r="A30" s="16"/>
      <c r="G30" s="65" t="s">
        <v>412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</row>
    <row r="31" spans="1:17">
      <c r="A31" s="16"/>
    </row>
    <row r="32" spans="1:17">
      <c r="A32" s="16"/>
    </row>
    <row r="33" spans="1:11" ht="13.5" thickBot="1">
      <c r="A33" s="17" t="s">
        <v>20</v>
      </c>
    </row>
    <row r="34" spans="1:11">
      <c r="A34" s="125" t="s">
        <v>21</v>
      </c>
      <c r="B34" s="119" t="s">
        <v>22</v>
      </c>
      <c r="C34" s="121"/>
      <c r="D34" s="119" t="s">
        <v>24</v>
      </c>
      <c r="E34" s="120"/>
      <c r="F34" s="121"/>
      <c r="G34" s="3" t="s">
        <v>26</v>
      </c>
      <c r="H34" s="3" t="s">
        <v>28</v>
      </c>
      <c r="I34" s="119" t="s">
        <v>30</v>
      </c>
      <c r="J34" s="120"/>
      <c r="K34" s="121"/>
    </row>
    <row r="35" spans="1:11" ht="13.5" thickBot="1">
      <c r="A35" s="126"/>
      <c r="B35" s="122" t="s">
        <v>23</v>
      </c>
      <c r="C35" s="124"/>
      <c r="D35" s="122" t="s">
        <v>25</v>
      </c>
      <c r="E35" s="123"/>
      <c r="F35" s="124"/>
      <c r="G35" s="4" t="s">
        <v>27</v>
      </c>
      <c r="H35" s="4" t="s">
        <v>29</v>
      </c>
      <c r="I35" s="122"/>
      <c r="J35" s="123"/>
      <c r="K35" s="124"/>
    </row>
    <row r="36" spans="1:11" ht="13.5" thickBot="1">
      <c r="A36" s="18" t="s">
        <v>21</v>
      </c>
      <c r="B36" s="4" t="s">
        <v>31</v>
      </c>
      <c r="C36" s="4" t="s">
        <v>32</v>
      </c>
      <c r="D36" s="4" t="s">
        <v>33</v>
      </c>
      <c r="E36" s="4" t="s">
        <v>34</v>
      </c>
      <c r="F36" s="4" t="s">
        <v>35</v>
      </c>
      <c r="G36" s="4"/>
      <c r="H36" s="4"/>
      <c r="I36" s="4" t="s">
        <v>36</v>
      </c>
      <c r="J36" s="4" t="s">
        <v>37</v>
      </c>
      <c r="K36" s="4" t="s">
        <v>38</v>
      </c>
    </row>
    <row r="37" spans="1:11" ht="13.5" thickBot="1">
      <c r="A37" s="18" t="s">
        <v>39</v>
      </c>
      <c r="B37" s="4">
        <v>14</v>
      </c>
      <c r="C37" s="4">
        <v>14</v>
      </c>
      <c r="D37" s="4">
        <v>3</v>
      </c>
      <c r="E37" s="4">
        <v>3</v>
      </c>
      <c r="F37" s="4">
        <v>2</v>
      </c>
      <c r="G37" s="4"/>
      <c r="H37" s="4">
        <v>0</v>
      </c>
      <c r="I37" s="4">
        <v>3</v>
      </c>
      <c r="J37" s="4">
        <v>1</v>
      </c>
      <c r="K37" s="4">
        <v>12</v>
      </c>
    </row>
    <row r="38" spans="1:11" ht="13.5" thickBot="1">
      <c r="A38" s="18" t="s">
        <v>40</v>
      </c>
      <c r="B38" s="4">
        <v>14</v>
      </c>
      <c r="C38" s="4">
        <v>14</v>
      </c>
      <c r="D38" s="4">
        <v>3</v>
      </c>
      <c r="E38" s="4">
        <v>3</v>
      </c>
      <c r="F38" s="4">
        <v>2</v>
      </c>
      <c r="G38" s="4"/>
      <c r="H38" s="4">
        <v>0</v>
      </c>
      <c r="I38" s="4">
        <v>3</v>
      </c>
      <c r="J38" s="4">
        <v>1</v>
      </c>
      <c r="K38" s="4">
        <v>12</v>
      </c>
    </row>
    <row r="39" spans="1:11" ht="13.5" thickBot="1">
      <c r="A39" s="18" t="s">
        <v>41</v>
      </c>
      <c r="B39" s="4">
        <v>14</v>
      </c>
      <c r="C39" s="4">
        <v>12</v>
      </c>
      <c r="D39" s="4">
        <v>3</v>
      </c>
      <c r="E39" s="4">
        <v>3</v>
      </c>
      <c r="F39" s="4">
        <v>2</v>
      </c>
      <c r="G39" s="4">
        <v>2</v>
      </c>
      <c r="H39" s="4">
        <v>3</v>
      </c>
      <c r="I39" s="4">
        <v>3</v>
      </c>
      <c r="J39" s="4">
        <v>1</v>
      </c>
      <c r="K39" s="4">
        <v>9</v>
      </c>
    </row>
    <row r="40" spans="1:11">
      <c r="A40" s="16"/>
    </row>
    <row r="41" spans="1:11">
      <c r="A41" s="20"/>
    </row>
    <row r="42" spans="1:11">
      <c r="A42" s="20"/>
    </row>
    <row r="43" spans="1:11">
      <c r="A43" s="20"/>
    </row>
    <row r="44" spans="1:11">
      <c r="A44" s="20"/>
    </row>
    <row r="45" spans="1:11">
      <c r="A45" s="20"/>
    </row>
    <row r="46" spans="1:11">
      <c r="A46" s="20"/>
    </row>
    <row r="47" spans="1:11">
      <c r="A47" s="20"/>
    </row>
    <row r="48" spans="1:11">
      <c r="A48" s="20"/>
    </row>
    <row r="49" spans="1:14">
      <c r="A49" s="20"/>
    </row>
    <row r="50" spans="1:14">
      <c r="A50" s="66"/>
      <c r="B50" s="67"/>
      <c r="C50" s="67"/>
    </row>
    <row r="51" spans="1:14">
      <c r="A51" s="41"/>
      <c r="B51" s="43"/>
      <c r="C51" s="43"/>
    </row>
    <row r="52" spans="1:14">
      <c r="A52" s="41"/>
      <c r="B52" s="43"/>
      <c r="C52" s="43"/>
    </row>
    <row r="53" spans="1:14">
      <c r="A53" s="41"/>
      <c r="B53" s="43"/>
      <c r="C53" s="43"/>
    </row>
    <row r="54" spans="1:14">
      <c r="A54" s="41"/>
      <c r="B54" s="43"/>
      <c r="C54" s="43"/>
    </row>
    <row r="55" spans="1:14">
      <c r="A55" s="16"/>
    </row>
    <row r="56" spans="1:14">
      <c r="A56" s="20"/>
    </row>
    <row r="57" spans="1:14" ht="15.75">
      <c r="F57" s="13" t="s">
        <v>65</v>
      </c>
    </row>
    <row r="58" spans="1:14">
      <c r="A58" s="16"/>
    </row>
    <row r="59" spans="1:14" ht="16.5" thickBot="1">
      <c r="G59" s="13" t="s">
        <v>66</v>
      </c>
    </row>
    <row r="60" spans="1:14" ht="13.5" thickBot="1">
      <c r="A60" s="21" t="s">
        <v>67</v>
      </c>
      <c r="B60" s="9" t="s">
        <v>68</v>
      </c>
      <c r="C60" s="9" t="s">
        <v>69</v>
      </c>
      <c r="D60" s="100" t="s">
        <v>70</v>
      </c>
      <c r="E60" s="101"/>
      <c r="F60" s="101"/>
      <c r="G60" s="102"/>
      <c r="H60" s="100" t="s">
        <v>71</v>
      </c>
      <c r="I60" s="101"/>
      <c r="J60" s="102"/>
      <c r="K60" s="100" t="s">
        <v>72</v>
      </c>
      <c r="L60" s="101"/>
      <c r="M60" s="102"/>
      <c r="N60" s="9" t="s">
        <v>73</v>
      </c>
    </row>
    <row r="61" spans="1:14" ht="13.5" thickBot="1">
      <c r="A61" s="22"/>
      <c r="B61" s="10"/>
      <c r="C61" s="10" t="s">
        <v>74</v>
      </c>
      <c r="D61" s="11" t="s">
        <v>75</v>
      </c>
      <c r="E61" s="11" t="s">
        <v>76</v>
      </c>
      <c r="F61" s="11" t="s">
        <v>77</v>
      </c>
      <c r="G61" s="11" t="s">
        <v>78</v>
      </c>
      <c r="H61" s="11" t="s">
        <v>79</v>
      </c>
      <c r="I61" s="11" t="s">
        <v>33</v>
      </c>
      <c r="J61" s="11" t="s">
        <v>80</v>
      </c>
      <c r="K61" s="11" t="s">
        <v>81</v>
      </c>
      <c r="L61" s="11" t="s">
        <v>75</v>
      </c>
      <c r="M61" s="11" t="s">
        <v>82</v>
      </c>
      <c r="N61" s="10" t="s">
        <v>83</v>
      </c>
    </row>
    <row r="62" spans="1:14" ht="26.25" thickBot="1">
      <c r="A62" s="18" t="s">
        <v>514</v>
      </c>
      <c r="B62" s="12" t="s">
        <v>439</v>
      </c>
      <c r="C62" s="4">
        <v>6</v>
      </c>
      <c r="D62" s="4">
        <v>3</v>
      </c>
      <c r="E62" s="4">
        <v>2</v>
      </c>
      <c r="F62" s="4">
        <v>0</v>
      </c>
      <c r="G62" s="4">
        <v>0</v>
      </c>
      <c r="H62" s="4">
        <f t="shared" ref="H62:H67" si="0">SUM(D62:G62)</f>
        <v>5</v>
      </c>
      <c r="I62" s="4">
        <f t="shared" ref="I62:I67" si="1">J62-H62</f>
        <v>6</v>
      </c>
      <c r="J62" s="4">
        <f>11</f>
        <v>11</v>
      </c>
      <c r="K62" s="4"/>
      <c r="L62" s="4"/>
      <c r="M62" s="4" t="s">
        <v>426</v>
      </c>
      <c r="N62" s="12" t="s">
        <v>98</v>
      </c>
    </row>
    <row r="63" spans="1:14" ht="13.5" thickBot="1">
      <c r="A63" s="18" t="s">
        <v>447</v>
      </c>
      <c r="B63" s="12" t="s">
        <v>306</v>
      </c>
      <c r="C63" s="4">
        <v>6</v>
      </c>
      <c r="D63" s="4">
        <v>3</v>
      </c>
      <c r="E63" s="4">
        <v>2</v>
      </c>
      <c r="F63" s="4">
        <v>0</v>
      </c>
      <c r="G63" s="4">
        <v>0</v>
      </c>
      <c r="H63" s="4">
        <f t="shared" si="0"/>
        <v>5</v>
      </c>
      <c r="I63" s="4">
        <f t="shared" si="1"/>
        <v>6</v>
      </c>
      <c r="J63" s="4">
        <v>11</v>
      </c>
      <c r="K63" s="4" t="s">
        <v>81</v>
      </c>
      <c r="L63" s="4"/>
      <c r="M63" s="4"/>
      <c r="N63" s="12" t="s">
        <v>98</v>
      </c>
    </row>
    <row r="64" spans="1:14" ht="13.5" thickBot="1">
      <c r="A64" s="18" t="s">
        <v>448</v>
      </c>
      <c r="B64" s="12" t="s">
        <v>308</v>
      </c>
      <c r="C64" s="4">
        <v>6</v>
      </c>
      <c r="D64" s="4">
        <v>2</v>
      </c>
      <c r="E64" s="4">
        <v>1</v>
      </c>
      <c r="F64" s="4">
        <v>2</v>
      </c>
      <c r="G64" s="4">
        <v>0</v>
      </c>
      <c r="H64" s="4">
        <f t="shared" si="0"/>
        <v>5</v>
      </c>
      <c r="I64" s="4">
        <f t="shared" si="1"/>
        <v>6</v>
      </c>
      <c r="J64" s="4">
        <v>11</v>
      </c>
      <c r="K64" s="4" t="s">
        <v>81</v>
      </c>
      <c r="L64" s="4"/>
      <c r="M64" s="4"/>
      <c r="N64" s="12" t="s">
        <v>86</v>
      </c>
    </row>
    <row r="65" spans="1:14" ht="13.5" thickBot="1">
      <c r="A65" s="18" t="s">
        <v>449</v>
      </c>
      <c r="B65" s="12" t="s">
        <v>95</v>
      </c>
      <c r="C65" s="4">
        <v>6</v>
      </c>
      <c r="D65" s="4">
        <v>2</v>
      </c>
      <c r="E65" s="4">
        <v>2</v>
      </c>
      <c r="F65" s="4">
        <v>2</v>
      </c>
      <c r="G65" s="4">
        <v>0</v>
      </c>
      <c r="H65" s="4">
        <f t="shared" si="0"/>
        <v>6</v>
      </c>
      <c r="I65" s="4">
        <f t="shared" si="1"/>
        <v>5</v>
      </c>
      <c r="J65" s="4">
        <v>11</v>
      </c>
      <c r="K65" s="4" t="s">
        <v>81</v>
      </c>
      <c r="L65" s="4"/>
      <c r="M65" s="4"/>
      <c r="N65" s="12" t="s">
        <v>86</v>
      </c>
    </row>
    <row r="66" spans="1:14" ht="13.5" thickBot="1">
      <c r="A66" s="18" t="s">
        <v>450</v>
      </c>
      <c r="B66" s="12" t="s">
        <v>309</v>
      </c>
      <c r="C66" s="4">
        <v>6</v>
      </c>
      <c r="D66" s="4">
        <v>2</v>
      </c>
      <c r="E66" s="4">
        <v>2</v>
      </c>
      <c r="F66" s="4">
        <v>0</v>
      </c>
      <c r="G66" s="4">
        <v>0</v>
      </c>
      <c r="H66" s="4">
        <f t="shared" si="0"/>
        <v>4</v>
      </c>
      <c r="I66" s="4">
        <f t="shared" si="1"/>
        <v>7</v>
      </c>
      <c r="J66" s="4">
        <v>11</v>
      </c>
      <c r="K66" s="4" t="s">
        <v>81</v>
      </c>
      <c r="L66" s="4"/>
      <c r="M66" s="4"/>
      <c r="N66" s="12" t="s">
        <v>86</v>
      </c>
    </row>
    <row r="67" spans="1:14" ht="13.5" thickBot="1">
      <c r="A67" s="18" t="s">
        <v>96</v>
      </c>
      <c r="B67" s="12" t="s">
        <v>97</v>
      </c>
      <c r="C67" s="4">
        <v>0</v>
      </c>
      <c r="D67" s="4">
        <v>0</v>
      </c>
      <c r="E67" s="4">
        <v>2</v>
      </c>
      <c r="F67" s="4">
        <v>0</v>
      </c>
      <c r="G67" s="4">
        <v>0</v>
      </c>
      <c r="H67" s="4">
        <f t="shared" si="0"/>
        <v>2</v>
      </c>
      <c r="I67" s="4">
        <f t="shared" si="1"/>
        <v>0</v>
      </c>
      <c r="J67" s="4">
        <v>2</v>
      </c>
      <c r="K67" s="4"/>
      <c r="L67" s="4" t="s">
        <v>75</v>
      </c>
      <c r="M67" s="4"/>
      <c r="N67" s="12" t="s">
        <v>98</v>
      </c>
    </row>
    <row r="68" spans="1:14" ht="13.5" thickBot="1">
      <c r="A68" s="22" t="s">
        <v>101</v>
      </c>
      <c r="B68" s="10"/>
      <c r="C68" s="10">
        <f t="shared" ref="C68:J68" si="2">SUM(C62:C67)</f>
        <v>30</v>
      </c>
      <c r="D68" s="10">
        <f t="shared" si="2"/>
        <v>12</v>
      </c>
      <c r="E68" s="10">
        <f t="shared" si="2"/>
        <v>11</v>
      </c>
      <c r="F68" s="10">
        <f t="shared" si="2"/>
        <v>4</v>
      </c>
      <c r="G68" s="10">
        <f t="shared" si="2"/>
        <v>0</v>
      </c>
      <c r="H68" s="10">
        <f t="shared" si="2"/>
        <v>27</v>
      </c>
      <c r="I68" s="10">
        <f t="shared" si="2"/>
        <v>30</v>
      </c>
      <c r="J68" s="10">
        <f t="shared" si="2"/>
        <v>57</v>
      </c>
      <c r="K68" s="10"/>
      <c r="L68" s="10"/>
      <c r="M68" s="10"/>
      <c r="N68" s="10"/>
    </row>
    <row r="69" spans="1:14">
      <c r="A69" s="16"/>
    </row>
    <row r="70" spans="1:14" ht="16.5" thickBot="1">
      <c r="G70" s="13" t="s">
        <v>102</v>
      </c>
    </row>
    <row r="71" spans="1:14" ht="13.5" thickBot="1">
      <c r="A71" s="21" t="s">
        <v>67</v>
      </c>
      <c r="B71" s="9" t="s">
        <v>68</v>
      </c>
      <c r="C71" s="9" t="s">
        <v>69</v>
      </c>
      <c r="D71" s="100" t="s">
        <v>70</v>
      </c>
      <c r="E71" s="101"/>
      <c r="F71" s="101"/>
      <c r="G71" s="102"/>
      <c r="H71" s="100" t="s">
        <v>71</v>
      </c>
      <c r="I71" s="101"/>
      <c r="J71" s="102"/>
      <c r="K71" s="100" t="s">
        <v>72</v>
      </c>
      <c r="L71" s="101"/>
      <c r="M71" s="102"/>
      <c r="N71" s="9" t="s">
        <v>73</v>
      </c>
    </row>
    <row r="72" spans="1:14" ht="13.5" thickBot="1">
      <c r="A72" s="22"/>
      <c r="B72" s="10"/>
      <c r="C72" s="10" t="s">
        <v>74</v>
      </c>
      <c r="D72" s="11" t="s">
        <v>75</v>
      </c>
      <c r="E72" s="11" t="s">
        <v>76</v>
      </c>
      <c r="F72" s="11" t="s">
        <v>77</v>
      </c>
      <c r="G72" s="11" t="s">
        <v>78</v>
      </c>
      <c r="H72" s="11" t="s">
        <v>79</v>
      </c>
      <c r="I72" s="11" t="s">
        <v>33</v>
      </c>
      <c r="J72" s="11" t="s">
        <v>80</v>
      </c>
      <c r="K72" s="11" t="s">
        <v>81</v>
      </c>
      <c r="L72" s="11" t="s">
        <v>75</v>
      </c>
      <c r="M72" s="11" t="s">
        <v>82</v>
      </c>
      <c r="N72" s="10" t="s">
        <v>83</v>
      </c>
    </row>
    <row r="73" spans="1:14" ht="13.5" thickBot="1">
      <c r="A73" s="18" t="s">
        <v>451</v>
      </c>
      <c r="B73" s="12" t="s">
        <v>311</v>
      </c>
      <c r="C73" s="4">
        <v>5</v>
      </c>
      <c r="D73" s="4">
        <v>2</v>
      </c>
      <c r="E73" s="4">
        <v>0</v>
      </c>
      <c r="F73" s="4">
        <v>2</v>
      </c>
      <c r="G73" s="4">
        <v>0</v>
      </c>
      <c r="H73" s="4">
        <f>SUM(D73:G73)</f>
        <v>4</v>
      </c>
      <c r="I73" s="4">
        <f>J73-H73</f>
        <v>5</v>
      </c>
      <c r="J73" s="4">
        <v>9</v>
      </c>
      <c r="K73" s="4" t="s">
        <v>81</v>
      </c>
      <c r="L73" s="4"/>
      <c r="M73" s="4"/>
      <c r="N73" s="12" t="s">
        <v>86</v>
      </c>
    </row>
    <row r="74" spans="1:14" ht="13.5" thickBot="1">
      <c r="A74" s="18" t="s">
        <v>452</v>
      </c>
      <c r="B74" s="12" t="s">
        <v>112</v>
      </c>
      <c r="C74" s="4">
        <v>6</v>
      </c>
      <c r="D74" s="4">
        <v>2</v>
      </c>
      <c r="E74" s="4">
        <v>1</v>
      </c>
      <c r="F74" s="4">
        <v>2</v>
      </c>
      <c r="G74" s="4">
        <v>0</v>
      </c>
      <c r="H74" s="4">
        <f t="shared" ref="H74:H79" si="3">SUM(D74:G74)</f>
        <v>5</v>
      </c>
      <c r="I74" s="4">
        <f t="shared" ref="I74:I79" si="4">J74-H74</f>
        <v>6</v>
      </c>
      <c r="J74" s="4">
        <v>11</v>
      </c>
      <c r="K74" s="4" t="s">
        <v>81</v>
      </c>
      <c r="L74" s="4"/>
      <c r="M74" s="4"/>
      <c r="N74" s="12" t="s">
        <v>89</v>
      </c>
    </row>
    <row r="75" spans="1:14" ht="13.5" thickBot="1">
      <c r="A75" s="18" t="s">
        <v>453</v>
      </c>
      <c r="B75" s="12" t="s">
        <v>114</v>
      </c>
      <c r="C75" s="4">
        <v>4</v>
      </c>
      <c r="D75" s="4">
        <v>2</v>
      </c>
      <c r="E75" s="4">
        <v>1</v>
      </c>
      <c r="F75" s="4">
        <v>0</v>
      </c>
      <c r="G75" s="4">
        <v>0</v>
      </c>
      <c r="H75" s="4">
        <f t="shared" si="3"/>
        <v>3</v>
      </c>
      <c r="I75" s="4">
        <f t="shared" si="4"/>
        <v>4</v>
      </c>
      <c r="J75" s="4">
        <v>7</v>
      </c>
      <c r="K75" s="4" t="s">
        <v>81</v>
      </c>
      <c r="L75" s="4"/>
      <c r="M75" s="4"/>
      <c r="N75" s="12" t="s">
        <v>86</v>
      </c>
    </row>
    <row r="76" spans="1:14" ht="13.5" thickBot="1">
      <c r="A76" s="18" t="s">
        <v>454</v>
      </c>
      <c r="B76" s="12" t="s">
        <v>312</v>
      </c>
      <c r="C76" s="4">
        <v>5</v>
      </c>
      <c r="D76" s="4">
        <v>2</v>
      </c>
      <c r="E76" s="4">
        <v>2</v>
      </c>
      <c r="F76" s="4">
        <v>0</v>
      </c>
      <c r="G76" s="4">
        <v>0</v>
      </c>
      <c r="H76" s="4">
        <f t="shared" si="3"/>
        <v>4</v>
      </c>
      <c r="I76" s="4">
        <f t="shared" si="4"/>
        <v>5</v>
      </c>
      <c r="J76" s="4">
        <v>9</v>
      </c>
      <c r="K76" s="4"/>
      <c r="L76" s="4"/>
      <c r="M76" s="4" t="s">
        <v>426</v>
      </c>
      <c r="N76" s="12" t="s">
        <v>86</v>
      </c>
    </row>
    <row r="77" spans="1:14" ht="13.5" thickBot="1">
      <c r="A77" s="18" t="s">
        <v>455</v>
      </c>
      <c r="B77" s="12" t="s">
        <v>212</v>
      </c>
      <c r="C77" s="4">
        <v>5</v>
      </c>
      <c r="D77" s="4">
        <v>2</v>
      </c>
      <c r="E77" s="4">
        <v>1</v>
      </c>
      <c r="F77" s="4">
        <v>1</v>
      </c>
      <c r="G77" s="4">
        <v>0</v>
      </c>
      <c r="H77" s="4">
        <f t="shared" si="3"/>
        <v>4</v>
      </c>
      <c r="I77" s="4">
        <f t="shared" si="4"/>
        <v>5</v>
      </c>
      <c r="J77" s="4">
        <v>9</v>
      </c>
      <c r="K77" s="4" t="s">
        <v>81</v>
      </c>
      <c r="L77" s="4"/>
      <c r="M77" s="4"/>
      <c r="N77" s="12" t="s">
        <v>98</v>
      </c>
    </row>
    <row r="78" spans="1:14" ht="13.5" thickBot="1">
      <c r="A78" s="18" t="s">
        <v>456</v>
      </c>
      <c r="B78" s="12" t="s">
        <v>320</v>
      </c>
      <c r="C78" s="4">
        <v>5</v>
      </c>
      <c r="D78" s="4">
        <v>2</v>
      </c>
      <c r="E78" s="4">
        <v>1</v>
      </c>
      <c r="F78" s="4">
        <v>1</v>
      </c>
      <c r="G78" s="4">
        <v>0</v>
      </c>
      <c r="H78" s="4">
        <f t="shared" si="3"/>
        <v>4</v>
      </c>
      <c r="I78" s="4">
        <f t="shared" si="4"/>
        <v>5</v>
      </c>
      <c r="J78" s="4">
        <v>9</v>
      </c>
      <c r="K78" s="4"/>
      <c r="L78" s="4" t="s">
        <v>75</v>
      </c>
      <c r="M78" s="4"/>
      <c r="N78" s="12" t="s">
        <v>86</v>
      </c>
    </row>
    <row r="79" spans="1:14" ht="13.5" thickBot="1">
      <c r="A79" s="18" t="s">
        <v>115</v>
      </c>
      <c r="B79" s="12" t="s">
        <v>116</v>
      </c>
      <c r="C79" s="4">
        <v>0</v>
      </c>
      <c r="D79" s="4">
        <v>0</v>
      </c>
      <c r="E79" s="4">
        <v>2</v>
      </c>
      <c r="F79" s="4">
        <v>0</v>
      </c>
      <c r="G79" s="4">
        <v>0</v>
      </c>
      <c r="H79" s="4">
        <f t="shared" si="3"/>
        <v>2</v>
      </c>
      <c r="I79" s="4">
        <f t="shared" si="4"/>
        <v>0</v>
      </c>
      <c r="J79" s="4">
        <v>2</v>
      </c>
      <c r="K79" s="4"/>
      <c r="L79" s="4" t="s">
        <v>75</v>
      </c>
      <c r="M79" s="4"/>
      <c r="N79" s="12" t="s">
        <v>98</v>
      </c>
    </row>
    <row r="80" spans="1:14" ht="13.5" thickBot="1">
      <c r="A80" s="22" t="s">
        <v>101</v>
      </c>
      <c r="B80" s="10"/>
      <c r="C80" s="10">
        <f>SUM(C73:C79)</f>
        <v>30</v>
      </c>
      <c r="D80" s="10">
        <f t="shared" ref="D80:J80" si="5">SUM(D73:D79)</f>
        <v>12</v>
      </c>
      <c r="E80" s="10">
        <f t="shared" si="5"/>
        <v>8</v>
      </c>
      <c r="F80" s="10">
        <f t="shared" si="5"/>
        <v>6</v>
      </c>
      <c r="G80" s="10">
        <f t="shared" si="5"/>
        <v>0</v>
      </c>
      <c r="H80" s="10">
        <f t="shared" si="5"/>
        <v>26</v>
      </c>
      <c r="I80" s="10">
        <f t="shared" si="5"/>
        <v>30</v>
      </c>
      <c r="J80" s="10">
        <f t="shared" si="5"/>
        <v>56</v>
      </c>
      <c r="K80" s="10"/>
      <c r="L80" s="10"/>
      <c r="M80" s="10"/>
      <c r="N80" s="10"/>
    </row>
    <row r="81" spans="1:14">
      <c r="A81" s="16"/>
    </row>
    <row r="82" spans="1:14" ht="16.5" thickBot="1">
      <c r="G82" s="13" t="s">
        <v>119</v>
      </c>
    </row>
    <row r="83" spans="1:14" ht="13.5" thickBot="1">
      <c r="A83" s="21" t="s">
        <v>67</v>
      </c>
      <c r="B83" s="9" t="s">
        <v>68</v>
      </c>
      <c r="C83" s="9" t="s">
        <v>69</v>
      </c>
      <c r="D83" s="100" t="s">
        <v>70</v>
      </c>
      <c r="E83" s="101"/>
      <c r="F83" s="101"/>
      <c r="G83" s="102"/>
      <c r="H83" s="100" t="s">
        <v>71</v>
      </c>
      <c r="I83" s="101"/>
      <c r="J83" s="102"/>
      <c r="K83" s="100" t="s">
        <v>72</v>
      </c>
      <c r="L83" s="101"/>
      <c r="M83" s="102"/>
      <c r="N83" s="9" t="s">
        <v>73</v>
      </c>
    </row>
    <row r="84" spans="1:14" ht="13.5" thickBot="1">
      <c r="A84" s="22"/>
      <c r="B84" s="10"/>
      <c r="C84" s="10" t="s">
        <v>74</v>
      </c>
      <c r="D84" s="11" t="s">
        <v>75</v>
      </c>
      <c r="E84" s="11" t="s">
        <v>76</v>
      </c>
      <c r="F84" s="11" t="s">
        <v>77</v>
      </c>
      <c r="G84" s="11" t="s">
        <v>78</v>
      </c>
      <c r="H84" s="11" t="s">
        <v>79</v>
      </c>
      <c r="I84" s="11" t="s">
        <v>33</v>
      </c>
      <c r="J84" s="11" t="s">
        <v>80</v>
      </c>
      <c r="K84" s="11" t="s">
        <v>81</v>
      </c>
      <c r="L84" s="11" t="s">
        <v>75</v>
      </c>
      <c r="M84" s="11" t="s">
        <v>82</v>
      </c>
      <c r="N84" s="10" t="s">
        <v>83</v>
      </c>
    </row>
    <row r="85" spans="1:14" ht="13.5" thickBot="1">
      <c r="A85" s="18" t="s">
        <v>457</v>
      </c>
      <c r="B85" s="12" t="s">
        <v>314</v>
      </c>
      <c r="C85" s="4">
        <v>6</v>
      </c>
      <c r="D85" s="4">
        <v>2</v>
      </c>
      <c r="E85" s="4">
        <v>1</v>
      </c>
      <c r="F85" s="4">
        <v>2</v>
      </c>
      <c r="G85" s="4">
        <v>0</v>
      </c>
      <c r="H85" s="4">
        <f>SUM(D85:G85)</f>
        <v>5</v>
      </c>
      <c r="I85" s="4">
        <f>J85-H85</f>
        <v>6</v>
      </c>
      <c r="J85" s="4">
        <v>11</v>
      </c>
      <c r="K85" s="4" t="s">
        <v>81</v>
      </c>
      <c r="L85" s="4"/>
      <c r="M85" s="4"/>
      <c r="N85" s="12" t="s">
        <v>89</v>
      </c>
    </row>
    <row r="86" spans="1:14" ht="13.5" thickBot="1">
      <c r="A86" s="18" t="s">
        <v>458</v>
      </c>
      <c r="B86" s="12" t="s">
        <v>315</v>
      </c>
      <c r="C86" s="4">
        <v>6</v>
      </c>
      <c r="D86" s="4">
        <v>2</v>
      </c>
      <c r="E86" s="4">
        <v>0</v>
      </c>
      <c r="F86" s="4">
        <v>2</v>
      </c>
      <c r="G86" s="4">
        <v>0</v>
      </c>
      <c r="H86" s="4">
        <f>SUM(D86:G86)</f>
        <v>4</v>
      </c>
      <c r="I86" s="4">
        <f>J86-H86</f>
        <v>7</v>
      </c>
      <c r="J86" s="4">
        <v>11</v>
      </c>
      <c r="K86" s="4" t="s">
        <v>81</v>
      </c>
      <c r="L86" s="4"/>
      <c r="M86" s="4"/>
      <c r="N86" s="12" t="s">
        <v>86</v>
      </c>
    </row>
    <row r="87" spans="1:14" ht="13.5" thickBot="1">
      <c r="A87" s="18" t="s">
        <v>459</v>
      </c>
      <c r="B87" s="12" t="s">
        <v>317</v>
      </c>
      <c r="C87" s="4">
        <v>6</v>
      </c>
      <c r="D87" s="4">
        <v>2</v>
      </c>
      <c r="E87" s="4">
        <v>1</v>
      </c>
      <c r="F87" s="4">
        <v>2</v>
      </c>
      <c r="G87" s="4">
        <v>0</v>
      </c>
      <c r="H87" s="4">
        <f>SUM(D87:G87)</f>
        <v>5</v>
      </c>
      <c r="I87" s="4">
        <f>J87-H87</f>
        <v>6</v>
      </c>
      <c r="J87" s="4">
        <v>11</v>
      </c>
      <c r="K87" s="4" t="s">
        <v>81</v>
      </c>
      <c r="L87" s="4"/>
      <c r="M87" s="4"/>
      <c r="N87" s="12" t="s">
        <v>86</v>
      </c>
    </row>
    <row r="88" spans="1:14" ht="13.5" thickBot="1">
      <c r="A88" s="18" t="s">
        <v>460</v>
      </c>
      <c r="B88" s="12" t="s">
        <v>318</v>
      </c>
      <c r="C88" s="4">
        <v>6</v>
      </c>
      <c r="D88" s="4">
        <v>2</v>
      </c>
      <c r="E88" s="4">
        <v>0</v>
      </c>
      <c r="F88" s="4">
        <v>2</v>
      </c>
      <c r="G88" s="4">
        <v>0</v>
      </c>
      <c r="H88" s="4">
        <f>SUM(D88:G88)</f>
        <v>4</v>
      </c>
      <c r="I88" s="4">
        <f>J88-H88</f>
        <v>7</v>
      </c>
      <c r="J88" s="4">
        <v>11</v>
      </c>
      <c r="K88" s="4"/>
      <c r="L88" s="4" t="s">
        <v>75</v>
      </c>
      <c r="M88" s="4"/>
      <c r="N88" s="12" t="s">
        <v>89</v>
      </c>
    </row>
    <row r="89" spans="1:14" ht="13.5" thickBot="1">
      <c r="A89" s="18" t="s">
        <v>461</v>
      </c>
      <c r="B89" s="12" t="s">
        <v>319</v>
      </c>
      <c r="C89" s="4">
        <v>6</v>
      </c>
      <c r="D89" s="4">
        <v>2</v>
      </c>
      <c r="E89" s="4">
        <v>1</v>
      </c>
      <c r="F89" s="4">
        <v>2</v>
      </c>
      <c r="G89" s="4">
        <v>0</v>
      </c>
      <c r="H89" s="4">
        <f>SUM(D89:G89)</f>
        <v>5</v>
      </c>
      <c r="I89" s="4">
        <f>J89-H89</f>
        <v>6</v>
      </c>
      <c r="J89" s="4">
        <v>11</v>
      </c>
      <c r="K89" s="4" t="s">
        <v>81</v>
      </c>
      <c r="L89" s="4"/>
      <c r="M89" s="4"/>
      <c r="N89" s="12" t="s">
        <v>86</v>
      </c>
    </row>
    <row r="90" spans="1:14" ht="13.5" thickBot="1">
      <c r="A90" s="22" t="s">
        <v>101</v>
      </c>
      <c r="B90" s="10"/>
      <c r="C90" s="10">
        <f t="shared" ref="C90:J90" si="6">SUM(C85:C89)</f>
        <v>30</v>
      </c>
      <c r="D90" s="10">
        <f t="shared" si="6"/>
        <v>10</v>
      </c>
      <c r="E90" s="10">
        <f t="shared" si="6"/>
        <v>3</v>
      </c>
      <c r="F90" s="10">
        <f t="shared" si="6"/>
        <v>10</v>
      </c>
      <c r="G90" s="10">
        <f t="shared" si="6"/>
        <v>0</v>
      </c>
      <c r="H90" s="10">
        <f t="shared" si="6"/>
        <v>23</v>
      </c>
      <c r="I90" s="10">
        <f t="shared" si="6"/>
        <v>32</v>
      </c>
      <c r="J90" s="10">
        <f t="shared" si="6"/>
        <v>55</v>
      </c>
      <c r="K90" s="10"/>
      <c r="L90" s="10"/>
      <c r="M90" s="10"/>
      <c r="N90" s="10"/>
    </row>
    <row r="91" spans="1:14">
      <c r="A91" s="16"/>
    </row>
    <row r="92" spans="1:14">
      <c r="A92" s="16"/>
    </row>
    <row r="93" spans="1:14">
      <c r="A93" s="16"/>
    </row>
    <row r="94" spans="1:14">
      <c r="A94" s="16"/>
    </row>
    <row r="95" spans="1:14" ht="15.75">
      <c r="A95" s="13"/>
    </row>
    <row r="96" spans="1:14" ht="15.75">
      <c r="A96" s="13"/>
    </row>
    <row r="97" spans="1:14" ht="16.5" thickBot="1">
      <c r="G97" s="13" t="s">
        <v>130</v>
      </c>
    </row>
    <row r="98" spans="1:14" ht="13.9" customHeight="1" thickBot="1">
      <c r="A98" s="21" t="s">
        <v>67</v>
      </c>
      <c r="B98" s="9" t="s">
        <v>68</v>
      </c>
      <c r="C98" s="9" t="s">
        <v>69</v>
      </c>
      <c r="D98" s="100" t="s">
        <v>70</v>
      </c>
      <c r="E98" s="101"/>
      <c r="F98" s="101"/>
      <c r="G98" s="102"/>
      <c r="H98" s="100" t="s">
        <v>71</v>
      </c>
      <c r="I98" s="101"/>
      <c r="J98" s="102"/>
      <c r="K98" s="100" t="s">
        <v>72</v>
      </c>
      <c r="L98" s="101"/>
      <c r="M98" s="102"/>
      <c r="N98" s="9" t="s">
        <v>73</v>
      </c>
    </row>
    <row r="99" spans="1:14" ht="13.5" thickBot="1">
      <c r="A99" s="22"/>
      <c r="B99" s="10"/>
      <c r="C99" s="10" t="s">
        <v>74</v>
      </c>
      <c r="D99" s="11" t="s">
        <v>75</v>
      </c>
      <c r="E99" s="11" t="s">
        <v>76</v>
      </c>
      <c r="F99" s="11" t="s">
        <v>77</v>
      </c>
      <c r="G99" s="11" t="s">
        <v>78</v>
      </c>
      <c r="H99" s="11" t="s">
        <v>79</v>
      </c>
      <c r="I99" s="11" t="s">
        <v>33</v>
      </c>
      <c r="J99" s="11" t="s">
        <v>80</v>
      </c>
      <c r="K99" s="11" t="s">
        <v>81</v>
      </c>
      <c r="L99" s="11" t="s">
        <v>75</v>
      </c>
      <c r="M99" s="11" t="s">
        <v>82</v>
      </c>
      <c r="N99" s="10" t="s">
        <v>83</v>
      </c>
    </row>
    <row r="100" spans="1:14" ht="13.5" thickBot="1">
      <c r="A100" s="18" t="s">
        <v>473</v>
      </c>
      <c r="B100" s="12" t="s">
        <v>322</v>
      </c>
      <c r="C100" s="4">
        <v>6</v>
      </c>
      <c r="D100" s="4">
        <v>2</v>
      </c>
      <c r="E100" s="4">
        <v>1</v>
      </c>
      <c r="F100" s="4">
        <v>1</v>
      </c>
      <c r="G100" s="4">
        <v>0</v>
      </c>
      <c r="H100" s="4">
        <f t="shared" ref="H100:H105" si="7">SUM(D100:G100)</f>
        <v>4</v>
      </c>
      <c r="I100" s="4">
        <f t="shared" ref="I100:I105" si="8">J100-H100</f>
        <v>7</v>
      </c>
      <c r="J100" s="4">
        <v>11</v>
      </c>
      <c r="K100" s="4" t="s">
        <v>81</v>
      </c>
      <c r="L100" s="4"/>
      <c r="M100" s="4"/>
      <c r="N100" s="12" t="s">
        <v>86</v>
      </c>
    </row>
    <row r="101" spans="1:14" ht="26.25" thickBot="1">
      <c r="A101" s="18" t="s">
        <v>481</v>
      </c>
      <c r="B101" s="12" t="s">
        <v>323</v>
      </c>
      <c r="C101" s="4">
        <v>6</v>
      </c>
      <c r="D101" s="4">
        <v>2</v>
      </c>
      <c r="E101" s="4">
        <v>1</v>
      </c>
      <c r="F101" s="4">
        <v>1</v>
      </c>
      <c r="G101" s="4">
        <v>0</v>
      </c>
      <c r="H101" s="4">
        <f t="shared" si="7"/>
        <v>4</v>
      </c>
      <c r="I101" s="4">
        <f t="shared" si="8"/>
        <v>7</v>
      </c>
      <c r="J101" s="4">
        <v>11</v>
      </c>
      <c r="K101" s="4" t="s">
        <v>81</v>
      </c>
      <c r="L101" s="4"/>
      <c r="M101" s="4"/>
      <c r="N101" s="12" t="s">
        <v>89</v>
      </c>
    </row>
    <row r="102" spans="1:14" ht="13.5" thickBot="1">
      <c r="A102" s="18" t="s">
        <v>482</v>
      </c>
      <c r="B102" s="12" t="s">
        <v>325</v>
      </c>
      <c r="C102" s="4">
        <v>6</v>
      </c>
      <c r="D102" s="4">
        <v>2</v>
      </c>
      <c r="E102" s="4">
        <v>1</v>
      </c>
      <c r="F102" s="4">
        <v>1</v>
      </c>
      <c r="G102" s="4">
        <v>0</v>
      </c>
      <c r="H102" s="4">
        <f t="shared" si="7"/>
        <v>4</v>
      </c>
      <c r="I102" s="4">
        <f t="shared" si="8"/>
        <v>7</v>
      </c>
      <c r="J102" s="4">
        <v>11</v>
      </c>
      <c r="K102" s="4" t="s">
        <v>81</v>
      </c>
      <c r="L102" s="4"/>
      <c r="M102" s="4"/>
      <c r="N102" s="12" t="s">
        <v>89</v>
      </c>
    </row>
    <row r="103" spans="1:14" ht="27" customHeight="1" thickBot="1">
      <c r="A103" s="18" t="s">
        <v>474</v>
      </c>
      <c r="B103" s="12" t="s">
        <v>327</v>
      </c>
      <c r="C103" s="4">
        <v>5</v>
      </c>
      <c r="D103" s="4">
        <v>2</v>
      </c>
      <c r="E103" s="4">
        <v>0</v>
      </c>
      <c r="F103" s="4">
        <v>2</v>
      </c>
      <c r="G103" s="4">
        <v>0</v>
      </c>
      <c r="H103" s="4">
        <f t="shared" si="7"/>
        <v>4</v>
      </c>
      <c r="I103" s="4">
        <f t="shared" si="8"/>
        <v>5</v>
      </c>
      <c r="J103" s="4">
        <v>9</v>
      </c>
      <c r="K103" s="4" t="s">
        <v>81</v>
      </c>
      <c r="L103" s="4"/>
      <c r="M103" s="4"/>
      <c r="N103" s="12" t="s">
        <v>86</v>
      </c>
    </row>
    <row r="104" spans="1:14" ht="13.5" thickBot="1">
      <c r="A104" s="18" t="s">
        <v>475</v>
      </c>
      <c r="B104" s="12" t="s">
        <v>328</v>
      </c>
      <c r="C104" s="4">
        <v>3</v>
      </c>
      <c r="D104" s="4">
        <v>0</v>
      </c>
      <c r="E104" s="4">
        <v>0</v>
      </c>
      <c r="F104" s="4">
        <v>1</v>
      </c>
      <c r="G104" s="4">
        <v>0</v>
      </c>
      <c r="H104" s="4">
        <f t="shared" si="7"/>
        <v>1</v>
      </c>
      <c r="I104" s="4">
        <f t="shared" si="8"/>
        <v>4</v>
      </c>
      <c r="J104" s="4">
        <v>5</v>
      </c>
      <c r="K104" s="4"/>
      <c r="L104" s="4" t="s">
        <v>75</v>
      </c>
      <c r="M104" s="4"/>
      <c r="N104" s="12" t="s">
        <v>86</v>
      </c>
    </row>
    <row r="105" spans="1:14" ht="13.5" thickBot="1">
      <c r="A105" s="18" t="s">
        <v>329</v>
      </c>
      <c r="B105" s="12" t="s">
        <v>140</v>
      </c>
      <c r="C105" s="4">
        <v>4</v>
      </c>
      <c r="D105" s="4">
        <v>2</v>
      </c>
      <c r="E105" s="4">
        <v>0</v>
      </c>
      <c r="F105" s="4">
        <v>2</v>
      </c>
      <c r="G105" s="4">
        <v>0</v>
      </c>
      <c r="H105" s="4">
        <f t="shared" si="7"/>
        <v>4</v>
      </c>
      <c r="I105" s="4">
        <f t="shared" si="8"/>
        <v>3</v>
      </c>
      <c r="J105" s="4">
        <v>7</v>
      </c>
      <c r="K105" s="4"/>
      <c r="L105" s="4" t="s">
        <v>75</v>
      </c>
      <c r="M105" s="4"/>
      <c r="N105" s="12" t="s">
        <v>86</v>
      </c>
    </row>
    <row r="106" spans="1:14" ht="13.5" thickBot="1">
      <c r="A106" s="22" t="s">
        <v>101</v>
      </c>
      <c r="B106" s="10"/>
      <c r="C106" s="10">
        <f t="shared" ref="C106:J106" si="9">SUM(C100:C105)</f>
        <v>30</v>
      </c>
      <c r="D106" s="10">
        <f t="shared" si="9"/>
        <v>10</v>
      </c>
      <c r="E106" s="10">
        <f t="shared" si="9"/>
        <v>3</v>
      </c>
      <c r="F106" s="10">
        <f t="shared" si="9"/>
        <v>8</v>
      </c>
      <c r="G106" s="10">
        <f t="shared" si="9"/>
        <v>0</v>
      </c>
      <c r="H106" s="10">
        <f t="shared" si="9"/>
        <v>21</v>
      </c>
      <c r="I106" s="10">
        <f t="shared" si="9"/>
        <v>33</v>
      </c>
      <c r="J106" s="10">
        <f t="shared" si="9"/>
        <v>54</v>
      </c>
      <c r="K106" s="10"/>
      <c r="L106" s="10"/>
      <c r="M106" s="10"/>
      <c r="N106" s="10"/>
    </row>
    <row r="107" spans="1:14">
      <c r="A107" s="16"/>
    </row>
    <row r="108" spans="1:14" ht="16.5" thickBot="1">
      <c r="G108" s="13" t="s">
        <v>141</v>
      </c>
    </row>
    <row r="109" spans="1:14" ht="13.9" customHeight="1" thickBot="1">
      <c r="A109" s="21" t="s">
        <v>67</v>
      </c>
      <c r="B109" s="9" t="s">
        <v>68</v>
      </c>
      <c r="C109" s="9" t="s">
        <v>69</v>
      </c>
      <c r="D109" s="100" t="s">
        <v>70</v>
      </c>
      <c r="E109" s="101"/>
      <c r="F109" s="101"/>
      <c r="G109" s="102"/>
      <c r="H109" s="100" t="s">
        <v>71</v>
      </c>
      <c r="I109" s="101"/>
      <c r="J109" s="102"/>
      <c r="K109" s="100" t="s">
        <v>72</v>
      </c>
      <c r="L109" s="101"/>
      <c r="M109" s="102"/>
      <c r="N109" s="9" t="s">
        <v>73</v>
      </c>
    </row>
    <row r="110" spans="1:14" ht="13.5" thickBot="1">
      <c r="A110" s="22"/>
      <c r="B110" s="10"/>
      <c r="C110" s="10" t="s">
        <v>74</v>
      </c>
      <c r="D110" s="11" t="s">
        <v>75</v>
      </c>
      <c r="E110" s="11" t="s">
        <v>76</v>
      </c>
      <c r="F110" s="11" t="s">
        <v>77</v>
      </c>
      <c r="G110" s="11" t="s">
        <v>78</v>
      </c>
      <c r="H110" s="11" t="s">
        <v>79</v>
      </c>
      <c r="I110" s="11" t="s">
        <v>33</v>
      </c>
      <c r="J110" s="11" t="s">
        <v>80</v>
      </c>
      <c r="K110" s="11" t="s">
        <v>81</v>
      </c>
      <c r="L110" s="11" t="s">
        <v>75</v>
      </c>
      <c r="M110" s="11" t="s">
        <v>82</v>
      </c>
      <c r="N110" s="10" t="s">
        <v>83</v>
      </c>
    </row>
    <row r="111" spans="1:14" ht="13.5" thickBot="1">
      <c r="A111" s="18" t="s">
        <v>484</v>
      </c>
      <c r="B111" s="12" t="s">
        <v>330</v>
      </c>
      <c r="C111" s="4">
        <v>7</v>
      </c>
      <c r="D111" s="4">
        <v>2</v>
      </c>
      <c r="E111" s="4">
        <v>0</v>
      </c>
      <c r="F111" s="4">
        <v>2</v>
      </c>
      <c r="G111" s="4">
        <v>1</v>
      </c>
      <c r="H111" s="4">
        <f>SUM(D111:G111)</f>
        <v>5</v>
      </c>
      <c r="I111" s="4">
        <f>J111-H111</f>
        <v>7</v>
      </c>
      <c r="J111" s="4">
        <v>12</v>
      </c>
      <c r="K111" s="4" t="s">
        <v>81</v>
      </c>
      <c r="L111" s="4"/>
      <c r="M111" s="4"/>
      <c r="N111" s="12" t="s">
        <v>89</v>
      </c>
    </row>
    <row r="112" spans="1:14" ht="26.25" thickBot="1">
      <c r="A112" s="18" t="s">
        <v>476</v>
      </c>
      <c r="B112" s="12" t="s">
        <v>332</v>
      </c>
      <c r="C112" s="4">
        <v>8</v>
      </c>
      <c r="D112" s="4">
        <v>2</v>
      </c>
      <c r="E112" s="4">
        <v>2</v>
      </c>
      <c r="F112" s="4">
        <v>2</v>
      </c>
      <c r="G112" s="4">
        <v>0</v>
      </c>
      <c r="H112" s="4">
        <f>SUM(D112:G112)</f>
        <v>6</v>
      </c>
      <c r="I112" s="4">
        <f>J112-H112</f>
        <v>8</v>
      </c>
      <c r="J112" s="4">
        <v>14</v>
      </c>
      <c r="K112" s="4" t="s">
        <v>81</v>
      </c>
      <c r="L112" s="4"/>
      <c r="M112" s="4"/>
      <c r="N112" s="12" t="s">
        <v>86</v>
      </c>
    </row>
    <row r="113" spans="1:14" ht="13.5" thickBot="1">
      <c r="A113" s="18" t="s">
        <v>477</v>
      </c>
      <c r="B113" s="12" t="s">
        <v>334</v>
      </c>
      <c r="C113" s="4">
        <v>3</v>
      </c>
      <c r="D113" s="4">
        <v>0</v>
      </c>
      <c r="E113" s="4">
        <v>0</v>
      </c>
      <c r="F113" s="4">
        <v>2</v>
      </c>
      <c r="G113" s="4">
        <v>1</v>
      </c>
      <c r="H113" s="4">
        <f>SUM(D113:G113)</f>
        <v>3</v>
      </c>
      <c r="I113" s="4">
        <f>J113-H113</f>
        <v>2</v>
      </c>
      <c r="J113" s="4">
        <v>5</v>
      </c>
      <c r="K113" s="4"/>
      <c r="L113" s="4" t="s">
        <v>75</v>
      </c>
      <c r="M113" s="4"/>
      <c r="N113" s="12" t="s">
        <v>86</v>
      </c>
    </row>
    <row r="114" spans="1:14" ht="13.5" thickBot="1">
      <c r="A114" s="18" t="s">
        <v>335</v>
      </c>
      <c r="B114" s="12" t="s">
        <v>151</v>
      </c>
      <c r="C114" s="4">
        <v>4</v>
      </c>
      <c r="D114" s="4">
        <v>2</v>
      </c>
      <c r="E114" s="4">
        <v>0</v>
      </c>
      <c r="F114" s="4">
        <v>1</v>
      </c>
      <c r="G114" s="4">
        <v>0</v>
      </c>
      <c r="H114" s="4">
        <f>SUM(D114:G114)</f>
        <v>3</v>
      </c>
      <c r="I114" s="4">
        <f>J114-H114</f>
        <v>8</v>
      </c>
      <c r="J114" s="4">
        <v>11</v>
      </c>
      <c r="K114" s="4"/>
      <c r="L114" s="4" t="s">
        <v>75</v>
      </c>
      <c r="M114" s="4"/>
      <c r="N114" s="12" t="s">
        <v>98</v>
      </c>
    </row>
    <row r="115" spans="1:14" ht="13.5" thickBot="1">
      <c r="A115" s="18" t="s">
        <v>336</v>
      </c>
      <c r="B115" s="12" t="s">
        <v>158</v>
      </c>
      <c r="C115" s="4">
        <v>4</v>
      </c>
      <c r="D115" s="4">
        <v>2</v>
      </c>
      <c r="E115" s="4">
        <v>0</v>
      </c>
      <c r="F115" s="4">
        <v>1</v>
      </c>
      <c r="G115" s="4">
        <v>0</v>
      </c>
      <c r="H115" s="4">
        <f>SUM(D115:G115)</f>
        <v>3</v>
      </c>
      <c r="I115" s="4">
        <f>J115-H115</f>
        <v>8</v>
      </c>
      <c r="J115" s="4">
        <v>11</v>
      </c>
      <c r="K115" s="4" t="s">
        <v>81</v>
      </c>
      <c r="L115" s="4"/>
      <c r="M115" s="4"/>
      <c r="N115" s="12" t="s">
        <v>89</v>
      </c>
    </row>
    <row r="116" spans="1:14" ht="13.5" thickBot="1">
      <c r="A116" s="18" t="s">
        <v>380</v>
      </c>
      <c r="B116" s="12" t="s">
        <v>248</v>
      </c>
      <c r="C116" s="4">
        <v>4</v>
      </c>
      <c r="D116" s="4">
        <v>0</v>
      </c>
      <c r="E116" s="4">
        <v>0</v>
      </c>
      <c r="F116" s="4">
        <v>1</v>
      </c>
      <c r="G116" s="4">
        <v>0</v>
      </c>
      <c r="H116" s="4">
        <v>1</v>
      </c>
      <c r="I116" s="4">
        <v>6</v>
      </c>
      <c r="J116" s="4">
        <v>7</v>
      </c>
      <c r="K116" s="4" t="s">
        <v>81</v>
      </c>
      <c r="L116" s="4"/>
      <c r="M116" s="4"/>
      <c r="N116" s="12" t="s">
        <v>89</v>
      </c>
    </row>
    <row r="117" spans="1:14" ht="13.5" thickBot="1">
      <c r="A117" s="22" t="s">
        <v>101</v>
      </c>
      <c r="B117" s="10"/>
      <c r="C117" s="10">
        <f>SUM(C111:C116)</f>
        <v>30</v>
      </c>
      <c r="D117" s="10">
        <f t="shared" ref="D117:J117" si="10">SUM(D111:D116)</f>
        <v>8</v>
      </c>
      <c r="E117" s="10">
        <f t="shared" si="10"/>
        <v>2</v>
      </c>
      <c r="F117" s="10">
        <f t="shared" si="10"/>
        <v>9</v>
      </c>
      <c r="G117" s="10">
        <f t="shared" si="10"/>
        <v>2</v>
      </c>
      <c r="H117" s="10">
        <f t="shared" si="10"/>
        <v>21</v>
      </c>
      <c r="I117" s="10">
        <f t="shared" si="10"/>
        <v>39</v>
      </c>
      <c r="J117" s="10">
        <f t="shared" si="10"/>
        <v>60</v>
      </c>
      <c r="K117" s="10"/>
      <c r="L117" s="10"/>
      <c r="M117" s="10"/>
      <c r="N117" s="10"/>
    </row>
    <row r="118" spans="1:14">
      <c r="A118" s="16"/>
    </row>
    <row r="119" spans="1:14" ht="16.5" thickBot="1">
      <c r="G119" s="13" t="s">
        <v>152</v>
      </c>
    </row>
    <row r="120" spans="1:14" ht="13.5" thickBot="1">
      <c r="A120" s="21" t="s">
        <v>67</v>
      </c>
      <c r="B120" s="9" t="s">
        <v>68</v>
      </c>
      <c r="C120" s="9" t="s">
        <v>69</v>
      </c>
      <c r="D120" s="100" t="s">
        <v>70</v>
      </c>
      <c r="E120" s="101"/>
      <c r="F120" s="101"/>
      <c r="G120" s="102"/>
      <c r="H120" s="100" t="s">
        <v>71</v>
      </c>
      <c r="I120" s="101"/>
      <c r="J120" s="102"/>
      <c r="K120" s="100" t="s">
        <v>72</v>
      </c>
      <c r="L120" s="101"/>
      <c r="M120" s="102"/>
      <c r="N120" s="9" t="s">
        <v>73</v>
      </c>
    </row>
    <row r="121" spans="1:14" ht="13.5" thickBot="1">
      <c r="A121" s="22"/>
      <c r="B121" s="10"/>
      <c r="C121" s="10" t="s">
        <v>74</v>
      </c>
      <c r="D121" s="11" t="s">
        <v>75</v>
      </c>
      <c r="E121" s="11" t="s">
        <v>76</v>
      </c>
      <c r="F121" s="11" t="s">
        <v>77</v>
      </c>
      <c r="G121" s="11" t="s">
        <v>78</v>
      </c>
      <c r="H121" s="11" t="s">
        <v>79</v>
      </c>
      <c r="I121" s="11" t="s">
        <v>33</v>
      </c>
      <c r="J121" s="11" t="s">
        <v>80</v>
      </c>
      <c r="K121" s="11" t="s">
        <v>81</v>
      </c>
      <c r="L121" s="11" t="s">
        <v>75</v>
      </c>
      <c r="M121" s="11" t="s">
        <v>82</v>
      </c>
      <c r="N121" s="10" t="s">
        <v>83</v>
      </c>
    </row>
    <row r="122" spans="1:14" ht="13.5" thickBot="1">
      <c r="A122" s="18" t="s">
        <v>478</v>
      </c>
      <c r="B122" s="12" t="s">
        <v>337</v>
      </c>
      <c r="C122" s="4">
        <v>5</v>
      </c>
      <c r="D122" s="4">
        <v>2</v>
      </c>
      <c r="E122" s="4">
        <v>0</v>
      </c>
      <c r="F122" s="4">
        <v>2</v>
      </c>
      <c r="G122" s="4">
        <v>0</v>
      </c>
      <c r="H122" s="4">
        <f>SUM(D122:G122)</f>
        <v>4</v>
      </c>
      <c r="I122" s="4">
        <f>J122-H122</f>
        <v>9</v>
      </c>
      <c r="J122" s="4">
        <v>13</v>
      </c>
      <c r="K122" s="4" t="s">
        <v>81</v>
      </c>
      <c r="L122" s="4"/>
      <c r="M122" s="4"/>
      <c r="N122" s="12" t="s">
        <v>86</v>
      </c>
    </row>
    <row r="123" spans="1:14" ht="26.25" thickBot="1">
      <c r="A123" s="18" t="s">
        <v>479</v>
      </c>
      <c r="B123" s="12" t="s">
        <v>338</v>
      </c>
      <c r="C123" s="4">
        <v>5</v>
      </c>
      <c r="D123" s="4">
        <v>2</v>
      </c>
      <c r="E123" s="4">
        <v>1</v>
      </c>
      <c r="F123" s="4">
        <v>1</v>
      </c>
      <c r="G123" s="4">
        <v>0</v>
      </c>
      <c r="H123" s="4">
        <f t="shared" ref="H123:H128" si="11">SUM(D123:G123)</f>
        <v>4</v>
      </c>
      <c r="I123" s="4">
        <f t="shared" ref="I123:I128" si="12">J123-H123</f>
        <v>9</v>
      </c>
      <c r="J123" s="4">
        <v>13</v>
      </c>
      <c r="K123" s="4" t="s">
        <v>81</v>
      </c>
      <c r="L123" s="4"/>
      <c r="M123" s="4"/>
      <c r="N123" s="12" t="s">
        <v>86</v>
      </c>
    </row>
    <row r="124" spans="1:14" ht="13.5" thickBot="1">
      <c r="A124" s="18" t="s">
        <v>480</v>
      </c>
      <c r="B124" s="12" t="s">
        <v>339</v>
      </c>
      <c r="C124" s="4">
        <v>5</v>
      </c>
      <c r="D124" s="4">
        <v>2</v>
      </c>
      <c r="E124" s="4">
        <v>0</v>
      </c>
      <c r="F124" s="4">
        <v>2</v>
      </c>
      <c r="G124" s="4">
        <v>0</v>
      </c>
      <c r="H124" s="4">
        <f t="shared" si="11"/>
        <v>4</v>
      </c>
      <c r="I124" s="4">
        <f t="shared" si="12"/>
        <v>6</v>
      </c>
      <c r="J124" s="4">
        <v>10</v>
      </c>
      <c r="K124" s="4" t="s">
        <v>81</v>
      </c>
      <c r="L124" s="4"/>
      <c r="M124" s="4"/>
      <c r="N124" s="12" t="s">
        <v>86</v>
      </c>
    </row>
    <row r="125" spans="1:14" ht="13.5" thickBot="1">
      <c r="A125" s="18" t="s">
        <v>485</v>
      </c>
      <c r="B125" s="12" t="s">
        <v>156</v>
      </c>
      <c r="C125" s="4">
        <v>2</v>
      </c>
      <c r="D125" s="4">
        <v>0</v>
      </c>
      <c r="E125" s="4">
        <v>0</v>
      </c>
      <c r="F125" s="4">
        <v>0</v>
      </c>
      <c r="G125" s="4">
        <v>2</v>
      </c>
      <c r="H125" s="4">
        <f t="shared" si="11"/>
        <v>2</v>
      </c>
      <c r="I125" s="4">
        <f t="shared" si="12"/>
        <v>8</v>
      </c>
      <c r="J125" s="4">
        <v>10</v>
      </c>
      <c r="K125" s="4"/>
      <c r="L125" s="4" t="s">
        <v>75</v>
      </c>
      <c r="M125" s="4"/>
      <c r="N125" s="12" t="s">
        <v>89</v>
      </c>
    </row>
    <row r="126" spans="1:14" ht="13.5" thickBot="1">
      <c r="A126" s="18" t="s">
        <v>340</v>
      </c>
      <c r="B126" s="12" t="s">
        <v>160</v>
      </c>
      <c r="C126" s="4">
        <v>4</v>
      </c>
      <c r="D126" s="4">
        <v>2</v>
      </c>
      <c r="E126" s="4">
        <v>0</v>
      </c>
      <c r="F126" s="4">
        <v>1</v>
      </c>
      <c r="G126" s="4">
        <v>0</v>
      </c>
      <c r="H126" s="4">
        <f t="shared" si="11"/>
        <v>3</v>
      </c>
      <c r="I126" s="4">
        <f t="shared" si="12"/>
        <v>7</v>
      </c>
      <c r="J126" s="4">
        <v>10</v>
      </c>
      <c r="K126" s="4"/>
      <c r="L126" s="4" t="s">
        <v>75</v>
      </c>
      <c r="M126" s="4"/>
      <c r="N126" s="12" t="s">
        <v>89</v>
      </c>
    </row>
    <row r="127" spans="1:14" ht="13.5" thickBot="1">
      <c r="A127" s="18" t="s">
        <v>341</v>
      </c>
      <c r="B127" s="12" t="s">
        <v>162</v>
      </c>
      <c r="C127" s="4">
        <v>4</v>
      </c>
      <c r="D127" s="4">
        <v>2</v>
      </c>
      <c r="E127" s="4">
        <v>0</v>
      </c>
      <c r="F127" s="4">
        <v>1</v>
      </c>
      <c r="G127" s="4">
        <v>0</v>
      </c>
      <c r="H127" s="4">
        <f t="shared" si="11"/>
        <v>3</v>
      </c>
      <c r="I127" s="4">
        <f t="shared" si="12"/>
        <v>7</v>
      </c>
      <c r="J127" s="4">
        <v>10</v>
      </c>
      <c r="K127" s="4"/>
      <c r="L127" s="4" t="s">
        <v>75</v>
      </c>
      <c r="M127" s="4"/>
      <c r="N127" s="12" t="s">
        <v>89</v>
      </c>
    </row>
    <row r="128" spans="1:14" ht="13.5" thickBot="1">
      <c r="A128" s="18" t="s">
        <v>342</v>
      </c>
      <c r="B128" s="12" t="s">
        <v>164</v>
      </c>
      <c r="C128" s="4">
        <v>5</v>
      </c>
      <c r="D128" s="4">
        <v>2</v>
      </c>
      <c r="E128" s="4">
        <v>1</v>
      </c>
      <c r="F128" s="4">
        <v>1</v>
      </c>
      <c r="G128" s="4">
        <v>0</v>
      </c>
      <c r="H128" s="4">
        <f t="shared" si="11"/>
        <v>4</v>
      </c>
      <c r="I128" s="4">
        <f t="shared" si="12"/>
        <v>6</v>
      </c>
      <c r="J128" s="4">
        <v>10</v>
      </c>
      <c r="K128" s="4" t="s">
        <v>81</v>
      </c>
      <c r="L128" s="4"/>
      <c r="M128" s="4"/>
      <c r="N128" s="12" t="s">
        <v>98</v>
      </c>
    </row>
    <row r="129" spans="1:14" ht="13.5" thickBot="1">
      <c r="A129" s="22" t="s">
        <v>101</v>
      </c>
      <c r="B129" s="10"/>
      <c r="C129" s="10">
        <f>SUM(C122:C128)</f>
        <v>30</v>
      </c>
      <c r="D129" s="10">
        <f t="shared" ref="D129:J129" si="13">SUM(D122:D128)</f>
        <v>12</v>
      </c>
      <c r="E129" s="10">
        <f t="shared" si="13"/>
        <v>2</v>
      </c>
      <c r="F129" s="10">
        <f t="shared" si="13"/>
        <v>8</v>
      </c>
      <c r="G129" s="10">
        <f t="shared" si="13"/>
        <v>2</v>
      </c>
      <c r="H129" s="10">
        <f>SUM(H122:H128)</f>
        <v>24</v>
      </c>
      <c r="I129" s="10">
        <f t="shared" si="13"/>
        <v>52</v>
      </c>
      <c r="J129" s="10">
        <f t="shared" si="13"/>
        <v>76</v>
      </c>
      <c r="K129" s="10"/>
      <c r="L129" s="10"/>
      <c r="M129" s="10"/>
      <c r="N129" s="10"/>
    </row>
    <row r="130" spans="1:14">
      <c r="A130" s="57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</row>
    <row r="131" spans="1:14">
      <c r="A131" s="57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</row>
    <row r="132" spans="1:14">
      <c r="A132" s="57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</row>
    <row r="133" spans="1:14">
      <c r="A133" s="57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</row>
    <row r="134" spans="1:14">
      <c r="A134" s="57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</row>
    <row r="135" spans="1:14">
      <c r="A135" s="57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</row>
    <row r="136" spans="1:14">
      <c r="A136" s="57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</row>
    <row r="137" spans="1:14">
      <c r="A137" s="57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</row>
    <row r="138" spans="1:14">
      <c r="A138" s="57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</row>
    <row r="139" spans="1:14">
      <c r="A139" s="57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</row>
    <row r="140" spans="1:14">
      <c r="A140" s="57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</row>
    <row r="141" spans="1:14" ht="16.5" thickBot="1">
      <c r="G141" s="13" t="s">
        <v>165</v>
      </c>
    </row>
    <row r="142" spans="1:14" ht="13.5" thickBot="1">
      <c r="A142" s="21" t="s">
        <v>67</v>
      </c>
      <c r="B142" s="9" t="s">
        <v>68</v>
      </c>
      <c r="C142" s="9" t="s">
        <v>69</v>
      </c>
      <c r="D142" s="100" t="s">
        <v>70</v>
      </c>
      <c r="E142" s="101"/>
      <c r="F142" s="101"/>
      <c r="G142" s="102"/>
      <c r="H142" s="100" t="s">
        <v>71</v>
      </c>
      <c r="I142" s="101"/>
      <c r="J142" s="102"/>
      <c r="K142" s="100" t="s">
        <v>72</v>
      </c>
      <c r="L142" s="101"/>
      <c r="M142" s="102"/>
      <c r="N142" s="9" t="s">
        <v>73</v>
      </c>
    </row>
    <row r="143" spans="1:14" ht="13.5" thickBot="1">
      <c r="A143" s="22"/>
      <c r="B143" s="10"/>
      <c r="C143" s="10" t="s">
        <v>74</v>
      </c>
      <c r="D143" s="11" t="s">
        <v>75</v>
      </c>
      <c r="E143" s="11" t="s">
        <v>76</v>
      </c>
      <c r="F143" s="11" t="s">
        <v>77</v>
      </c>
      <c r="G143" s="11" t="s">
        <v>78</v>
      </c>
      <c r="H143" s="11" t="s">
        <v>79</v>
      </c>
      <c r="I143" s="11" t="s">
        <v>33</v>
      </c>
      <c r="J143" s="11" t="s">
        <v>80</v>
      </c>
      <c r="K143" s="11" t="s">
        <v>81</v>
      </c>
      <c r="L143" s="11" t="s">
        <v>75</v>
      </c>
      <c r="M143" s="11" t="s">
        <v>82</v>
      </c>
      <c r="N143" s="10" t="s">
        <v>83</v>
      </c>
    </row>
    <row r="144" spans="1:14" ht="13.5" thickBot="1">
      <c r="A144" s="107" t="s">
        <v>180</v>
      </c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9"/>
    </row>
    <row r="145" spans="1:14" ht="13.5" thickBot="1">
      <c r="A145" s="23"/>
      <c r="B145" s="110" t="s">
        <v>443</v>
      </c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2"/>
    </row>
    <row r="146" spans="1:14" ht="13.5" thickBot="1">
      <c r="A146" s="18" t="s">
        <v>506</v>
      </c>
      <c r="B146" s="12" t="s">
        <v>441</v>
      </c>
      <c r="C146" s="4">
        <v>4</v>
      </c>
      <c r="D146" s="4">
        <v>2</v>
      </c>
      <c r="E146" s="4">
        <v>0</v>
      </c>
      <c r="F146" s="4">
        <v>2</v>
      </c>
      <c r="G146" s="4">
        <v>0</v>
      </c>
      <c r="H146" s="4">
        <f>SUM(D146:G146)</f>
        <v>4</v>
      </c>
      <c r="I146" s="4">
        <f>J146-H146</f>
        <v>3</v>
      </c>
      <c r="J146" s="4">
        <v>7</v>
      </c>
      <c r="K146" s="4"/>
      <c r="L146" s="4" t="s">
        <v>75</v>
      </c>
      <c r="M146" s="4"/>
      <c r="N146" s="12" t="s">
        <v>442</v>
      </c>
    </row>
    <row r="147" spans="1:14" ht="13.5" thickBot="1">
      <c r="A147" s="18" t="s">
        <v>465</v>
      </c>
      <c r="B147" s="12" t="s">
        <v>464</v>
      </c>
      <c r="C147" s="4">
        <v>4</v>
      </c>
      <c r="D147" s="4">
        <v>2</v>
      </c>
      <c r="E147" s="4">
        <v>0</v>
      </c>
      <c r="F147" s="4">
        <v>2</v>
      </c>
      <c r="G147" s="4">
        <v>0</v>
      </c>
      <c r="H147" s="4">
        <f>SUM(D147:G147)</f>
        <v>4</v>
      </c>
      <c r="I147" s="4">
        <f>J147-H147</f>
        <v>3</v>
      </c>
      <c r="J147" s="4">
        <v>7</v>
      </c>
      <c r="K147" s="4"/>
      <c r="L147" s="4" t="s">
        <v>75</v>
      </c>
      <c r="M147" s="4"/>
      <c r="N147" s="12" t="s">
        <v>442</v>
      </c>
    </row>
    <row r="148" spans="1:14" ht="13.5" thickBot="1">
      <c r="A148" s="107" t="s">
        <v>198</v>
      </c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9"/>
    </row>
    <row r="149" spans="1:14" ht="13.5" thickBot="1">
      <c r="A149" s="23"/>
      <c r="B149" s="110" t="s">
        <v>443</v>
      </c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2"/>
    </row>
    <row r="150" spans="1:14" ht="13.5" thickBot="1">
      <c r="A150" s="18" t="s">
        <v>463</v>
      </c>
      <c r="B150" s="12" t="s">
        <v>462</v>
      </c>
      <c r="C150" s="4">
        <v>6</v>
      </c>
      <c r="D150" s="4">
        <v>2</v>
      </c>
      <c r="E150" s="4">
        <v>0</v>
      </c>
      <c r="F150" s="4">
        <v>1</v>
      </c>
      <c r="G150" s="4">
        <v>0</v>
      </c>
      <c r="H150" s="4">
        <f>SUM(D150:G150)</f>
        <v>3</v>
      </c>
      <c r="I150" s="4">
        <f>J150-H150</f>
        <v>8</v>
      </c>
      <c r="J150" s="4">
        <v>11</v>
      </c>
      <c r="K150" s="4"/>
      <c r="L150" s="4" t="s">
        <v>75</v>
      </c>
      <c r="M150" s="4"/>
      <c r="N150" s="12" t="s">
        <v>440</v>
      </c>
    </row>
    <row r="151" spans="1:14" ht="13.5" thickBot="1">
      <c r="A151" s="18" t="s">
        <v>493</v>
      </c>
      <c r="B151" s="12" t="s">
        <v>494</v>
      </c>
      <c r="C151" s="4">
        <v>6</v>
      </c>
      <c r="D151" s="4">
        <v>2</v>
      </c>
      <c r="E151" s="4">
        <v>0</v>
      </c>
      <c r="F151" s="4">
        <v>1</v>
      </c>
      <c r="G151" s="4">
        <v>0</v>
      </c>
      <c r="H151" s="4">
        <f>SUM(D151:G151)</f>
        <v>3</v>
      </c>
      <c r="I151" s="4">
        <f>J151-H151</f>
        <v>8</v>
      </c>
      <c r="J151" s="4">
        <v>11</v>
      </c>
      <c r="K151" s="4"/>
      <c r="L151" s="4" t="s">
        <v>75</v>
      </c>
      <c r="M151" s="4"/>
      <c r="N151" s="12" t="s">
        <v>440</v>
      </c>
    </row>
    <row r="153" spans="1:14" ht="13.5" thickBot="1"/>
    <row r="154" spans="1:14" ht="13.15" customHeight="1" thickBot="1">
      <c r="A154" s="107" t="s">
        <v>352</v>
      </c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9"/>
    </row>
    <row r="155" spans="1:14" ht="13.5" thickBot="1">
      <c r="A155" s="23"/>
      <c r="B155" s="110" t="s">
        <v>443</v>
      </c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2"/>
    </row>
    <row r="156" spans="1:14" ht="26.25" thickBot="1">
      <c r="A156" s="18" t="s">
        <v>507</v>
      </c>
      <c r="B156" s="12" t="s">
        <v>444</v>
      </c>
      <c r="C156" s="4">
        <v>6</v>
      </c>
      <c r="D156" s="4">
        <v>2</v>
      </c>
      <c r="E156" s="4">
        <v>0</v>
      </c>
      <c r="F156" s="4">
        <v>1</v>
      </c>
      <c r="G156" s="4">
        <v>0</v>
      </c>
      <c r="H156" s="4">
        <f>SUM(D156:G156)</f>
        <v>3</v>
      </c>
      <c r="I156" s="4">
        <f>J156-H156</f>
        <v>8</v>
      </c>
      <c r="J156" s="4">
        <v>11</v>
      </c>
      <c r="K156" s="4"/>
      <c r="L156" s="4" t="s">
        <v>81</v>
      </c>
      <c r="M156" s="4"/>
      <c r="N156" s="12" t="s">
        <v>89</v>
      </c>
    </row>
    <row r="157" spans="1:14" ht="13.5" thickBot="1">
      <c r="A157" s="18" t="s">
        <v>508</v>
      </c>
      <c r="B157" s="12" t="s">
        <v>356</v>
      </c>
      <c r="C157" s="4">
        <v>6</v>
      </c>
      <c r="D157" s="4">
        <v>2</v>
      </c>
      <c r="E157" s="4">
        <v>0</v>
      </c>
      <c r="F157" s="4">
        <v>1</v>
      </c>
      <c r="G157" s="4">
        <v>0</v>
      </c>
      <c r="H157" s="4">
        <f>SUM(D157:G157)</f>
        <v>3</v>
      </c>
      <c r="I157" s="4">
        <f>J157-H157</f>
        <v>8</v>
      </c>
      <c r="J157" s="4">
        <v>11</v>
      </c>
      <c r="K157" s="4"/>
      <c r="L157" s="4" t="s">
        <v>81</v>
      </c>
      <c r="M157" s="4"/>
      <c r="N157" s="12" t="s">
        <v>89</v>
      </c>
    </row>
    <row r="158" spans="1:14" ht="13.15" customHeight="1" thickBot="1">
      <c r="A158" s="107" t="s">
        <v>215</v>
      </c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9"/>
    </row>
    <row r="159" spans="1:14" ht="13.15" customHeight="1" thickBot="1">
      <c r="A159" s="23"/>
      <c r="B159" s="110" t="s">
        <v>443</v>
      </c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2"/>
    </row>
    <row r="160" spans="1:14" ht="26.25" thickBot="1">
      <c r="A160" s="18" t="s">
        <v>466</v>
      </c>
      <c r="B160" s="12" t="s">
        <v>361</v>
      </c>
      <c r="C160" s="4">
        <v>5</v>
      </c>
      <c r="D160" s="4">
        <v>2</v>
      </c>
      <c r="E160" s="4">
        <v>0</v>
      </c>
      <c r="F160" s="4">
        <v>1</v>
      </c>
      <c r="G160" s="4">
        <v>0</v>
      </c>
      <c r="H160" s="4">
        <f>SUM(D160:G160)</f>
        <v>3</v>
      </c>
      <c r="I160" s="4">
        <f>J160-H160</f>
        <v>7</v>
      </c>
      <c r="J160" s="4">
        <v>10</v>
      </c>
      <c r="K160" s="4"/>
      <c r="L160" s="4" t="s">
        <v>75</v>
      </c>
      <c r="M160" s="4"/>
      <c r="N160" s="12" t="s">
        <v>89</v>
      </c>
    </row>
    <row r="161" spans="1:14" ht="13.5" thickBot="1">
      <c r="A161" s="18" t="s">
        <v>509</v>
      </c>
      <c r="B161" s="12" t="s">
        <v>362</v>
      </c>
      <c r="C161" s="4">
        <v>5</v>
      </c>
      <c r="D161" s="4">
        <v>2</v>
      </c>
      <c r="E161" s="4">
        <v>0</v>
      </c>
      <c r="F161" s="4">
        <v>1</v>
      </c>
      <c r="G161" s="4">
        <v>0</v>
      </c>
      <c r="H161" s="4">
        <f>SUM(D161:G161)</f>
        <v>3</v>
      </c>
      <c r="I161" s="4">
        <f>J161-H161</f>
        <v>7</v>
      </c>
      <c r="J161" s="4">
        <v>10</v>
      </c>
      <c r="K161" s="4"/>
      <c r="L161" s="4" t="s">
        <v>75</v>
      </c>
      <c r="M161" s="4"/>
      <c r="N161" s="12" t="s">
        <v>89</v>
      </c>
    </row>
    <row r="162" spans="1:14" ht="13.5" thickBot="1">
      <c r="A162" s="107" t="s">
        <v>225</v>
      </c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9"/>
    </row>
    <row r="163" spans="1:14" ht="13.5" thickBot="1">
      <c r="A163" s="23"/>
      <c r="B163" s="110" t="s">
        <v>443</v>
      </c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2"/>
    </row>
    <row r="164" spans="1:14" ht="15" customHeight="1" thickBot="1">
      <c r="A164" s="18" t="s">
        <v>467</v>
      </c>
      <c r="B164" s="12" t="s">
        <v>468</v>
      </c>
      <c r="C164" s="4">
        <v>4</v>
      </c>
      <c r="D164" s="4">
        <v>2</v>
      </c>
      <c r="E164" s="4">
        <v>0</v>
      </c>
      <c r="F164" s="4">
        <v>1</v>
      </c>
      <c r="G164" s="4">
        <v>0</v>
      </c>
      <c r="H164" s="4">
        <f>SUM(D164:G164)</f>
        <v>3</v>
      </c>
      <c r="I164" s="4">
        <f>J164-H164</f>
        <v>7</v>
      </c>
      <c r="J164" s="4">
        <v>10</v>
      </c>
      <c r="K164" s="4"/>
      <c r="L164" s="4" t="s">
        <v>75</v>
      </c>
      <c r="M164" s="4"/>
      <c r="N164" s="12" t="s">
        <v>89</v>
      </c>
    </row>
    <row r="165" spans="1:14" ht="26.25" thickBot="1">
      <c r="A165" s="18" t="s">
        <v>510</v>
      </c>
      <c r="B165" s="12" t="s">
        <v>363</v>
      </c>
      <c r="C165" s="4">
        <v>4</v>
      </c>
      <c r="D165" s="4">
        <v>2</v>
      </c>
      <c r="E165" s="4">
        <v>0</v>
      </c>
      <c r="F165" s="4">
        <v>1</v>
      </c>
      <c r="G165" s="4">
        <v>0</v>
      </c>
      <c r="H165" s="4">
        <f>SUM(D165:G165)</f>
        <v>3</v>
      </c>
      <c r="I165" s="4">
        <f>J165-H165</f>
        <v>7</v>
      </c>
      <c r="J165" s="4">
        <v>10</v>
      </c>
      <c r="K165" s="4"/>
      <c r="L165" s="4" t="s">
        <v>75</v>
      </c>
      <c r="M165" s="4"/>
      <c r="N165" s="12" t="s">
        <v>89</v>
      </c>
    </row>
    <row r="166" spans="1:14" ht="13.15" customHeight="1" thickBot="1">
      <c r="A166" s="107" t="s">
        <v>235</v>
      </c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9"/>
    </row>
    <row r="167" spans="1:14" ht="13.5" thickBot="1">
      <c r="A167" s="23"/>
      <c r="B167" s="110" t="s">
        <v>443</v>
      </c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2"/>
    </row>
    <row r="168" spans="1:14" ht="13.5" thickBot="1">
      <c r="A168" s="18" t="s">
        <v>511</v>
      </c>
      <c r="B168" s="12" t="s">
        <v>154</v>
      </c>
      <c r="C168" s="4">
        <v>5</v>
      </c>
      <c r="D168" s="4">
        <v>2</v>
      </c>
      <c r="E168" s="4">
        <v>1</v>
      </c>
      <c r="F168" s="4">
        <v>1</v>
      </c>
      <c r="G168" s="4">
        <v>0</v>
      </c>
      <c r="H168" s="4">
        <f>SUM(D168:G168)</f>
        <v>4</v>
      </c>
      <c r="I168" s="4">
        <f>J168-H168</f>
        <v>6</v>
      </c>
      <c r="J168" s="4">
        <v>10</v>
      </c>
      <c r="K168" s="4"/>
      <c r="L168" s="4" t="s">
        <v>81</v>
      </c>
      <c r="M168" s="4"/>
      <c r="N168" s="12" t="s">
        <v>98</v>
      </c>
    </row>
    <row r="169" spans="1:14" ht="13.5" thickBot="1">
      <c r="A169" s="18" t="s">
        <v>469</v>
      </c>
      <c r="B169" s="12" t="s">
        <v>445</v>
      </c>
      <c r="C169" s="4">
        <v>5</v>
      </c>
      <c r="D169" s="4">
        <v>2</v>
      </c>
      <c r="E169" s="4">
        <v>1</v>
      </c>
      <c r="F169" s="4">
        <v>1</v>
      </c>
      <c r="G169" s="4">
        <v>0</v>
      </c>
      <c r="H169" s="4">
        <f>SUM(D169:G169)</f>
        <v>4</v>
      </c>
      <c r="I169" s="4">
        <f>J169-H169</f>
        <v>6</v>
      </c>
      <c r="J169" s="4">
        <v>10</v>
      </c>
      <c r="K169" s="4"/>
      <c r="L169" s="4" t="s">
        <v>81</v>
      </c>
      <c r="M169" s="4"/>
      <c r="N169" s="12" t="s">
        <v>98</v>
      </c>
    </row>
    <row r="170" spans="1:14" ht="13.5" thickBot="1">
      <c r="A170" s="18" t="s">
        <v>470</v>
      </c>
      <c r="B170" s="12" t="s">
        <v>446</v>
      </c>
      <c r="C170" s="4">
        <v>5</v>
      </c>
      <c r="D170" s="4">
        <v>2</v>
      </c>
      <c r="E170" s="4">
        <v>1</v>
      </c>
      <c r="F170" s="4">
        <v>1</v>
      </c>
      <c r="G170" s="4">
        <v>0</v>
      </c>
      <c r="H170" s="4">
        <f>SUM(D170:G170)</f>
        <v>4</v>
      </c>
      <c r="I170" s="4">
        <f>J170-H170</f>
        <v>6</v>
      </c>
      <c r="J170" s="4">
        <v>10</v>
      </c>
      <c r="K170" s="4"/>
      <c r="L170" s="4" t="s">
        <v>81</v>
      </c>
      <c r="M170" s="4"/>
      <c r="N170" s="12" t="s">
        <v>98</v>
      </c>
    </row>
    <row r="171" spans="1:14" ht="13.15" customHeight="1" thickBot="1">
      <c r="A171" s="50" t="s">
        <v>101</v>
      </c>
      <c r="B171" s="51"/>
      <c r="C171" s="52">
        <f>C146+C156+C160+C164+C168+C150</f>
        <v>30</v>
      </c>
      <c r="D171" s="52">
        <f t="shared" ref="D171:J171" si="14">D146+D150+D156+D160+D164+D168</f>
        <v>12</v>
      </c>
      <c r="E171" s="52">
        <f t="shared" si="14"/>
        <v>1</v>
      </c>
      <c r="F171" s="52">
        <f t="shared" si="14"/>
        <v>7</v>
      </c>
      <c r="G171" s="52">
        <f t="shared" si="14"/>
        <v>0</v>
      </c>
      <c r="H171" s="52">
        <f t="shared" si="14"/>
        <v>20</v>
      </c>
      <c r="I171" s="52">
        <f t="shared" si="14"/>
        <v>39</v>
      </c>
      <c r="J171" s="52">
        <f t="shared" si="14"/>
        <v>59</v>
      </c>
      <c r="K171" s="52"/>
      <c r="L171" s="52"/>
      <c r="M171" s="52"/>
      <c r="N171" s="51"/>
    </row>
    <row r="172" spans="1:14" ht="51.75" thickBot="1">
      <c r="A172" s="50" t="s">
        <v>504</v>
      </c>
      <c r="B172" s="51"/>
      <c r="C172" s="52"/>
      <c r="D172" s="52">
        <f>(D147+D150+D156)*14+(D169+D160+D164)*12</f>
        <v>156</v>
      </c>
      <c r="E172" s="52">
        <f t="shared" ref="E172:J172" si="15">(E147+E150+E156)*14+(E169+E160+E164)*12</f>
        <v>12</v>
      </c>
      <c r="F172" s="52">
        <f t="shared" si="15"/>
        <v>92</v>
      </c>
      <c r="G172" s="52">
        <f t="shared" si="15"/>
        <v>0</v>
      </c>
      <c r="H172" s="52">
        <f t="shared" si="15"/>
        <v>260</v>
      </c>
      <c r="I172" s="52">
        <f t="shared" si="15"/>
        <v>506</v>
      </c>
      <c r="J172" s="52">
        <f t="shared" si="15"/>
        <v>766</v>
      </c>
      <c r="K172" s="52"/>
      <c r="L172" s="52"/>
      <c r="M172" s="52"/>
      <c r="N172" s="51"/>
    </row>
    <row r="173" spans="1:14">
      <c r="A173" s="57"/>
      <c r="B173" s="70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70"/>
    </row>
    <row r="174" spans="1:14">
      <c r="A174" s="57"/>
      <c r="B174" s="70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70"/>
    </row>
    <row r="175" spans="1:14">
      <c r="A175" s="57"/>
      <c r="B175" s="70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70"/>
    </row>
    <row r="176" spans="1:14">
      <c r="A176" s="57"/>
      <c r="B176" s="70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70"/>
    </row>
    <row r="177" spans="1:14" ht="15.75">
      <c r="C177" s="13" t="s">
        <v>245</v>
      </c>
    </row>
    <row r="178" spans="1:14" ht="13.5" thickBot="1">
      <c r="A178" s="16"/>
    </row>
    <row r="179" spans="1:14" ht="13.5" thickBot="1">
      <c r="A179" s="21" t="s">
        <v>67</v>
      </c>
      <c r="B179" s="9" t="s">
        <v>68</v>
      </c>
      <c r="C179" s="9" t="s">
        <v>69</v>
      </c>
      <c r="D179" s="100" t="s">
        <v>70</v>
      </c>
      <c r="E179" s="101"/>
      <c r="F179" s="101"/>
      <c r="G179" s="102"/>
      <c r="H179" s="100" t="s">
        <v>71</v>
      </c>
      <c r="I179" s="101"/>
      <c r="J179" s="102"/>
      <c r="K179" s="100" t="s">
        <v>72</v>
      </c>
      <c r="L179" s="101"/>
      <c r="M179" s="102"/>
      <c r="N179" s="9" t="s">
        <v>73</v>
      </c>
    </row>
    <row r="180" spans="1:14" ht="13.5" thickBot="1">
      <c r="A180" s="22"/>
      <c r="B180" s="10"/>
      <c r="C180" s="10" t="s">
        <v>74</v>
      </c>
      <c r="D180" s="11" t="s">
        <v>75</v>
      </c>
      <c r="E180" s="11" t="s">
        <v>76</v>
      </c>
      <c r="F180" s="11" t="s">
        <v>77</v>
      </c>
      <c r="G180" s="11" t="s">
        <v>78</v>
      </c>
      <c r="H180" s="11" t="s">
        <v>79</v>
      </c>
      <c r="I180" s="11" t="s">
        <v>33</v>
      </c>
      <c r="J180" s="11" t="s">
        <v>80</v>
      </c>
      <c r="K180" s="11" t="s">
        <v>81</v>
      </c>
      <c r="L180" s="11" t="s">
        <v>75</v>
      </c>
      <c r="M180" s="11" t="s">
        <v>82</v>
      </c>
      <c r="N180" s="10" t="s">
        <v>83</v>
      </c>
    </row>
    <row r="181" spans="1:14" ht="13.5" thickBot="1">
      <c r="A181" s="107" t="s">
        <v>521</v>
      </c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9"/>
    </row>
    <row r="182" spans="1:14" ht="13.5" thickBot="1">
      <c r="A182" s="18" t="s">
        <v>167</v>
      </c>
      <c r="B182" s="12" t="s">
        <v>168</v>
      </c>
      <c r="C182" s="4">
        <v>3</v>
      </c>
      <c r="D182" s="4">
        <v>0</v>
      </c>
      <c r="E182" s="4">
        <v>2</v>
      </c>
      <c r="F182" s="4">
        <v>0</v>
      </c>
      <c r="G182" s="4">
        <v>0</v>
      </c>
      <c r="H182" s="4">
        <f>SUM(D182:G182)</f>
        <v>2</v>
      </c>
      <c r="I182" s="4">
        <f>J182-H182</f>
        <v>3</v>
      </c>
      <c r="J182" s="4">
        <v>5</v>
      </c>
      <c r="K182" s="4"/>
      <c r="L182" s="4" t="s">
        <v>75</v>
      </c>
      <c r="M182" s="4"/>
      <c r="N182" s="12" t="s">
        <v>98</v>
      </c>
    </row>
    <row r="183" spans="1:14" ht="13.5" thickBot="1">
      <c r="A183" s="18" t="s">
        <v>174</v>
      </c>
      <c r="B183" s="12" t="s">
        <v>175</v>
      </c>
      <c r="C183" s="4">
        <v>3</v>
      </c>
      <c r="D183" s="4">
        <v>0</v>
      </c>
      <c r="E183" s="4">
        <v>2</v>
      </c>
      <c r="F183" s="4">
        <v>0</v>
      </c>
      <c r="G183" s="4">
        <v>0</v>
      </c>
      <c r="H183" s="4">
        <f>SUM(D183:G183)</f>
        <v>2</v>
      </c>
      <c r="I183" s="4">
        <f>J183-H183</f>
        <v>3</v>
      </c>
      <c r="J183" s="4">
        <v>5</v>
      </c>
      <c r="K183" s="4"/>
      <c r="L183" s="4" t="s">
        <v>75</v>
      </c>
      <c r="M183" s="4"/>
      <c r="N183" s="12" t="s">
        <v>98</v>
      </c>
    </row>
    <row r="184" spans="1:14" ht="15.75">
      <c r="A184" s="14"/>
    </row>
    <row r="185" spans="1:14" ht="15.75">
      <c r="G185" s="13" t="s">
        <v>249</v>
      </c>
    </row>
    <row r="186" spans="1:14" ht="13.5" thickBot="1">
      <c r="A186" s="16"/>
    </row>
    <row r="187" spans="1:14" ht="13.15" customHeight="1" thickBot="1">
      <c r="A187" s="21" t="s">
        <v>67</v>
      </c>
      <c r="B187" s="9" t="s">
        <v>68</v>
      </c>
      <c r="C187" s="9" t="s">
        <v>69</v>
      </c>
      <c r="D187" s="100" t="s">
        <v>70</v>
      </c>
      <c r="E187" s="101"/>
      <c r="F187" s="101"/>
      <c r="G187" s="134"/>
      <c r="H187" s="133" t="s">
        <v>71</v>
      </c>
      <c r="I187" s="101"/>
      <c r="J187" s="134"/>
      <c r="K187" s="133" t="s">
        <v>72</v>
      </c>
      <c r="L187" s="101"/>
      <c r="M187" s="134"/>
      <c r="N187" s="9" t="s">
        <v>73</v>
      </c>
    </row>
    <row r="188" spans="1:14" ht="13.5" thickBot="1">
      <c r="A188" s="22"/>
      <c r="B188" s="10"/>
      <c r="C188" s="10" t="s">
        <v>74</v>
      </c>
      <c r="D188" s="10" t="s">
        <v>75</v>
      </c>
      <c r="E188" s="10" t="s">
        <v>76</v>
      </c>
      <c r="F188" s="10" t="s">
        <v>77</v>
      </c>
      <c r="G188" s="10" t="s">
        <v>78</v>
      </c>
      <c r="H188" s="10" t="s">
        <v>79</v>
      </c>
      <c r="I188" s="10" t="s">
        <v>33</v>
      </c>
      <c r="J188" s="10" t="s">
        <v>80</v>
      </c>
      <c r="K188" s="10" t="s">
        <v>81</v>
      </c>
      <c r="L188" s="10" t="s">
        <v>75</v>
      </c>
      <c r="M188" s="10" t="s">
        <v>82</v>
      </c>
      <c r="N188" s="10" t="s">
        <v>83</v>
      </c>
    </row>
    <row r="189" spans="1:14" ht="13.15" customHeight="1" thickBot="1">
      <c r="A189" s="107" t="s">
        <v>255</v>
      </c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35"/>
    </row>
    <row r="190" spans="1:14" ht="13.5" thickBot="1">
      <c r="A190" s="18" t="s">
        <v>499</v>
      </c>
      <c r="B190" s="12" t="s">
        <v>502</v>
      </c>
      <c r="C190" s="4">
        <v>3</v>
      </c>
      <c r="D190" s="4">
        <v>2</v>
      </c>
      <c r="E190" s="4">
        <v>0</v>
      </c>
      <c r="F190" s="4">
        <v>0</v>
      </c>
      <c r="G190" s="4">
        <v>0</v>
      </c>
      <c r="H190" s="4">
        <f>SUM(D190:G190)</f>
        <v>2</v>
      </c>
      <c r="I190" s="4">
        <f>J190-H190</f>
        <v>3</v>
      </c>
      <c r="J190" s="4">
        <v>5</v>
      </c>
      <c r="K190" s="4"/>
      <c r="L190" s="4" t="s">
        <v>75</v>
      </c>
      <c r="M190" s="4"/>
      <c r="N190" s="12" t="s">
        <v>89</v>
      </c>
    </row>
    <row r="191" spans="1:14" ht="13.15" customHeight="1" thickBot="1">
      <c r="A191" s="107" t="s">
        <v>246</v>
      </c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35"/>
    </row>
    <row r="192" spans="1:14" ht="26.25" thickBot="1">
      <c r="A192" s="18" t="s">
        <v>512</v>
      </c>
      <c r="B192" s="12" t="s">
        <v>500</v>
      </c>
      <c r="C192" s="4">
        <v>3</v>
      </c>
      <c r="D192" s="4">
        <v>1</v>
      </c>
      <c r="E192" s="4">
        <v>2</v>
      </c>
      <c r="F192" s="4">
        <v>0</v>
      </c>
      <c r="G192" s="4">
        <v>0</v>
      </c>
      <c r="H192" s="4">
        <f>SUM(D192:G192)</f>
        <v>3</v>
      </c>
      <c r="I192" s="4">
        <f>J192-H192</f>
        <v>2</v>
      </c>
      <c r="J192" s="4">
        <v>5</v>
      </c>
      <c r="K192" s="4"/>
      <c r="L192" s="4" t="s">
        <v>75</v>
      </c>
      <c r="M192" s="4"/>
      <c r="N192" s="12" t="s">
        <v>86</v>
      </c>
    </row>
    <row r="193" spans="1:17" ht="13.15" customHeight="1" thickBot="1">
      <c r="A193" s="136" t="s">
        <v>258</v>
      </c>
      <c r="B193" s="136"/>
      <c r="C193" s="136"/>
      <c r="D193" s="136"/>
      <c r="E193" s="136"/>
      <c r="F193" s="136"/>
      <c r="G193" s="136"/>
      <c r="H193" s="136"/>
      <c r="I193" s="136"/>
      <c r="J193" s="136"/>
      <c r="K193" s="93"/>
      <c r="L193" s="93"/>
      <c r="M193" s="93"/>
      <c r="N193" s="45"/>
    </row>
    <row r="194" spans="1:17" ht="13.5" thickBot="1">
      <c r="A194" s="19" t="s">
        <v>513</v>
      </c>
      <c r="B194" s="69" t="s">
        <v>495</v>
      </c>
      <c r="C194" s="6">
        <v>3</v>
      </c>
      <c r="D194" s="6">
        <v>1</v>
      </c>
      <c r="E194" s="6">
        <v>2</v>
      </c>
      <c r="F194" s="6">
        <v>0</v>
      </c>
      <c r="G194" s="6">
        <v>0</v>
      </c>
      <c r="H194" s="4">
        <f>SUM(D194:G194)</f>
        <v>3</v>
      </c>
      <c r="I194" s="4">
        <f>J194-H194</f>
        <v>2</v>
      </c>
      <c r="J194" s="6">
        <v>5</v>
      </c>
      <c r="K194" s="6"/>
      <c r="L194" s="6"/>
      <c r="M194" s="6" t="s">
        <v>82</v>
      </c>
      <c r="N194" s="69" t="s">
        <v>86</v>
      </c>
    </row>
    <row r="195" spans="1:17" ht="13.9" customHeight="1" thickBot="1">
      <c r="A195" s="136" t="s">
        <v>496</v>
      </c>
      <c r="B195" s="136"/>
      <c r="C195" s="99"/>
      <c r="D195" s="99"/>
      <c r="E195" s="99"/>
      <c r="F195" s="99"/>
      <c r="G195" s="99"/>
      <c r="H195" s="99"/>
      <c r="I195" s="99"/>
      <c r="J195" s="99"/>
      <c r="K195" s="99"/>
      <c r="L195" s="99"/>
      <c r="M195" s="99"/>
      <c r="N195" s="69"/>
    </row>
    <row r="196" spans="1:17" ht="13.5" thickBot="1">
      <c r="A196" s="94" t="s">
        <v>471</v>
      </c>
      <c r="B196" s="95" t="s">
        <v>497</v>
      </c>
      <c r="C196" s="96">
        <v>3</v>
      </c>
      <c r="D196" s="96">
        <v>2</v>
      </c>
      <c r="E196" s="96">
        <v>1</v>
      </c>
      <c r="F196" s="96">
        <v>0</v>
      </c>
      <c r="G196" s="96">
        <v>0</v>
      </c>
      <c r="H196" s="4">
        <f>SUM(D196:G196)</f>
        <v>3</v>
      </c>
      <c r="I196" s="4">
        <f>J196-H196</f>
        <v>3</v>
      </c>
      <c r="J196" s="96">
        <v>6</v>
      </c>
      <c r="K196" s="97"/>
      <c r="L196" s="97" t="s">
        <v>75</v>
      </c>
      <c r="M196" s="97"/>
      <c r="N196" s="98" t="s">
        <v>98</v>
      </c>
    </row>
    <row r="197" spans="1:17" ht="13.5" thickBot="1">
      <c r="A197" s="50" t="s">
        <v>101</v>
      </c>
      <c r="B197" s="51"/>
      <c r="C197" s="52">
        <f>C190+C192+C194+C196</f>
        <v>12</v>
      </c>
      <c r="D197" s="52">
        <f t="shared" ref="D197:J197" si="16">D190+D192+D194+D196</f>
        <v>6</v>
      </c>
      <c r="E197" s="52">
        <f t="shared" si="16"/>
        <v>5</v>
      </c>
      <c r="F197" s="52">
        <f t="shared" si="16"/>
        <v>0</v>
      </c>
      <c r="G197" s="52">
        <f t="shared" si="16"/>
        <v>0</v>
      </c>
      <c r="H197" s="52">
        <f t="shared" si="16"/>
        <v>11</v>
      </c>
      <c r="I197" s="52">
        <f t="shared" si="16"/>
        <v>10</v>
      </c>
      <c r="J197" s="52">
        <f t="shared" si="16"/>
        <v>21</v>
      </c>
      <c r="K197" s="52"/>
      <c r="L197" s="52"/>
      <c r="M197" s="52"/>
      <c r="N197" s="51"/>
    </row>
    <row r="198" spans="1:17" ht="51.75" thickBot="1">
      <c r="A198" s="50" t="s">
        <v>504</v>
      </c>
      <c r="B198" s="51"/>
      <c r="C198" s="52"/>
      <c r="D198" s="52">
        <f>(D190+D192+D194)*14+(D196)*12</f>
        <v>80</v>
      </c>
      <c r="E198" s="52">
        <f t="shared" ref="E198:J198" si="17">(E190+E192+E194)*14+(E196)*12</f>
        <v>68</v>
      </c>
      <c r="F198" s="52">
        <f t="shared" si="17"/>
        <v>0</v>
      </c>
      <c r="G198" s="52">
        <f t="shared" si="17"/>
        <v>0</v>
      </c>
      <c r="H198" s="52">
        <f t="shared" si="17"/>
        <v>148</v>
      </c>
      <c r="I198" s="52">
        <f t="shared" si="17"/>
        <v>134</v>
      </c>
      <c r="J198" s="52">
        <f t="shared" si="17"/>
        <v>282</v>
      </c>
      <c r="K198" s="52"/>
      <c r="L198" s="52"/>
      <c r="M198" s="52"/>
      <c r="N198" s="51"/>
    </row>
    <row r="199" spans="1:17">
      <c r="A199" s="41"/>
      <c r="B199" s="42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2"/>
    </row>
    <row r="200" spans="1:17">
      <c r="A200" s="41"/>
      <c r="B200" s="42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2"/>
    </row>
    <row r="201" spans="1:17">
      <c r="A201" s="41"/>
      <c r="B201" s="42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2"/>
    </row>
    <row r="202" spans="1:17">
      <c r="A202" s="41"/>
      <c r="B202" s="42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2"/>
    </row>
    <row r="203" spans="1:17">
      <c r="A203" s="41"/>
      <c r="B203" s="42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2"/>
    </row>
    <row r="204" spans="1:17">
      <c r="A204" s="41"/>
      <c r="B204" s="42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2"/>
      <c r="P204" s="41"/>
      <c r="Q204" s="42"/>
    </row>
    <row r="205" spans="1:17">
      <c r="A205" s="41"/>
      <c r="B205" s="42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2"/>
    </row>
    <row r="206" spans="1:17">
      <c r="A206" s="41"/>
      <c r="B206" s="42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2"/>
    </row>
    <row r="207" spans="1:17">
      <c r="A207" s="41"/>
      <c r="B207" s="42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2"/>
    </row>
    <row r="208" spans="1:17">
      <c r="A208" s="41"/>
      <c r="B208" s="42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2"/>
    </row>
    <row r="209" spans="1:14">
      <c r="A209" s="41"/>
      <c r="B209" s="42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2"/>
    </row>
    <row r="210" spans="1:14">
      <c r="A210" s="41"/>
      <c r="B210" s="42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2"/>
    </row>
    <row r="211" spans="1:14">
      <c r="A211" s="41"/>
      <c r="B211" s="42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2"/>
    </row>
    <row r="212" spans="1:14">
      <c r="A212" s="41"/>
      <c r="B212" s="42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2"/>
    </row>
    <row r="213" spans="1:14" s="53" customFormat="1">
      <c r="A213" s="41"/>
      <c r="B213" s="42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2"/>
    </row>
    <row r="214" spans="1:14" s="53" customFormat="1">
      <c r="A214" s="41"/>
      <c r="B214" s="42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2"/>
    </row>
    <row r="215" spans="1:14" s="53" customFormat="1">
      <c r="A215" s="41"/>
      <c r="B215" s="42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2"/>
    </row>
    <row r="216" spans="1:14" s="53" customFormat="1">
      <c r="A216" s="41"/>
      <c r="B216" s="42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2"/>
    </row>
    <row r="217" spans="1:14" s="53" customFormat="1" ht="15.75">
      <c r="A217"/>
      <c r="B217"/>
      <c r="C217"/>
      <c r="D217"/>
      <c r="E217" s="13" t="s">
        <v>261</v>
      </c>
      <c r="F217"/>
      <c r="G217"/>
      <c r="H217"/>
      <c r="I217"/>
      <c r="J217"/>
      <c r="K217"/>
      <c r="L217"/>
      <c r="M217"/>
      <c r="N217"/>
    </row>
    <row r="218" spans="1:14" s="53" customFormat="1" ht="15.75">
      <c r="A218"/>
      <c r="B218"/>
      <c r="C218"/>
      <c r="D218"/>
      <c r="E218" s="13" t="s">
        <v>262</v>
      </c>
      <c r="F218"/>
      <c r="G218"/>
      <c r="H218"/>
      <c r="I218"/>
      <c r="J218"/>
      <c r="K218"/>
      <c r="L218"/>
      <c r="M218"/>
      <c r="N218"/>
    </row>
    <row r="219" spans="1:14" s="53" customFormat="1" ht="13.5" thickBot="1">
      <c r="A219" s="16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s="53" customFormat="1" ht="13.5" thickBot="1">
      <c r="A220" s="21" t="s">
        <v>67</v>
      </c>
      <c r="B220" s="9" t="s">
        <v>68</v>
      </c>
      <c r="C220" s="9" t="s">
        <v>69</v>
      </c>
      <c r="D220" s="100" t="s">
        <v>70</v>
      </c>
      <c r="E220" s="101"/>
      <c r="F220" s="101"/>
      <c r="G220" s="102"/>
      <c r="H220" s="100" t="s">
        <v>71</v>
      </c>
      <c r="I220" s="101"/>
      <c r="J220" s="102"/>
      <c r="K220" s="100" t="s">
        <v>72</v>
      </c>
      <c r="L220" s="101"/>
      <c r="M220" s="102"/>
      <c r="N220" s="9" t="s">
        <v>73</v>
      </c>
    </row>
    <row r="221" spans="1:14" ht="13.5" thickBot="1">
      <c r="A221" s="22"/>
      <c r="B221" s="10"/>
      <c r="C221" s="10" t="s">
        <v>74</v>
      </c>
      <c r="D221" s="11" t="s">
        <v>75</v>
      </c>
      <c r="E221" s="11" t="s">
        <v>76</v>
      </c>
      <c r="F221" s="11" t="s">
        <v>77</v>
      </c>
      <c r="G221" s="11" t="s">
        <v>78</v>
      </c>
      <c r="H221" s="11" t="s">
        <v>79</v>
      </c>
      <c r="I221" s="11" t="s">
        <v>33</v>
      </c>
      <c r="J221" s="11" t="s">
        <v>80</v>
      </c>
      <c r="K221" s="11" t="s">
        <v>81</v>
      </c>
      <c r="L221" s="11" t="s">
        <v>75</v>
      </c>
      <c r="M221" s="11" t="s">
        <v>82</v>
      </c>
      <c r="N221" s="10" t="s">
        <v>83</v>
      </c>
    </row>
    <row r="222" spans="1:14" ht="13.5" thickBot="1">
      <c r="A222" s="18" t="s">
        <v>448</v>
      </c>
      <c r="B222" s="12" t="s">
        <v>308</v>
      </c>
      <c r="C222" s="4">
        <v>6</v>
      </c>
      <c r="D222" s="4">
        <v>2</v>
      </c>
      <c r="E222" s="4">
        <v>1</v>
      </c>
      <c r="F222" s="4">
        <v>2</v>
      </c>
      <c r="G222" s="4">
        <v>0</v>
      </c>
      <c r="H222" s="4">
        <f>SUM(D222:G222)</f>
        <v>5</v>
      </c>
      <c r="I222" s="4">
        <f>J222-H222</f>
        <v>6</v>
      </c>
      <c r="J222" s="4">
        <v>11</v>
      </c>
      <c r="K222" s="4" t="s">
        <v>81</v>
      </c>
      <c r="L222" s="4"/>
      <c r="M222" s="4"/>
      <c r="N222" s="12" t="s">
        <v>263</v>
      </c>
    </row>
    <row r="223" spans="1:14" ht="13.5" thickBot="1">
      <c r="A223" s="18" t="s">
        <v>449</v>
      </c>
      <c r="B223" s="12" t="s">
        <v>95</v>
      </c>
      <c r="C223" s="4">
        <v>6</v>
      </c>
      <c r="D223" s="4">
        <v>2</v>
      </c>
      <c r="E223" s="4">
        <v>2</v>
      </c>
      <c r="F223" s="4">
        <v>2</v>
      </c>
      <c r="G223" s="4">
        <v>0</v>
      </c>
      <c r="H223" s="4">
        <f t="shared" ref="H223:H242" si="18">SUM(D223:G223)</f>
        <v>6</v>
      </c>
      <c r="I223" s="4">
        <f t="shared" ref="I223:I242" si="19">J223-H223</f>
        <v>5</v>
      </c>
      <c r="J223" s="4">
        <v>11</v>
      </c>
      <c r="K223" s="4" t="s">
        <v>81</v>
      </c>
      <c r="L223" s="4"/>
      <c r="M223" s="4"/>
      <c r="N223" s="12" t="s">
        <v>263</v>
      </c>
    </row>
    <row r="224" spans="1:14" ht="13.5" thickBot="1">
      <c r="A224" s="18" t="s">
        <v>450</v>
      </c>
      <c r="B224" s="12" t="s">
        <v>309</v>
      </c>
      <c r="C224" s="4">
        <v>6</v>
      </c>
      <c r="D224" s="4">
        <v>2</v>
      </c>
      <c r="E224" s="4">
        <v>2</v>
      </c>
      <c r="F224" s="4">
        <v>0</v>
      </c>
      <c r="G224" s="4">
        <v>0</v>
      </c>
      <c r="H224" s="4">
        <f t="shared" si="18"/>
        <v>4</v>
      </c>
      <c r="I224" s="4">
        <f t="shared" si="19"/>
        <v>7</v>
      </c>
      <c r="J224" s="4">
        <v>11</v>
      </c>
      <c r="K224" s="4"/>
      <c r="L224" s="4" t="s">
        <v>75</v>
      </c>
      <c r="M224" s="4"/>
      <c r="N224" s="12" t="s">
        <v>263</v>
      </c>
    </row>
    <row r="225" spans="1:14" ht="13.5" thickBot="1">
      <c r="A225" s="18" t="s">
        <v>513</v>
      </c>
      <c r="B225" s="12" t="s">
        <v>495</v>
      </c>
      <c r="C225" s="4">
        <v>3</v>
      </c>
      <c r="D225" s="4">
        <v>1</v>
      </c>
      <c r="E225" s="4">
        <v>2</v>
      </c>
      <c r="F225" s="4">
        <v>0</v>
      </c>
      <c r="G225" s="4">
        <v>0</v>
      </c>
      <c r="H225" s="4">
        <f t="shared" si="18"/>
        <v>3</v>
      </c>
      <c r="I225" s="4">
        <f t="shared" si="19"/>
        <v>2</v>
      </c>
      <c r="J225" s="4">
        <v>5</v>
      </c>
      <c r="K225" s="4"/>
      <c r="L225" s="4"/>
      <c r="M225" s="4" t="s">
        <v>426</v>
      </c>
      <c r="N225" s="12" t="s">
        <v>264</v>
      </c>
    </row>
    <row r="226" spans="1:14" ht="13.5" thickBot="1">
      <c r="A226" s="18" t="s">
        <v>451</v>
      </c>
      <c r="B226" s="12" t="s">
        <v>311</v>
      </c>
      <c r="C226" s="4">
        <v>5</v>
      </c>
      <c r="D226" s="4">
        <v>2</v>
      </c>
      <c r="E226" s="4">
        <v>0</v>
      </c>
      <c r="F226" s="4">
        <v>2</v>
      </c>
      <c r="G226" s="4">
        <v>0</v>
      </c>
      <c r="H226" s="4">
        <f t="shared" si="18"/>
        <v>4</v>
      </c>
      <c r="I226" s="4">
        <f t="shared" si="19"/>
        <v>5</v>
      </c>
      <c r="J226" s="4">
        <v>9</v>
      </c>
      <c r="K226" s="4" t="s">
        <v>81</v>
      </c>
      <c r="L226" s="4"/>
      <c r="M226" s="4"/>
      <c r="N226" s="12" t="s">
        <v>263</v>
      </c>
    </row>
    <row r="227" spans="1:14" ht="13.5" thickBot="1">
      <c r="A227" s="18" t="s">
        <v>453</v>
      </c>
      <c r="B227" s="12" t="s">
        <v>114</v>
      </c>
      <c r="C227" s="4">
        <v>4</v>
      </c>
      <c r="D227" s="4">
        <v>2</v>
      </c>
      <c r="E227" s="4">
        <v>1</v>
      </c>
      <c r="F227" s="4">
        <v>0</v>
      </c>
      <c r="G227" s="4">
        <v>0</v>
      </c>
      <c r="H227" s="4">
        <f t="shared" si="18"/>
        <v>3</v>
      </c>
      <c r="I227" s="4">
        <f t="shared" si="19"/>
        <v>4</v>
      </c>
      <c r="J227" s="4">
        <v>7</v>
      </c>
      <c r="K227" s="4" t="s">
        <v>81</v>
      </c>
      <c r="L227" s="4"/>
      <c r="M227" s="4"/>
      <c r="N227" s="12" t="s">
        <v>263</v>
      </c>
    </row>
    <row r="228" spans="1:14" ht="13.5" thickBot="1">
      <c r="A228" s="18" t="s">
        <v>454</v>
      </c>
      <c r="B228" s="12" t="s">
        <v>312</v>
      </c>
      <c r="C228" s="4">
        <v>5</v>
      </c>
      <c r="D228" s="4">
        <v>2</v>
      </c>
      <c r="E228" s="4">
        <v>2</v>
      </c>
      <c r="F228" s="4">
        <v>0</v>
      </c>
      <c r="G228" s="4">
        <v>0</v>
      </c>
      <c r="H228" s="4">
        <f t="shared" si="18"/>
        <v>4</v>
      </c>
      <c r="I228" s="4">
        <f t="shared" si="19"/>
        <v>5</v>
      </c>
      <c r="J228" s="4">
        <v>9</v>
      </c>
      <c r="K228" s="4"/>
      <c r="L228" s="4"/>
      <c r="M228" s="4" t="s">
        <v>426</v>
      </c>
      <c r="N228" s="12" t="s">
        <v>263</v>
      </c>
    </row>
    <row r="229" spans="1:14" ht="13.5" thickBot="1">
      <c r="A229" s="18" t="s">
        <v>456</v>
      </c>
      <c r="B229" s="12" t="s">
        <v>320</v>
      </c>
      <c r="C229" s="4">
        <v>5</v>
      </c>
      <c r="D229" s="4">
        <v>2</v>
      </c>
      <c r="E229" s="4">
        <v>1</v>
      </c>
      <c r="F229" s="4">
        <v>1</v>
      </c>
      <c r="G229" s="4">
        <v>0</v>
      </c>
      <c r="H229" s="4">
        <f t="shared" si="18"/>
        <v>4</v>
      </c>
      <c r="I229" s="4">
        <f t="shared" si="19"/>
        <v>5</v>
      </c>
      <c r="J229" s="4">
        <v>9</v>
      </c>
      <c r="K229" s="4"/>
      <c r="L229" s="4" t="s">
        <v>75</v>
      </c>
      <c r="M229" s="4"/>
      <c r="N229" s="12" t="s">
        <v>263</v>
      </c>
    </row>
    <row r="230" spans="1:14" ht="26.25" thickBot="1">
      <c r="A230" s="18" t="s">
        <v>501</v>
      </c>
      <c r="B230" s="12" t="s">
        <v>500</v>
      </c>
      <c r="C230" s="4">
        <v>3</v>
      </c>
      <c r="D230" s="4">
        <v>1</v>
      </c>
      <c r="E230" s="4">
        <v>2</v>
      </c>
      <c r="F230" s="4">
        <v>0</v>
      </c>
      <c r="G230" s="4">
        <v>0</v>
      </c>
      <c r="H230" s="4">
        <f t="shared" si="18"/>
        <v>3</v>
      </c>
      <c r="I230" s="4">
        <f t="shared" si="19"/>
        <v>2</v>
      </c>
      <c r="J230" s="4">
        <v>5</v>
      </c>
      <c r="K230" s="4"/>
      <c r="L230" s="4" t="s">
        <v>75</v>
      </c>
      <c r="M230" s="4"/>
      <c r="N230" s="12" t="s">
        <v>264</v>
      </c>
    </row>
    <row r="231" spans="1:14" ht="13.5" thickBot="1">
      <c r="A231" s="18" t="s">
        <v>458</v>
      </c>
      <c r="B231" s="12" t="s">
        <v>315</v>
      </c>
      <c r="C231" s="4">
        <v>6</v>
      </c>
      <c r="D231" s="4">
        <v>2</v>
      </c>
      <c r="E231" s="4">
        <v>0</v>
      </c>
      <c r="F231" s="4">
        <v>2</v>
      </c>
      <c r="G231" s="4">
        <v>0</v>
      </c>
      <c r="H231" s="4">
        <f t="shared" si="18"/>
        <v>4</v>
      </c>
      <c r="I231" s="4">
        <f t="shared" si="19"/>
        <v>7</v>
      </c>
      <c r="J231" s="4">
        <v>11</v>
      </c>
      <c r="K231" s="4" t="s">
        <v>81</v>
      </c>
      <c r="L231" s="4"/>
      <c r="M231" s="4"/>
      <c r="N231" s="12" t="s">
        <v>263</v>
      </c>
    </row>
    <row r="232" spans="1:14" ht="13.5" thickBot="1">
      <c r="A232" s="18" t="s">
        <v>459</v>
      </c>
      <c r="B232" s="12" t="s">
        <v>317</v>
      </c>
      <c r="C232" s="4">
        <v>6</v>
      </c>
      <c r="D232" s="4">
        <v>2</v>
      </c>
      <c r="E232" s="4">
        <v>1</v>
      </c>
      <c r="F232" s="4">
        <v>2</v>
      </c>
      <c r="G232" s="4">
        <v>0</v>
      </c>
      <c r="H232" s="4">
        <f t="shared" si="18"/>
        <v>5</v>
      </c>
      <c r="I232" s="4">
        <f t="shared" si="19"/>
        <v>6</v>
      </c>
      <c r="J232" s="4">
        <v>11</v>
      </c>
      <c r="K232" s="4" t="s">
        <v>81</v>
      </c>
      <c r="L232" s="4"/>
      <c r="M232" s="4"/>
      <c r="N232" s="12" t="s">
        <v>263</v>
      </c>
    </row>
    <row r="233" spans="1:14" ht="13.5" thickBot="1">
      <c r="A233" s="18" t="s">
        <v>461</v>
      </c>
      <c r="B233" s="12" t="s">
        <v>319</v>
      </c>
      <c r="C233" s="4">
        <v>6</v>
      </c>
      <c r="D233" s="4">
        <v>2</v>
      </c>
      <c r="E233" s="4">
        <v>1</v>
      </c>
      <c r="F233" s="4">
        <v>2</v>
      </c>
      <c r="G233" s="4">
        <v>0</v>
      </c>
      <c r="H233" s="4">
        <f t="shared" si="18"/>
        <v>5</v>
      </c>
      <c r="I233" s="4">
        <f t="shared" si="19"/>
        <v>6</v>
      </c>
      <c r="J233" s="4">
        <v>11</v>
      </c>
      <c r="K233" s="4" t="s">
        <v>81</v>
      </c>
      <c r="L233" s="4"/>
      <c r="M233" s="4"/>
      <c r="N233" s="12" t="s">
        <v>263</v>
      </c>
    </row>
    <row r="234" spans="1:14" ht="13.5" thickBot="1">
      <c r="A234" s="18" t="s">
        <v>473</v>
      </c>
      <c r="B234" s="12" t="s">
        <v>322</v>
      </c>
      <c r="C234" s="4">
        <v>6</v>
      </c>
      <c r="D234" s="4">
        <v>2</v>
      </c>
      <c r="E234" s="4">
        <v>1</v>
      </c>
      <c r="F234" s="4">
        <v>1</v>
      </c>
      <c r="G234" s="4">
        <v>0</v>
      </c>
      <c r="H234" s="4">
        <f t="shared" si="18"/>
        <v>4</v>
      </c>
      <c r="I234" s="4">
        <f t="shared" si="19"/>
        <v>7</v>
      </c>
      <c r="J234" s="4">
        <v>11</v>
      </c>
      <c r="K234" s="4" t="s">
        <v>81</v>
      </c>
      <c r="L234" s="4"/>
      <c r="M234" s="4"/>
      <c r="N234" s="69" t="s">
        <v>263</v>
      </c>
    </row>
    <row r="235" spans="1:14" ht="13.5" thickBot="1">
      <c r="A235" s="18" t="s">
        <v>474</v>
      </c>
      <c r="B235" s="12" t="s">
        <v>327</v>
      </c>
      <c r="C235" s="4">
        <v>5</v>
      </c>
      <c r="D235" s="4">
        <v>2</v>
      </c>
      <c r="E235" s="4">
        <v>0</v>
      </c>
      <c r="F235" s="4">
        <v>2</v>
      </c>
      <c r="G235" s="4">
        <v>0</v>
      </c>
      <c r="H235" s="4">
        <f t="shared" si="18"/>
        <v>4</v>
      </c>
      <c r="I235" s="4">
        <f t="shared" si="19"/>
        <v>5</v>
      </c>
      <c r="J235" s="4">
        <v>9</v>
      </c>
      <c r="K235" s="4" t="s">
        <v>81</v>
      </c>
      <c r="L235" s="4"/>
      <c r="M235" s="4"/>
      <c r="N235" s="12" t="s">
        <v>263</v>
      </c>
    </row>
    <row r="236" spans="1:14" ht="13.5" thickBot="1">
      <c r="A236" s="18" t="s">
        <v>475</v>
      </c>
      <c r="B236" s="12" t="s">
        <v>328</v>
      </c>
      <c r="C236" s="4">
        <v>3</v>
      </c>
      <c r="D236" s="4">
        <v>0</v>
      </c>
      <c r="E236" s="4">
        <v>0</v>
      </c>
      <c r="F236" s="4">
        <v>1</v>
      </c>
      <c r="G236" s="4">
        <v>0</v>
      </c>
      <c r="H236" s="4">
        <f t="shared" si="18"/>
        <v>1</v>
      </c>
      <c r="I236" s="4">
        <f t="shared" si="19"/>
        <v>4</v>
      </c>
      <c r="J236" s="4">
        <v>5</v>
      </c>
      <c r="K236" s="4"/>
      <c r="L236" s="4" t="s">
        <v>75</v>
      </c>
      <c r="M236" s="4"/>
      <c r="N236" s="12" t="s">
        <v>263</v>
      </c>
    </row>
    <row r="237" spans="1:14" ht="13.5" thickBot="1">
      <c r="A237" s="18" t="s">
        <v>329</v>
      </c>
      <c r="B237" s="12" t="s">
        <v>140</v>
      </c>
      <c r="C237" s="4">
        <v>4</v>
      </c>
      <c r="D237" s="4">
        <v>2</v>
      </c>
      <c r="E237" s="4">
        <v>0</v>
      </c>
      <c r="F237" s="4">
        <v>2</v>
      </c>
      <c r="G237" s="4">
        <v>0</v>
      </c>
      <c r="H237" s="4">
        <f t="shared" si="18"/>
        <v>4</v>
      </c>
      <c r="I237" s="4">
        <f t="shared" si="19"/>
        <v>3</v>
      </c>
      <c r="J237" s="4">
        <v>7</v>
      </c>
      <c r="K237" s="4"/>
      <c r="L237" s="4" t="s">
        <v>75</v>
      </c>
      <c r="M237" s="4"/>
      <c r="N237" s="12" t="s">
        <v>265</v>
      </c>
    </row>
    <row r="238" spans="1:14" ht="26.25" thickBot="1">
      <c r="A238" s="18" t="s">
        <v>476</v>
      </c>
      <c r="B238" s="12" t="s">
        <v>332</v>
      </c>
      <c r="C238" s="4">
        <v>8</v>
      </c>
      <c r="D238" s="4">
        <v>2</v>
      </c>
      <c r="E238" s="4">
        <v>2</v>
      </c>
      <c r="F238" s="4">
        <v>2</v>
      </c>
      <c r="G238" s="4">
        <v>0</v>
      </c>
      <c r="H238" s="4">
        <f t="shared" si="18"/>
        <v>6</v>
      </c>
      <c r="I238" s="4">
        <f t="shared" si="19"/>
        <v>8</v>
      </c>
      <c r="J238" s="4">
        <v>14</v>
      </c>
      <c r="K238" s="4" t="s">
        <v>81</v>
      </c>
      <c r="L238" s="4"/>
      <c r="M238" s="4"/>
      <c r="N238" s="12" t="s">
        <v>263</v>
      </c>
    </row>
    <row r="239" spans="1:14" ht="13.5" thickBot="1">
      <c r="A239" s="18" t="s">
        <v>477</v>
      </c>
      <c r="B239" s="12" t="s">
        <v>334</v>
      </c>
      <c r="C239" s="4">
        <v>3</v>
      </c>
      <c r="D239" s="4">
        <v>0</v>
      </c>
      <c r="E239" s="4">
        <v>0</v>
      </c>
      <c r="F239" s="4">
        <v>2</v>
      </c>
      <c r="G239" s="4">
        <v>1</v>
      </c>
      <c r="H239" s="4">
        <f t="shared" si="18"/>
        <v>3</v>
      </c>
      <c r="I239" s="4">
        <f t="shared" si="19"/>
        <v>2</v>
      </c>
      <c r="J239" s="4">
        <v>5</v>
      </c>
      <c r="K239" s="4"/>
      <c r="L239" s="4" t="s">
        <v>75</v>
      </c>
      <c r="M239" s="4"/>
      <c r="N239" s="12" t="s">
        <v>263</v>
      </c>
    </row>
    <row r="240" spans="1:14" ht="13.5" thickBot="1">
      <c r="A240" s="18" t="s">
        <v>478</v>
      </c>
      <c r="B240" s="12" t="s">
        <v>337</v>
      </c>
      <c r="C240" s="4">
        <v>5</v>
      </c>
      <c r="D240" s="4">
        <v>2</v>
      </c>
      <c r="E240" s="4">
        <v>0</v>
      </c>
      <c r="F240" s="4">
        <v>2</v>
      </c>
      <c r="G240" s="4">
        <v>0</v>
      </c>
      <c r="H240" s="4">
        <f t="shared" si="18"/>
        <v>4</v>
      </c>
      <c r="I240" s="4">
        <f t="shared" si="19"/>
        <v>9</v>
      </c>
      <c r="J240" s="4">
        <v>13</v>
      </c>
      <c r="K240" s="4" t="s">
        <v>81</v>
      </c>
      <c r="L240" s="4"/>
      <c r="M240" s="4"/>
      <c r="N240" s="12" t="s">
        <v>263</v>
      </c>
    </row>
    <row r="241" spans="1:14" ht="26.25" thickBot="1">
      <c r="A241" s="18" t="s">
        <v>479</v>
      </c>
      <c r="B241" s="12" t="s">
        <v>338</v>
      </c>
      <c r="C241" s="4">
        <v>6</v>
      </c>
      <c r="D241" s="4">
        <v>2</v>
      </c>
      <c r="E241" s="4">
        <v>1</v>
      </c>
      <c r="F241" s="4">
        <v>1</v>
      </c>
      <c r="G241" s="4">
        <v>0</v>
      </c>
      <c r="H241" s="4">
        <f t="shared" si="18"/>
        <v>4</v>
      </c>
      <c r="I241" s="4">
        <f t="shared" si="19"/>
        <v>9</v>
      </c>
      <c r="J241" s="4">
        <v>13</v>
      </c>
      <c r="K241" s="4" t="s">
        <v>81</v>
      </c>
      <c r="L241" s="4"/>
      <c r="M241" s="4"/>
      <c r="N241" s="12" t="s">
        <v>263</v>
      </c>
    </row>
    <row r="242" spans="1:14" ht="13.5" thickBot="1">
      <c r="A242" s="18" t="s">
        <v>480</v>
      </c>
      <c r="B242" s="12" t="s">
        <v>339</v>
      </c>
      <c r="C242" s="4">
        <v>5</v>
      </c>
      <c r="D242" s="4">
        <v>2</v>
      </c>
      <c r="E242" s="4">
        <v>0</v>
      </c>
      <c r="F242" s="4">
        <v>2</v>
      </c>
      <c r="G242" s="4">
        <v>0</v>
      </c>
      <c r="H242" s="4">
        <f t="shared" si="18"/>
        <v>4</v>
      </c>
      <c r="I242" s="4">
        <f t="shared" si="19"/>
        <v>6</v>
      </c>
      <c r="J242" s="4">
        <v>10</v>
      </c>
      <c r="K242" s="4"/>
      <c r="L242" s="4" t="s">
        <v>75</v>
      </c>
      <c r="M242" s="4"/>
      <c r="N242" s="12" t="s">
        <v>263</v>
      </c>
    </row>
    <row r="243" spans="1:14" ht="13.5" thickBot="1">
      <c r="A243" s="105" t="s">
        <v>409</v>
      </c>
      <c r="B243" s="102"/>
      <c r="C243" s="10">
        <f>SUM(C222:C242)</f>
        <v>106</v>
      </c>
      <c r="D243" s="10">
        <f t="shared" ref="D243:J243" si="20">SUM(D222:D242)</f>
        <v>36</v>
      </c>
      <c r="E243" s="10">
        <f t="shared" si="20"/>
        <v>19</v>
      </c>
      <c r="F243" s="10">
        <f t="shared" si="20"/>
        <v>28</v>
      </c>
      <c r="G243" s="10">
        <f t="shared" si="20"/>
        <v>1</v>
      </c>
      <c r="H243" s="10">
        <f t="shared" si="20"/>
        <v>84</v>
      </c>
      <c r="I243" s="10">
        <f t="shared" si="20"/>
        <v>113</v>
      </c>
      <c r="J243" s="10">
        <f t="shared" si="20"/>
        <v>197</v>
      </c>
      <c r="K243" s="10">
        <f>COUNTIF(K222:K234,"E")+COUNTIF(K235:K242,"E")</f>
        <v>12</v>
      </c>
      <c r="L243" s="10">
        <f>COUNTIF(L222:L234,"C")+COUNTIF(L235:L242,"C")</f>
        <v>7</v>
      </c>
      <c r="M243" s="10">
        <f>COUNTIF(M222:M234,"VP")+COUNTIF(M235:M242,"VP")</f>
        <v>2</v>
      </c>
      <c r="N243" s="10"/>
    </row>
    <row r="244" spans="1:14" ht="13.5" thickBot="1">
      <c r="A244" s="100" t="s">
        <v>410</v>
      </c>
      <c r="B244" s="102"/>
      <c r="C244" s="54">
        <f>SUM(D244:G244)</f>
        <v>1152</v>
      </c>
      <c r="D244" s="10">
        <f>SUM(D222:D239)*14+SUM(D240:D242)*12</f>
        <v>492</v>
      </c>
      <c r="E244" s="10">
        <f t="shared" ref="E244:J244" si="21">SUM(E222:E239)*14+SUM(E240:E242)*12</f>
        <v>264</v>
      </c>
      <c r="F244" s="10">
        <f t="shared" si="21"/>
        <v>382</v>
      </c>
      <c r="G244" s="10">
        <f t="shared" si="21"/>
        <v>14</v>
      </c>
      <c r="H244" s="10">
        <f t="shared" si="21"/>
        <v>1152</v>
      </c>
      <c r="I244" s="10">
        <f t="shared" si="21"/>
        <v>1534</v>
      </c>
      <c r="J244" s="10">
        <f t="shared" si="21"/>
        <v>2686</v>
      </c>
      <c r="K244" s="10"/>
      <c r="L244" s="10"/>
      <c r="M244" s="10"/>
      <c r="N244" s="10"/>
    </row>
    <row r="245" spans="1:14" ht="13.5" thickBot="1">
      <c r="A245" s="100" t="s">
        <v>411</v>
      </c>
      <c r="B245" s="102"/>
      <c r="C245" s="91">
        <f t="shared" ref="C245:J245" si="22">C244/(C244+C265+C285)</f>
        <v>0.53531598513011147</v>
      </c>
      <c r="D245" s="91">
        <f t="shared" si="22"/>
        <v>0.51249999999999996</v>
      </c>
      <c r="E245" s="91">
        <f t="shared" si="22"/>
        <v>0.50190114068441061</v>
      </c>
      <c r="F245" s="91">
        <f t="shared" si="22"/>
        <v>0.62214983713355054</v>
      </c>
      <c r="G245" s="91">
        <f t="shared" si="22"/>
        <v>0.26923076923076922</v>
      </c>
      <c r="H245" s="91">
        <f t="shared" si="22"/>
        <v>0.53531598513011147</v>
      </c>
      <c r="I245" s="91">
        <f t="shared" si="22"/>
        <v>0.49356499356499356</v>
      </c>
      <c r="J245" s="91">
        <f t="shared" si="22"/>
        <v>0.51064638783269967</v>
      </c>
      <c r="K245" s="10" t="s">
        <v>266</v>
      </c>
      <c r="L245" s="10" t="s">
        <v>266</v>
      </c>
      <c r="M245" s="10" t="s">
        <v>266</v>
      </c>
      <c r="N245" s="10"/>
    </row>
    <row r="246" spans="1:14">
      <c r="A246" s="25"/>
      <c r="B246" s="25"/>
      <c r="C246" s="92"/>
      <c r="D246" s="92"/>
      <c r="E246" s="92"/>
      <c r="F246" s="92"/>
      <c r="G246" s="92"/>
      <c r="H246" s="92"/>
      <c r="I246" s="92"/>
      <c r="J246" s="92"/>
      <c r="K246" s="25"/>
      <c r="L246" s="25"/>
      <c r="M246" s="25"/>
      <c r="N246" s="25"/>
    </row>
    <row r="247" spans="1:14">
      <c r="A247" s="16"/>
    </row>
    <row r="248" spans="1:14" ht="15.75">
      <c r="C248" s="13" t="s">
        <v>267</v>
      </c>
    </row>
    <row r="249" spans="1:14" ht="13.5" thickBot="1">
      <c r="A249" s="16"/>
    </row>
    <row r="250" spans="1:14" ht="13.5" thickBot="1">
      <c r="A250" s="21" t="s">
        <v>67</v>
      </c>
      <c r="B250" s="9" t="s">
        <v>68</v>
      </c>
      <c r="C250" s="9" t="s">
        <v>69</v>
      </c>
      <c r="D250" s="100" t="s">
        <v>70</v>
      </c>
      <c r="E250" s="101"/>
      <c r="F250" s="101"/>
      <c r="G250" s="102"/>
      <c r="H250" s="100" t="s">
        <v>71</v>
      </c>
      <c r="I250" s="101"/>
      <c r="J250" s="102"/>
      <c r="K250" s="100" t="s">
        <v>72</v>
      </c>
      <c r="L250" s="101"/>
      <c r="M250" s="102"/>
      <c r="N250" s="9" t="s">
        <v>73</v>
      </c>
    </row>
    <row r="251" spans="1:14" ht="13.5" thickBot="1">
      <c r="A251" s="22"/>
      <c r="B251" s="10"/>
      <c r="C251" s="10" t="s">
        <v>74</v>
      </c>
      <c r="D251" s="11" t="s">
        <v>75</v>
      </c>
      <c r="E251" s="11" t="s">
        <v>76</v>
      </c>
      <c r="F251" s="11" t="s">
        <v>77</v>
      </c>
      <c r="G251" s="11" t="s">
        <v>78</v>
      </c>
      <c r="H251" s="11" t="s">
        <v>79</v>
      </c>
      <c r="I251" s="11" t="s">
        <v>33</v>
      </c>
      <c r="J251" s="11" t="s">
        <v>80</v>
      </c>
      <c r="K251" s="11" t="s">
        <v>81</v>
      </c>
      <c r="L251" s="11" t="s">
        <v>75</v>
      </c>
      <c r="M251" s="11" t="s">
        <v>82</v>
      </c>
      <c r="N251" s="10" t="s">
        <v>83</v>
      </c>
    </row>
    <row r="252" spans="1:14" ht="13.5" thickBot="1">
      <c r="A252" s="18" t="s">
        <v>452</v>
      </c>
      <c r="B252" s="12" t="s">
        <v>112</v>
      </c>
      <c r="C252" s="4">
        <v>6</v>
      </c>
      <c r="D252" s="4">
        <v>2</v>
      </c>
      <c r="E252" s="4">
        <v>1</v>
      </c>
      <c r="F252" s="4">
        <v>2</v>
      </c>
      <c r="G252" s="4">
        <v>0</v>
      </c>
      <c r="H252" s="4">
        <f t="shared" ref="H252:H263" si="23">SUM(D252:G252)</f>
        <v>5</v>
      </c>
      <c r="I252" s="4">
        <f t="shared" ref="I252:I263" si="24">J252-H252</f>
        <v>6</v>
      </c>
      <c r="J252" s="4">
        <v>11</v>
      </c>
      <c r="K252" s="4" t="s">
        <v>81</v>
      </c>
      <c r="L252" s="4"/>
      <c r="M252" s="4"/>
      <c r="N252" s="12" t="s">
        <v>263</v>
      </c>
    </row>
    <row r="253" spans="1:14" ht="13.5" thickBot="1">
      <c r="A253" s="18" t="s">
        <v>457</v>
      </c>
      <c r="B253" s="12" t="s">
        <v>314</v>
      </c>
      <c r="C253" s="4">
        <v>6</v>
      </c>
      <c r="D253" s="4">
        <v>2</v>
      </c>
      <c r="E253" s="4">
        <v>1</v>
      </c>
      <c r="F253" s="4">
        <v>2</v>
      </c>
      <c r="G253" s="4">
        <v>0</v>
      </c>
      <c r="H253" s="4">
        <f t="shared" si="23"/>
        <v>5</v>
      </c>
      <c r="I253" s="4">
        <f t="shared" si="24"/>
        <v>6</v>
      </c>
      <c r="J253" s="4">
        <v>11</v>
      </c>
      <c r="K253" s="4" t="s">
        <v>81</v>
      </c>
      <c r="L253" s="4"/>
      <c r="M253" s="4"/>
      <c r="N253" s="12" t="s">
        <v>263</v>
      </c>
    </row>
    <row r="254" spans="1:14" ht="13.5" thickBot="1">
      <c r="A254" s="18" t="s">
        <v>460</v>
      </c>
      <c r="B254" s="12" t="s">
        <v>318</v>
      </c>
      <c r="C254" s="4">
        <v>6</v>
      </c>
      <c r="D254" s="4">
        <v>2</v>
      </c>
      <c r="E254" s="4">
        <v>0</v>
      </c>
      <c r="F254" s="4">
        <v>2</v>
      </c>
      <c r="G254" s="4">
        <v>0</v>
      </c>
      <c r="H254" s="4">
        <f t="shared" si="23"/>
        <v>4</v>
      </c>
      <c r="I254" s="4">
        <f t="shared" si="24"/>
        <v>7</v>
      </c>
      <c r="J254" s="4">
        <v>11</v>
      </c>
      <c r="K254" s="4"/>
      <c r="L254" s="4" t="s">
        <v>75</v>
      </c>
      <c r="M254" s="4"/>
      <c r="N254" s="12" t="s">
        <v>263</v>
      </c>
    </row>
    <row r="255" spans="1:14" ht="26.25" thickBot="1">
      <c r="A255" s="18" t="s">
        <v>481</v>
      </c>
      <c r="B255" s="12" t="s">
        <v>323</v>
      </c>
      <c r="C255" s="4">
        <v>6</v>
      </c>
      <c r="D255" s="4">
        <v>2</v>
      </c>
      <c r="E255" s="4">
        <v>1</v>
      </c>
      <c r="F255" s="4">
        <v>1</v>
      </c>
      <c r="G255" s="4">
        <v>0</v>
      </c>
      <c r="H255" s="4">
        <f t="shared" si="23"/>
        <v>4</v>
      </c>
      <c r="I255" s="4">
        <f t="shared" si="24"/>
        <v>7</v>
      </c>
      <c r="J255" s="4">
        <v>11</v>
      </c>
      <c r="K255" s="4" t="s">
        <v>81</v>
      </c>
      <c r="L255" s="4"/>
      <c r="M255" s="4"/>
      <c r="N255" s="12" t="s">
        <v>263</v>
      </c>
    </row>
    <row r="256" spans="1:14" ht="13.5" thickBot="1">
      <c r="A256" s="18" t="s">
        <v>482</v>
      </c>
      <c r="B256" s="12" t="s">
        <v>325</v>
      </c>
      <c r="C256" s="4">
        <v>6</v>
      </c>
      <c r="D256" s="4">
        <v>2</v>
      </c>
      <c r="E256" s="4">
        <v>1</v>
      </c>
      <c r="F256" s="4">
        <v>1</v>
      </c>
      <c r="G256" s="4">
        <v>0</v>
      </c>
      <c r="H256" s="4">
        <f t="shared" si="23"/>
        <v>4</v>
      </c>
      <c r="I256" s="4">
        <f t="shared" si="24"/>
        <v>7</v>
      </c>
      <c r="J256" s="4">
        <v>11</v>
      </c>
      <c r="K256" s="4" t="s">
        <v>81</v>
      </c>
      <c r="L256" s="4"/>
      <c r="M256" s="4"/>
      <c r="N256" s="12" t="s">
        <v>263</v>
      </c>
    </row>
    <row r="257" spans="1:14" ht="13.5" thickBot="1">
      <c r="A257" s="18" t="s">
        <v>483</v>
      </c>
      <c r="B257" s="12" t="s">
        <v>248</v>
      </c>
      <c r="C257" s="4">
        <v>4</v>
      </c>
      <c r="D257" s="4">
        <v>0</v>
      </c>
      <c r="E257" s="4">
        <v>0</v>
      </c>
      <c r="F257" s="4">
        <v>1</v>
      </c>
      <c r="G257" s="4">
        <v>0</v>
      </c>
      <c r="H257" s="4">
        <f t="shared" si="23"/>
        <v>1</v>
      </c>
      <c r="I257" s="4">
        <f t="shared" si="24"/>
        <v>6</v>
      </c>
      <c r="J257" s="4">
        <v>7</v>
      </c>
      <c r="K257" s="4" t="s">
        <v>81</v>
      </c>
      <c r="L257" s="4"/>
      <c r="M257" s="4"/>
      <c r="N257" s="12" t="s">
        <v>269</v>
      </c>
    </row>
    <row r="258" spans="1:14" ht="13.5" thickBot="1">
      <c r="A258" s="18" t="s">
        <v>484</v>
      </c>
      <c r="B258" s="12" t="s">
        <v>330</v>
      </c>
      <c r="C258" s="4">
        <v>7</v>
      </c>
      <c r="D258" s="4">
        <v>2</v>
      </c>
      <c r="E258" s="4">
        <v>0</v>
      </c>
      <c r="F258" s="4">
        <v>2</v>
      </c>
      <c r="G258" s="4">
        <v>1</v>
      </c>
      <c r="H258" s="4">
        <f t="shared" si="23"/>
        <v>5</v>
      </c>
      <c r="I258" s="4">
        <f t="shared" si="24"/>
        <v>7</v>
      </c>
      <c r="J258" s="4">
        <v>12</v>
      </c>
      <c r="K258" s="4" t="s">
        <v>81</v>
      </c>
      <c r="L258" s="4"/>
      <c r="M258" s="4"/>
      <c r="N258" s="12" t="s">
        <v>263</v>
      </c>
    </row>
    <row r="259" spans="1:14" ht="13.5" thickBot="1">
      <c r="A259" s="18" t="s">
        <v>336</v>
      </c>
      <c r="B259" s="12" t="s">
        <v>158</v>
      </c>
      <c r="C259" s="4">
        <v>4</v>
      </c>
      <c r="D259" s="4">
        <v>2</v>
      </c>
      <c r="E259" s="4">
        <v>0</v>
      </c>
      <c r="F259" s="4">
        <v>1</v>
      </c>
      <c r="G259" s="4">
        <v>0</v>
      </c>
      <c r="H259" s="4">
        <f t="shared" si="23"/>
        <v>3</v>
      </c>
      <c r="I259" s="4">
        <f t="shared" si="24"/>
        <v>8</v>
      </c>
      <c r="J259" s="4">
        <v>11</v>
      </c>
      <c r="K259" s="4"/>
      <c r="L259" s="4" t="s">
        <v>75</v>
      </c>
      <c r="M259" s="4"/>
      <c r="N259" s="12" t="s">
        <v>265</v>
      </c>
    </row>
    <row r="260" spans="1:14" ht="13.5" thickBot="1">
      <c r="A260" s="18" t="s">
        <v>485</v>
      </c>
      <c r="B260" s="12" t="s">
        <v>156</v>
      </c>
      <c r="C260" s="4">
        <v>5</v>
      </c>
      <c r="D260" s="4">
        <v>1</v>
      </c>
      <c r="E260" s="4">
        <v>0</v>
      </c>
      <c r="F260" s="4">
        <v>0</v>
      </c>
      <c r="G260" s="4">
        <v>2</v>
      </c>
      <c r="H260" s="4">
        <f t="shared" si="23"/>
        <v>3</v>
      </c>
      <c r="I260" s="4">
        <f t="shared" si="24"/>
        <v>6</v>
      </c>
      <c r="J260" s="4">
        <v>9</v>
      </c>
      <c r="K260" s="4"/>
      <c r="L260" s="4" t="s">
        <v>75</v>
      </c>
      <c r="M260" s="4"/>
      <c r="N260" s="12" t="s">
        <v>263</v>
      </c>
    </row>
    <row r="261" spans="1:14" ht="13.5" thickBot="1">
      <c r="A261" s="18" t="s">
        <v>455</v>
      </c>
      <c r="B261" s="12" t="s">
        <v>502</v>
      </c>
      <c r="C261" s="4">
        <v>3</v>
      </c>
      <c r="D261" s="4">
        <v>2</v>
      </c>
      <c r="E261" s="4">
        <v>0</v>
      </c>
      <c r="F261" s="4">
        <v>0</v>
      </c>
      <c r="G261" s="4">
        <v>0</v>
      </c>
      <c r="H261" s="4">
        <f t="shared" si="23"/>
        <v>2</v>
      </c>
      <c r="I261" s="4">
        <f t="shared" si="24"/>
        <v>3</v>
      </c>
      <c r="J261" s="4">
        <v>5</v>
      </c>
      <c r="K261" s="4"/>
      <c r="L261" s="4" t="s">
        <v>75</v>
      </c>
      <c r="M261" s="4"/>
      <c r="N261" s="12" t="s">
        <v>264</v>
      </c>
    </row>
    <row r="262" spans="1:14" ht="13.5" thickBot="1">
      <c r="A262" s="18" t="s">
        <v>340</v>
      </c>
      <c r="B262" s="12" t="s">
        <v>160</v>
      </c>
      <c r="C262" s="4">
        <v>5</v>
      </c>
      <c r="D262" s="4">
        <v>2</v>
      </c>
      <c r="E262" s="4">
        <v>0</v>
      </c>
      <c r="F262" s="4">
        <v>1</v>
      </c>
      <c r="G262" s="4">
        <v>0</v>
      </c>
      <c r="H262" s="4">
        <f t="shared" si="23"/>
        <v>3</v>
      </c>
      <c r="I262" s="4">
        <f t="shared" si="24"/>
        <v>7</v>
      </c>
      <c r="J262" s="4">
        <v>10</v>
      </c>
      <c r="K262" s="4"/>
      <c r="L262" s="4" t="s">
        <v>75</v>
      </c>
      <c r="M262" s="4"/>
      <c r="N262" s="12" t="s">
        <v>265</v>
      </c>
    </row>
    <row r="263" spans="1:14" ht="13.5" thickBot="1">
      <c r="A263" s="18" t="s">
        <v>341</v>
      </c>
      <c r="B263" s="12" t="s">
        <v>162</v>
      </c>
      <c r="C263" s="4">
        <v>4</v>
      </c>
      <c r="D263" s="4">
        <v>2</v>
      </c>
      <c r="E263" s="4">
        <v>0</v>
      </c>
      <c r="F263" s="4">
        <v>1</v>
      </c>
      <c r="G263" s="4">
        <v>0</v>
      </c>
      <c r="H263" s="4">
        <f t="shared" si="23"/>
        <v>3</v>
      </c>
      <c r="I263" s="4">
        <f t="shared" si="24"/>
        <v>7</v>
      </c>
      <c r="J263" s="4">
        <v>10</v>
      </c>
      <c r="K263" s="4"/>
      <c r="L263" s="4" t="s">
        <v>75</v>
      </c>
      <c r="M263" s="4"/>
      <c r="N263" s="12" t="s">
        <v>265</v>
      </c>
    </row>
    <row r="264" spans="1:14" ht="13.5" thickBot="1">
      <c r="A264" s="105" t="s">
        <v>409</v>
      </c>
      <c r="B264" s="102"/>
      <c r="C264" s="10">
        <f>SUM(C252:C263)</f>
        <v>62</v>
      </c>
      <c r="D264" s="10">
        <f t="shared" ref="D264:J264" si="25">SUM(D252:D263)</f>
        <v>21</v>
      </c>
      <c r="E264" s="10">
        <f t="shared" si="25"/>
        <v>4</v>
      </c>
      <c r="F264" s="10">
        <f t="shared" si="25"/>
        <v>14</v>
      </c>
      <c r="G264" s="10">
        <f t="shared" si="25"/>
        <v>3</v>
      </c>
      <c r="H264" s="10">
        <f t="shared" si="25"/>
        <v>42</v>
      </c>
      <c r="I264" s="10">
        <f t="shared" si="25"/>
        <v>77</v>
      </c>
      <c r="J264" s="10">
        <f t="shared" si="25"/>
        <v>119</v>
      </c>
      <c r="K264" s="10">
        <f>COUNTIF(K252:K263,"E")</f>
        <v>6</v>
      </c>
      <c r="L264" s="10">
        <f>COUNTIF(L252:L263,"C")</f>
        <v>6</v>
      </c>
      <c r="M264" s="10">
        <f>COUNTIF(M252:M263,"VP")</f>
        <v>0</v>
      </c>
      <c r="N264" s="10"/>
    </row>
    <row r="265" spans="1:14" ht="13.5" thickBot="1">
      <c r="A265" s="100" t="s">
        <v>410</v>
      </c>
      <c r="B265" s="102"/>
      <c r="C265" s="54">
        <f>SUM(D265:G265)</f>
        <v>566</v>
      </c>
      <c r="D265" s="10">
        <f>SUM(D252:D259)*14+SUM(D260:D263)*12</f>
        <v>280</v>
      </c>
      <c r="E265" s="10">
        <f t="shared" ref="E265:J265" si="26">SUM(E252:E259)*14+SUM(E260:E263)*12</f>
        <v>56</v>
      </c>
      <c r="F265" s="10">
        <f t="shared" si="26"/>
        <v>192</v>
      </c>
      <c r="G265" s="10">
        <f t="shared" si="26"/>
        <v>38</v>
      </c>
      <c r="H265" s="10">
        <f t="shared" si="26"/>
        <v>566</v>
      </c>
      <c r="I265" s="10">
        <f t="shared" si="26"/>
        <v>1032</v>
      </c>
      <c r="J265" s="10">
        <f t="shared" si="26"/>
        <v>1598</v>
      </c>
      <c r="K265" s="10"/>
      <c r="L265" s="10"/>
      <c r="M265" s="10"/>
      <c r="N265" s="10"/>
    </row>
    <row r="266" spans="1:14" ht="13.5" thickBot="1">
      <c r="A266" s="100" t="s">
        <v>411</v>
      </c>
      <c r="B266" s="102"/>
      <c r="C266" s="91">
        <f t="shared" ref="C266:J266" si="27">C265/(C244+C265+C285)</f>
        <v>0.26301115241635686</v>
      </c>
      <c r="D266" s="91">
        <f t="shared" si="27"/>
        <v>0.29166666666666669</v>
      </c>
      <c r="E266" s="91">
        <f t="shared" si="27"/>
        <v>0.10646387832699619</v>
      </c>
      <c r="F266" s="91">
        <f t="shared" si="27"/>
        <v>0.31270358306188922</v>
      </c>
      <c r="G266" s="91">
        <f t="shared" si="27"/>
        <v>0.73076923076923073</v>
      </c>
      <c r="H266" s="91">
        <f t="shared" si="27"/>
        <v>0.26301115241635686</v>
      </c>
      <c r="I266" s="91">
        <f t="shared" si="27"/>
        <v>0.33204633204633205</v>
      </c>
      <c r="J266" s="91">
        <f t="shared" si="27"/>
        <v>0.30380228136882131</v>
      </c>
      <c r="K266" s="10" t="s">
        <v>266</v>
      </c>
      <c r="L266" s="10" t="s">
        <v>266</v>
      </c>
      <c r="M266" s="10" t="s">
        <v>266</v>
      </c>
      <c r="N266" s="10"/>
    </row>
    <row r="267" spans="1:14">
      <c r="A267" s="16"/>
    </row>
    <row r="268" spans="1:14">
      <c r="A268" s="16"/>
    </row>
    <row r="269" spans="1:14">
      <c r="A269" s="16"/>
    </row>
    <row r="270" spans="1:14" ht="15.75">
      <c r="F270" s="13" t="s">
        <v>268</v>
      </c>
    </row>
    <row r="271" spans="1:14" ht="13.5" thickBot="1">
      <c r="A271" s="16"/>
    </row>
    <row r="272" spans="1:14" ht="13.5" thickBot="1">
      <c r="A272" s="21" t="s">
        <v>67</v>
      </c>
      <c r="B272" s="9" t="s">
        <v>68</v>
      </c>
      <c r="C272" s="9" t="s">
        <v>69</v>
      </c>
      <c r="D272" s="100" t="s">
        <v>70</v>
      </c>
      <c r="E272" s="101"/>
      <c r="F272" s="101"/>
      <c r="G272" s="102"/>
      <c r="H272" s="100" t="s">
        <v>71</v>
      </c>
      <c r="I272" s="101"/>
      <c r="J272" s="102"/>
      <c r="K272" s="100" t="s">
        <v>72</v>
      </c>
      <c r="L272" s="101"/>
      <c r="M272" s="102"/>
      <c r="N272" s="9" t="s">
        <v>73</v>
      </c>
    </row>
    <row r="273" spans="1:14" ht="13.5" thickBot="1">
      <c r="A273" s="22"/>
      <c r="B273" s="10"/>
      <c r="C273" s="10" t="s">
        <v>74</v>
      </c>
      <c r="D273" s="11" t="s">
        <v>75</v>
      </c>
      <c r="E273" s="11" t="s">
        <v>76</v>
      </c>
      <c r="F273" s="11" t="s">
        <v>77</v>
      </c>
      <c r="G273" s="11" t="s">
        <v>78</v>
      </c>
      <c r="H273" s="11" t="s">
        <v>79</v>
      </c>
      <c r="I273" s="11" t="s">
        <v>33</v>
      </c>
      <c r="J273" s="11" t="s">
        <v>80</v>
      </c>
      <c r="K273" s="11" t="s">
        <v>81</v>
      </c>
      <c r="L273" s="11" t="s">
        <v>75</v>
      </c>
      <c r="M273" s="11" t="s">
        <v>82</v>
      </c>
      <c r="N273" s="10" t="s">
        <v>83</v>
      </c>
    </row>
    <row r="274" spans="1:14" ht="26.25" thickBot="1">
      <c r="A274" s="18" t="s">
        <v>514</v>
      </c>
      <c r="B274" s="12" t="s">
        <v>439</v>
      </c>
      <c r="C274" s="4">
        <v>6</v>
      </c>
      <c r="D274" s="4">
        <v>3</v>
      </c>
      <c r="E274" s="4">
        <v>2</v>
      </c>
      <c r="F274" s="4">
        <v>0</v>
      </c>
      <c r="G274" s="4">
        <v>0</v>
      </c>
      <c r="H274" s="4">
        <f t="shared" ref="H274:H283" si="28">SUM(D274:G274)</f>
        <v>5</v>
      </c>
      <c r="I274" s="4">
        <f t="shared" ref="I274:I283" si="29">J274-H274</f>
        <v>6</v>
      </c>
      <c r="J274" s="4">
        <v>11</v>
      </c>
      <c r="K274" s="4" t="s">
        <v>81</v>
      </c>
      <c r="L274" s="4"/>
      <c r="M274" s="4"/>
      <c r="N274" s="12" t="s">
        <v>263</v>
      </c>
    </row>
    <row r="275" spans="1:14" ht="13.5" thickBot="1">
      <c r="A275" s="18" t="s">
        <v>447</v>
      </c>
      <c r="B275" s="12" t="s">
        <v>306</v>
      </c>
      <c r="C275" s="4">
        <v>6</v>
      </c>
      <c r="D275" s="4">
        <v>3</v>
      </c>
      <c r="E275" s="4">
        <v>2</v>
      </c>
      <c r="F275" s="4">
        <v>0</v>
      </c>
      <c r="G275" s="4">
        <v>0</v>
      </c>
      <c r="H275" s="4">
        <f t="shared" si="28"/>
        <v>5</v>
      </c>
      <c r="I275" s="4">
        <f t="shared" si="29"/>
        <v>6</v>
      </c>
      <c r="J275" s="4">
        <v>11</v>
      </c>
      <c r="K275" s="4" t="s">
        <v>81</v>
      </c>
      <c r="L275" s="4"/>
      <c r="M275" s="4"/>
      <c r="N275" s="12" t="s">
        <v>263</v>
      </c>
    </row>
    <row r="276" spans="1:14" ht="13.5" thickBot="1">
      <c r="A276" s="18" t="s">
        <v>96</v>
      </c>
      <c r="B276" s="12" t="s">
        <v>97</v>
      </c>
      <c r="C276" s="4">
        <v>0</v>
      </c>
      <c r="D276" s="4">
        <v>0</v>
      </c>
      <c r="E276" s="4">
        <v>2</v>
      </c>
      <c r="F276" s="4">
        <v>0</v>
      </c>
      <c r="G276" s="4">
        <v>0</v>
      </c>
      <c r="H276" s="4">
        <f t="shared" si="28"/>
        <v>2</v>
      </c>
      <c r="I276" s="4">
        <f t="shared" si="29"/>
        <v>0</v>
      </c>
      <c r="J276" s="4">
        <v>2</v>
      </c>
      <c r="K276" s="4"/>
      <c r="L276" s="4" t="s">
        <v>75</v>
      </c>
      <c r="M276" s="4"/>
      <c r="N276" s="12" t="s">
        <v>263</v>
      </c>
    </row>
    <row r="277" spans="1:14" ht="13.5" thickBot="1">
      <c r="A277" s="18" t="s">
        <v>115</v>
      </c>
      <c r="B277" s="12" t="s">
        <v>116</v>
      </c>
      <c r="C277" s="4">
        <v>0</v>
      </c>
      <c r="D277" s="4">
        <v>0</v>
      </c>
      <c r="E277" s="4">
        <v>2</v>
      </c>
      <c r="F277" s="4">
        <v>0</v>
      </c>
      <c r="G277" s="4">
        <v>0</v>
      </c>
      <c r="H277" s="4">
        <f t="shared" si="28"/>
        <v>2</v>
      </c>
      <c r="I277" s="4">
        <f t="shared" si="29"/>
        <v>0</v>
      </c>
      <c r="J277" s="4">
        <v>2</v>
      </c>
      <c r="K277" s="4"/>
      <c r="L277" s="4" t="s">
        <v>75</v>
      </c>
      <c r="M277" s="4"/>
      <c r="N277" s="12" t="s">
        <v>263</v>
      </c>
    </row>
    <row r="278" spans="1:14" ht="13.5" customHeight="1" thickBot="1">
      <c r="A278" s="18" t="s">
        <v>455</v>
      </c>
      <c r="B278" s="12" t="s">
        <v>212</v>
      </c>
      <c r="C278" s="4">
        <v>5</v>
      </c>
      <c r="D278" s="4">
        <v>2</v>
      </c>
      <c r="E278" s="4">
        <v>1</v>
      </c>
      <c r="F278" s="4">
        <v>1</v>
      </c>
      <c r="G278" s="4">
        <v>0</v>
      </c>
      <c r="H278" s="4">
        <f t="shared" si="28"/>
        <v>4</v>
      </c>
      <c r="I278" s="4">
        <f t="shared" si="29"/>
        <v>5</v>
      </c>
      <c r="J278" s="4">
        <v>9</v>
      </c>
      <c r="K278" s="4" t="s">
        <v>81</v>
      </c>
      <c r="L278" s="4"/>
      <c r="M278" s="4"/>
      <c r="N278" s="12" t="s">
        <v>263</v>
      </c>
    </row>
    <row r="279" spans="1:14" ht="13.5" thickBot="1">
      <c r="A279" s="18" t="s">
        <v>167</v>
      </c>
      <c r="B279" s="12" t="s">
        <v>168</v>
      </c>
      <c r="C279" s="4">
        <v>3</v>
      </c>
      <c r="D279" s="4">
        <v>0</v>
      </c>
      <c r="E279" s="4">
        <v>2</v>
      </c>
      <c r="F279" s="4">
        <v>0</v>
      </c>
      <c r="G279" s="4">
        <v>0</v>
      </c>
      <c r="H279" s="4">
        <f t="shared" si="28"/>
        <v>2</v>
      </c>
      <c r="I279" s="4">
        <f t="shared" si="29"/>
        <v>3</v>
      </c>
      <c r="J279" s="4">
        <v>5</v>
      </c>
      <c r="K279" s="4"/>
      <c r="L279" s="4" t="s">
        <v>75</v>
      </c>
      <c r="M279" s="4"/>
      <c r="N279" s="12" t="s">
        <v>263</v>
      </c>
    </row>
    <row r="280" spans="1:14" ht="13.5" thickBot="1">
      <c r="A280" s="18" t="s">
        <v>174</v>
      </c>
      <c r="B280" s="12" t="s">
        <v>175</v>
      </c>
      <c r="C280" s="4">
        <v>3</v>
      </c>
      <c r="D280" s="4">
        <v>0</v>
      </c>
      <c r="E280" s="4">
        <v>2</v>
      </c>
      <c r="F280" s="4">
        <v>0</v>
      </c>
      <c r="G280" s="4">
        <v>0</v>
      </c>
      <c r="H280" s="4">
        <f t="shared" si="28"/>
        <v>2</v>
      </c>
      <c r="I280" s="4">
        <f t="shared" si="29"/>
        <v>3</v>
      </c>
      <c r="J280" s="4">
        <v>5</v>
      </c>
      <c r="K280" s="4"/>
      <c r="L280" s="4" t="s">
        <v>75</v>
      </c>
      <c r="M280" s="4"/>
      <c r="N280" s="12" t="s">
        <v>263</v>
      </c>
    </row>
    <row r="281" spans="1:14" ht="13.5" thickBot="1">
      <c r="A281" s="18" t="s">
        <v>335</v>
      </c>
      <c r="B281" s="12" t="s">
        <v>151</v>
      </c>
      <c r="C281" s="4">
        <v>4</v>
      </c>
      <c r="D281" s="4">
        <v>2</v>
      </c>
      <c r="E281" s="4">
        <v>0</v>
      </c>
      <c r="F281" s="4">
        <v>1</v>
      </c>
      <c r="G281" s="4">
        <v>0</v>
      </c>
      <c r="H281" s="4">
        <f t="shared" si="28"/>
        <v>3</v>
      </c>
      <c r="I281" s="4">
        <f t="shared" si="29"/>
        <v>8</v>
      </c>
      <c r="J281" s="4">
        <v>11</v>
      </c>
      <c r="K281" s="4"/>
      <c r="L281" s="4" t="s">
        <v>75</v>
      </c>
      <c r="M281" s="4"/>
      <c r="N281" s="12" t="s">
        <v>265</v>
      </c>
    </row>
    <row r="282" spans="1:14" ht="13.5" thickBot="1">
      <c r="A282" s="18" t="s">
        <v>471</v>
      </c>
      <c r="B282" s="12" t="s">
        <v>472</v>
      </c>
      <c r="C282" s="4">
        <v>3</v>
      </c>
      <c r="D282" s="4">
        <v>2</v>
      </c>
      <c r="E282" s="4">
        <v>1</v>
      </c>
      <c r="F282" s="4">
        <v>0</v>
      </c>
      <c r="G282" s="4">
        <v>0</v>
      </c>
      <c r="H282" s="4">
        <f t="shared" si="28"/>
        <v>3</v>
      </c>
      <c r="I282" s="4">
        <f t="shared" si="29"/>
        <v>3</v>
      </c>
      <c r="J282" s="4">
        <v>6</v>
      </c>
      <c r="K282" s="4"/>
      <c r="L282" s="4" t="s">
        <v>75</v>
      </c>
      <c r="M282" s="4"/>
      <c r="N282" s="12" t="s">
        <v>264</v>
      </c>
    </row>
    <row r="283" spans="1:14" ht="13.5" thickBot="1">
      <c r="A283" s="18" t="s">
        <v>342</v>
      </c>
      <c r="B283" s="12" t="s">
        <v>164</v>
      </c>
      <c r="C283" s="4">
        <v>5</v>
      </c>
      <c r="D283" s="4">
        <v>2</v>
      </c>
      <c r="E283" s="4">
        <v>1</v>
      </c>
      <c r="F283" s="4">
        <v>1</v>
      </c>
      <c r="G283" s="4">
        <v>0</v>
      </c>
      <c r="H283" s="4">
        <f t="shared" si="28"/>
        <v>4</v>
      </c>
      <c r="I283" s="4">
        <f t="shared" si="29"/>
        <v>6</v>
      </c>
      <c r="J283" s="4">
        <v>10</v>
      </c>
      <c r="K283" s="4"/>
      <c r="L283" s="4" t="s">
        <v>75</v>
      </c>
      <c r="M283" s="4"/>
      <c r="N283" s="12" t="s">
        <v>265</v>
      </c>
    </row>
    <row r="284" spans="1:14" ht="13.5" thickBot="1">
      <c r="A284" s="105" t="s">
        <v>409</v>
      </c>
      <c r="B284" s="102"/>
      <c r="C284" s="90">
        <f t="shared" ref="C284:J284" si="30">SUM(C274:C283)</f>
        <v>35</v>
      </c>
      <c r="D284" s="10">
        <f>SUM(D274:D283)</f>
        <v>14</v>
      </c>
      <c r="E284" s="10">
        <f t="shared" si="30"/>
        <v>15</v>
      </c>
      <c r="F284" s="10">
        <f t="shared" si="30"/>
        <v>3</v>
      </c>
      <c r="G284" s="10">
        <f t="shared" si="30"/>
        <v>0</v>
      </c>
      <c r="H284" s="10">
        <f t="shared" si="30"/>
        <v>32</v>
      </c>
      <c r="I284" s="10">
        <f t="shared" si="30"/>
        <v>40</v>
      </c>
      <c r="J284" s="10">
        <f t="shared" si="30"/>
        <v>72</v>
      </c>
      <c r="K284" s="10">
        <f>COUNTIF(K274:K283,"E")</f>
        <v>3</v>
      </c>
      <c r="L284" s="10">
        <f>COUNTIF(L274:L283,"C")</f>
        <v>7</v>
      </c>
      <c r="M284" s="10">
        <f>COUNTIF(M274:M283,"VP")</f>
        <v>0</v>
      </c>
      <c r="N284" s="10"/>
    </row>
    <row r="285" spans="1:14" ht="13.5" thickBot="1">
      <c r="A285" s="100" t="s">
        <v>410</v>
      </c>
      <c r="B285" s="102"/>
      <c r="C285" s="54">
        <f>SUM(D285:G285)</f>
        <v>434</v>
      </c>
      <c r="D285" s="10">
        <f>SUM(D274:D281)*14+SUM(D282:D283)*12</f>
        <v>188</v>
      </c>
      <c r="E285" s="10">
        <f t="shared" ref="E285:J285" si="31">SUM(E274:E281)*14+SUM(E282:E283)*12</f>
        <v>206</v>
      </c>
      <c r="F285" s="10">
        <f t="shared" si="31"/>
        <v>40</v>
      </c>
      <c r="G285" s="10">
        <f t="shared" si="31"/>
        <v>0</v>
      </c>
      <c r="H285" s="10">
        <f t="shared" si="31"/>
        <v>434</v>
      </c>
      <c r="I285" s="10">
        <f t="shared" si="31"/>
        <v>542</v>
      </c>
      <c r="J285" s="10">
        <f t="shared" si="31"/>
        <v>976</v>
      </c>
      <c r="K285" s="10"/>
      <c r="L285" s="10"/>
      <c r="M285" s="10"/>
      <c r="N285" s="10"/>
    </row>
    <row r="286" spans="1:14" ht="13.5" thickBot="1">
      <c r="A286" s="100" t="s">
        <v>411</v>
      </c>
      <c r="B286" s="102"/>
      <c r="C286" s="91">
        <f t="shared" ref="C286:J286" si="32">C285/(C244+C265+C285)</f>
        <v>0.20167286245353161</v>
      </c>
      <c r="D286" s="91">
        <f t="shared" si="32"/>
        <v>0.19583333333333333</v>
      </c>
      <c r="E286" s="91">
        <f t="shared" si="32"/>
        <v>0.39163498098859317</v>
      </c>
      <c r="F286" s="91">
        <f t="shared" si="32"/>
        <v>6.5146579804560262E-2</v>
      </c>
      <c r="G286" s="91">
        <f t="shared" si="32"/>
        <v>0</v>
      </c>
      <c r="H286" s="91">
        <f t="shared" si="32"/>
        <v>0.20167286245353161</v>
      </c>
      <c r="I286" s="91">
        <f t="shared" si="32"/>
        <v>0.17438867438867439</v>
      </c>
      <c r="J286" s="91">
        <f t="shared" si="32"/>
        <v>0.18555133079847907</v>
      </c>
      <c r="K286" s="10" t="s">
        <v>266</v>
      </c>
      <c r="L286" s="10" t="s">
        <v>266</v>
      </c>
      <c r="M286" s="10" t="s">
        <v>266</v>
      </c>
      <c r="N286" s="10"/>
    </row>
    <row r="287" spans="1:14">
      <c r="A287" s="25"/>
      <c r="B287" s="25"/>
      <c r="C287" s="92"/>
      <c r="D287" s="92"/>
      <c r="E287" s="92"/>
      <c r="F287" s="92"/>
      <c r="G287" s="92"/>
      <c r="H287" s="92"/>
      <c r="I287" s="92"/>
      <c r="J287" s="92"/>
      <c r="K287" s="25"/>
      <c r="L287" s="25"/>
      <c r="M287" s="25"/>
      <c r="N287" s="25"/>
    </row>
    <row r="288" spans="1:14">
      <c r="A288" s="25"/>
      <c r="B288" s="25"/>
      <c r="C288" s="92"/>
      <c r="D288" s="92"/>
      <c r="E288" s="92"/>
      <c r="F288" s="92"/>
      <c r="G288" s="92"/>
      <c r="H288" s="92"/>
      <c r="I288" s="92"/>
      <c r="J288" s="92"/>
      <c r="K288" s="25"/>
      <c r="L288" s="25"/>
      <c r="M288" s="25"/>
      <c r="N288" s="25"/>
    </row>
    <row r="289" spans="1:14">
      <c r="A289" s="25"/>
      <c r="B289" s="25"/>
      <c r="C289" s="92"/>
      <c r="D289" s="92"/>
      <c r="E289" s="92"/>
      <c r="F289" s="92"/>
      <c r="G289" s="92"/>
      <c r="H289" s="92"/>
      <c r="I289" s="92"/>
      <c r="J289" s="92"/>
      <c r="K289" s="25"/>
      <c r="L289" s="25"/>
      <c r="M289" s="25"/>
      <c r="N289" s="25"/>
    </row>
    <row r="290" spans="1:14">
      <c r="A290" s="25"/>
      <c r="B290" s="25"/>
      <c r="C290" s="92"/>
      <c r="D290" s="92"/>
      <c r="E290" s="92"/>
      <c r="F290" s="92"/>
      <c r="G290" s="92"/>
      <c r="H290" s="92"/>
      <c r="I290" s="92"/>
      <c r="J290" s="92"/>
      <c r="K290" s="25"/>
      <c r="L290" s="25"/>
      <c r="M290" s="25"/>
      <c r="N290" s="25"/>
    </row>
    <row r="291" spans="1:14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</row>
    <row r="292" spans="1:14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</row>
    <row r="293" spans="1:14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</row>
    <row r="294" spans="1:14" ht="15.75">
      <c r="A294" s="25"/>
      <c r="B294" s="25"/>
      <c r="C294" s="25"/>
      <c r="D294" s="13" t="s">
        <v>270</v>
      </c>
      <c r="F294" s="25"/>
      <c r="G294" s="25"/>
      <c r="H294" s="25"/>
      <c r="I294" s="25"/>
      <c r="J294" s="25"/>
      <c r="K294" s="25"/>
      <c r="L294" s="25"/>
      <c r="M294" s="25"/>
      <c r="N294" s="25"/>
    </row>
    <row r="295" spans="1:14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</row>
    <row r="296" spans="1:14" ht="13.5" thickBot="1">
      <c r="A296" s="16"/>
    </row>
    <row r="297" spans="1:14" ht="13.5" thickBot="1">
      <c r="A297" s="21" t="s">
        <v>394</v>
      </c>
      <c r="B297" s="9" t="s">
        <v>395</v>
      </c>
      <c r="C297" s="9" t="s">
        <v>396</v>
      </c>
      <c r="D297" s="100" t="s">
        <v>71</v>
      </c>
      <c r="E297" s="101"/>
      <c r="F297" s="102"/>
      <c r="G297" s="8" t="s">
        <v>398</v>
      </c>
      <c r="H297" s="100" t="s">
        <v>399</v>
      </c>
      <c r="I297" s="101"/>
      <c r="J297" s="102"/>
    </row>
    <row r="298" spans="1:14" ht="13.5" thickBot="1">
      <c r="A298" s="26"/>
      <c r="B298" s="27"/>
      <c r="C298" s="27" t="s">
        <v>397</v>
      </c>
      <c r="D298" s="9" t="s">
        <v>79</v>
      </c>
      <c r="E298" s="9" t="s">
        <v>33</v>
      </c>
      <c r="F298" s="9" t="s">
        <v>80</v>
      </c>
      <c r="G298" s="28"/>
      <c r="H298" s="9" t="s">
        <v>400</v>
      </c>
      <c r="I298" s="9" t="s">
        <v>401</v>
      </c>
      <c r="J298" s="9" t="s">
        <v>402</v>
      </c>
    </row>
    <row r="299" spans="1:14" ht="13.5" thickBot="1">
      <c r="A299" s="30">
        <v>1</v>
      </c>
      <c r="B299" s="31" t="s">
        <v>403</v>
      </c>
      <c r="C299" s="31">
        <f>D299</f>
        <v>1940</v>
      </c>
      <c r="D299" s="31">
        <f>14*(H68+H80+H90+H106+H117)+12*H129</f>
        <v>1940</v>
      </c>
      <c r="E299" s="31">
        <f>14*(I68+I80+I90+I106+I117)+12*I129</f>
        <v>2920</v>
      </c>
      <c r="F299" s="31">
        <f>14*(J68+J80+J90+J106+J117)+12*J129</f>
        <v>4860</v>
      </c>
      <c r="G299" s="36">
        <f>C299/C302</f>
        <v>0.82623509369676318</v>
      </c>
      <c r="H299" s="29">
        <f>SUMIF($N$222:$N$230, "Obligatorie", $C$222:$C$230)+SUMIF($N$252:$N$252, "Obligatorie", $C$252:$C$252)+SUMIF($N$274:$N$278, "Obligatorie", $C$274:$C$278)</f>
        <v>60</v>
      </c>
      <c r="I299" s="29">
        <v>56</v>
      </c>
      <c r="J299" s="29">
        <v>38</v>
      </c>
      <c r="K299" s="25"/>
      <c r="L299" s="25"/>
      <c r="M299" s="25"/>
      <c r="N299" s="25"/>
    </row>
    <row r="300" spans="1:14" ht="13.5" thickBot="1">
      <c r="A300" s="29">
        <v>2</v>
      </c>
      <c r="B300" s="29" t="s">
        <v>404</v>
      </c>
      <c r="C300" s="31">
        <f>D300</f>
        <v>260</v>
      </c>
      <c r="D300" s="29">
        <f>H172</f>
        <v>260</v>
      </c>
      <c r="E300" s="29">
        <f>I172</f>
        <v>506</v>
      </c>
      <c r="F300" s="29">
        <f>J172</f>
        <v>766</v>
      </c>
      <c r="G300" s="37">
        <f>C300/C302</f>
        <v>0.11073253833049404</v>
      </c>
      <c r="H300" s="29">
        <f>SUMIF($N$222:$N$230, "Optionala", $C$222:$C$230)+SUMIF($N$252:$N$252, "Optionala", $C$252:$C$252)+SUMIF($N$274:$N$278, "Optionala", $C$274:$C$278)</f>
        <v>0</v>
      </c>
      <c r="I300" s="29">
        <f>SUMIF($N$231:$N$237, "Optionala", $C$231:$C$237)+SUMIF($N$253:$N$257, "Optionala", $C$253:$C$257)+SUMIF($N$279:$N$280, "Optionala", $C$279:$C$280)</f>
        <v>4</v>
      </c>
      <c r="J300" s="29">
        <f>SUMIF($N$238:$N$242, "Optionala", $C$238:$C$242)+SUMIF($N$258:$N$263, "Optionala", $C$258:$C$263)+SUMIF($N$281:$N$283, "Optionala", $C$281:$C$283)</f>
        <v>22</v>
      </c>
      <c r="K300" s="25"/>
      <c r="L300" s="25"/>
      <c r="M300" s="25"/>
      <c r="N300" s="25"/>
    </row>
    <row r="301" spans="1:14">
      <c r="A301" s="29">
        <v>3</v>
      </c>
      <c r="B301" s="29" t="s">
        <v>437</v>
      </c>
      <c r="C301" s="31">
        <f>D301</f>
        <v>148</v>
      </c>
      <c r="D301" s="29">
        <f>H198</f>
        <v>148</v>
      </c>
      <c r="E301" s="29">
        <f>I198</f>
        <v>134</v>
      </c>
      <c r="F301" s="29">
        <f>J198</f>
        <v>282</v>
      </c>
      <c r="G301" s="37">
        <f>C301/C302</f>
        <v>6.3032367972742753E-2</v>
      </c>
      <c r="H301" s="29">
        <v>3</v>
      </c>
      <c r="I301" s="29">
        <v>3</v>
      </c>
      <c r="J301" s="29">
        <f>SUMIF($N$238:$N$242, "Facultativa", $C$238:$C$242)+SUMIF($N$258:$N$263, "Facultativa", $C$258:$C$263)+SUMIF($N$281:$N$283, "Facultativa", $C$281:$C$283)</f>
        <v>6</v>
      </c>
      <c r="K301" s="25"/>
      <c r="L301" s="25"/>
      <c r="M301" s="25"/>
      <c r="N301" s="25"/>
    </row>
    <row r="302" spans="1:14" ht="13.5" thickBot="1">
      <c r="A302" s="103" t="s">
        <v>101</v>
      </c>
      <c r="B302" s="104"/>
      <c r="C302" s="34">
        <f t="shared" ref="C302:J302" si="33">SUM(C299:C301)</f>
        <v>2348</v>
      </c>
      <c r="D302" s="34">
        <f t="shared" si="33"/>
        <v>2348</v>
      </c>
      <c r="E302" s="34">
        <f t="shared" si="33"/>
        <v>3560</v>
      </c>
      <c r="F302" s="34">
        <f t="shared" si="33"/>
        <v>5908</v>
      </c>
      <c r="G302" s="38">
        <f t="shared" si="33"/>
        <v>1</v>
      </c>
      <c r="H302" s="34">
        <f t="shared" si="33"/>
        <v>63</v>
      </c>
      <c r="I302" s="34">
        <f t="shared" si="33"/>
        <v>63</v>
      </c>
      <c r="J302" s="34">
        <f t="shared" si="33"/>
        <v>66</v>
      </c>
      <c r="K302" s="25"/>
      <c r="L302" s="25"/>
      <c r="M302" s="25"/>
      <c r="N302" s="25"/>
    </row>
    <row r="303" spans="1:14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</row>
    <row r="304" spans="1:14">
      <c r="A304" s="16"/>
    </row>
    <row r="305" spans="1:11" ht="13.5" customHeight="1">
      <c r="A305" s="25"/>
      <c r="B305" s="25"/>
      <c r="C305" s="25"/>
      <c r="D305" s="13" t="s">
        <v>270</v>
      </c>
      <c r="F305" s="25"/>
      <c r="G305" s="25"/>
      <c r="H305" s="25"/>
      <c r="I305" s="25"/>
      <c r="J305" s="25"/>
      <c r="K305" s="25"/>
    </row>
    <row r="306" spans="1:11" ht="13.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</row>
    <row r="307" spans="1:11" ht="13.5" thickBot="1">
      <c r="A307" s="16"/>
    </row>
    <row r="308" spans="1:11" ht="13.5" thickBot="1">
      <c r="A308" s="21" t="s">
        <v>394</v>
      </c>
      <c r="B308" s="9" t="s">
        <v>395</v>
      </c>
      <c r="C308" s="9" t="s">
        <v>396</v>
      </c>
      <c r="D308" s="100" t="s">
        <v>71</v>
      </c>
      <c r="E308" s="101"/>
      <c r="F308" s="102"/>
      <c r="G308" s="8" t="s">
        <v>398</v>
      </c>
      <c r="H308" s="100" t="s">
        <v>399</v>
      </c>
      <c r="I308" s="101"/>
      <c r="J308" s="102"/>
    </row>
    <row r="309" spans="1:11" ht="13.5" thickBot="1">
      <c r="A309" s="26"/>
      <c r="B309" s="27"/>
      <c r="C309" s="27" t="s">
        <v>397</v>
      </c>
      <c r="D309" s="9" t="s">
        <v>79</v>
      </c>
      <c r="E309" s="9" t="s">
        <v>33</v>
      </c>
      <c r="F309" s="9" t="s">
        <v>80</v>
      </c>
      <c r="G309" s="28"/>
      <c r="H309" s="9" t="s">
        <v>400</v>
      </c>
      <c r="I309" s="9" t="s">
        <v>401</v>
      </c>
      <c r="J309" s="9" t="s">
        <v>402</v>
      </c>
    </row>
    <row r="310" spans="1:11">
      <c r="A310" s="30">
        <v>1</v>
      </c>
      <c r="B310" s="31" t="s">
        <v>435</v>
      </c>
      <c r="C310" s="88">
        <f>C244</f>
        <v>1152</v>
      </c>
      <c r="D310" s="31">
        <f>H244</f>
        <v>1152</v>
      </c>
      <c r="E310" s="31">
        <f>I244</f>
        <v>1534</v>
      </c>
      <c r="F310" s="31">
        <f>J244</f>
        <v>2686</v>
      </c>
      <c r="G310" s="36">
        <f>C310/C313</f>
        <v>0.53531598513011147</v>
      </c>
      <c r="H310" s="31">
        <f>SUMIF($N$62:$N$79, "Fundamentala",$C$62:$C$79 )</f>
        <v>37</v>
      </c>
      <c r="I310" s="31">
        <f>SUMIF($N$85:$N$105, "Fundamentala",$C$85:$C$105 )+C192</f>
        <v>39</v>
      </c>
      <c r="J310" s="31">
        <f>SUMIF($N$111:$N$128, "Fundamentala",$C$111:$C$128 )+C194</f>
        <v>29</v>
      </c>
      <c r="K310" s="25"/>
    </row>
    <row r="311" spans="1:11">
      <c r="A311" s="29">
        <v>2</v>
      </c>
      <c r="B311" s="29" t="s">
        <v>436</v>
      </c>
      <c r="C311" s="89">
        <f>C265</f>
        <v>566</v>
      </c>
      <c r="D311" s="29">
        <f>H265</f>
        <v>566</v>
      </c>
      <c r="E311" s="29">
        <f>I265</f>
        <v>1032</v>
      </c>
      <c r="F311" s="29">
        <f>J265</f>
        <v>1598</v>
      </c>
      <c r="G311" s="37">
        <f>C311/C313</f>
        <v>0.26301115241635686</v>
      </c>
      <c r="H311" s="29">
        <f>SUMIF($N$62:$N$79, "Specialitate",$C$62:$C$79 )+C190</f>
        <v>9</v>
      </c>
      <c r="I311" s="29">
        <v>24</v>
      </c>
      <c r="J311" s="29">
        <f>SUMIF($N$111:$N$128, "Specialitate",$C$111:$C$128 )</f>
        <v>25</v>
      </c>
      <c r="K311" s="25"/>
    </row>
    <row r="312" spans="1:11">
      <c r="A312" s="29">
        <v>3</v>
      </c>
      <c r="B312" s="29" t="s">
        <v>438</v>
      </c>
      <c r="C312" s="89">
        <f>C285</f>
        <v>434</v>
      </c>
      <c r="D312" s="29">
        <f>H285</f>
        <v>434</v>
      </c>
      <c r="E312" s="29">
        <f>I285</f>
        <v>542</v>
      </c>
      <c r="F312" s="29">
        <f>J285</f>
        <v>976</v>
      </c>
      <c r="G312" s="37">
        <f>C312/C313</f>
        <v>0.20167286245353161</v>
      </c>
      <c r="H312" s="29">
        <f>SUMIF($N$62:$N$79, "Complementara",$C$62:$C$79 )</f>
        <v>17</v>
      </c>
      <c r="I312" s="29">
        <f>SUMIF($N$85:$N$105, "Complementara",$C$85:$C$105 )</f>
        <v>0</v>
      </c>
      <c r="J312" s="29">
        <f>SUMIF($N$111:$N$128, "Complementara",$C$111:$C$128 )+SUMIF($N$194:$N$196, "Complementara",$C$194:$C$196 )</f>
        <v>12</v>
      </c>
      <c r="K312" s="25"/>
    </row>
    <row r="313" spans="1:11" ht="13.5" thickBot="1">
      <c r="A313" s="103" t="s">
        <v>101</v>
      </c>
      <c r="B313" s="104"/>
      <c r="C313" s="34">
        <f t="shared" ref="C313:J313" si="34">SUM(C310:C312)</f>
        <v>2152</v>
      </c>
      <c r="D313" s="34">
        <f t="shared" si="34"/>
        <v>2152</v>
      </c>
      <c r="E313" s="34">
        <f t="shared" si="34"/>
        <v>3108</v>
      </c>
      <c r="F313" s="34">
        <f t="shared" si="34"/>
        <v>5260</v>
      </c>
      <c r="G313" s="38">
        <f t="shared" si="34"/>
        <v>1</v>
      </c>
      <c r="H313" s="34">
        <f>SUM(H310:H312)</f>
        <v>63</v>
      </c>
      <c r="I313" s="34">
        <f>SUM(I310:I312)</f>
        <v>63</v>
      </c>
      <c r="J313" s="34">
        <f t="shared" si="34"/>
        <v>66</v>
      </c>
      <c r="K313" s="25"/>
    </row>
    <row r="314" spans="1:11">
      <c r="A314" s="20"/>
      <c r="C314" s="1"/>
    </row>
    <row r="315" spans="1:11">
      <c r="A315" s="20"/>
      <c r="B315" s="1"/>
    </row>
    <row r="316" spans="1:11">
      <c r="A316" s="20"/>
      <c r="C316" s="1"/>
    </row>
    <row r="317" spans="1:11">
      <c r="A317" s="20"/>
      <c r="C317" s="1"/>
    </row>
    <row r="318" spans="1:11">
      <c r="A318" s="20"/>
      <c r="C318" s="1"/>
    </row>
    <row r="319" spans="1:11">
      <c r="A319" s="17"/>
    </row>
    <row r="320" spans="1:11">
      <c r="A320" s="20"/>
      <c r="B320" s="1"/>
    </row>
    <row r="321" spans="1:2">
      <c r="A321" s="20"/>
      <c r="B321" s="1"/>
    </row>
    <row r="322" spans="1:2">
      <c r="A322" s="16"/>
    </row>
    <row r="323" spans="1:2">
      <c r="A323" s="20"/>
    </row>
    <row r="326" spans="1:2" ht="13.5" customHeight="1"/>
    <row r="327" spans="1:2" ht="13.5" customHeight="1"/>
    <row r="328" spans="1:2" ht="13.5" customHeight="1"/>
    <row r="329" spans="1:2" ht="13.5" customHeight="1"/>
    <row r="330" spans="1:2" ht="13.5" customHeight="1"/>
    <row r="331" spans="1:2" ht="13.5" customHeight="1"/>
    <row r="332" spans="1:2" ht="13.5" customHeight="1"/>
    <row r="333" spans="1:2" ht="13.5" customHeight="1"/>
    <row r="334" spans="1:2" ht="13.5" customHeight="1"/>
    <row r="335" spans="1:2" ht="13.5" customHeight="1"/>
    <row r="336" spans="1:2" ht="13.5" customHeight="1"/>
  </sheetData>
  <mergeCells count="75">
    <mergeCell ref="A34:A35"/>
    <mergeCell ref="B34:C34"/>
    <mergeCell ref="D34:F34"/>
    <mergeCell ref="I34:K35"/>
    <mergeCell ref="B35:C35"/>
    <mergeCell ref="D35:F35"/>
    <mergeCell ref="D60:G60"/>
    <mergeCell ref="H60:J60"/>
    <mergeCell ref="K60:M60"/>
    <mergeCell ref="D71:G71"/>
    <mergeCell ref="H71:J71"/>
    <mergeCell ref="K71:M71"/>
    <mergeCell ref="H120:J120"/>
    <mergeCell ref="K120:M120"/>
    <mergeCell ref="D83:G83"/>
    <mergeCell ref="H83:J83"/>
    <mergeCell ref="K83:M83"/>
    <mergeCell ref="D98:G98"/>
    <mergeCell ref="H98:J98"/>
    <mergeCell ref="K98:M98"/>
    <mergeCell ref="D109:G109"/>
    <mergeCell ref="H109:J109"/>
    <mergeCell ref="K109:M109"/>
    <mergeCell ref="D120:G120"/>
    <mergeCell ref="D187:G187"/>
    <mergeCell ref="K187:M187"/>
    <mergeCell ref="B145:N145"/>
    <mergeCell ref="B155:N155"/>
    <mergeCell ref="H142:J142"/>
    <mergeCell ref="K142:M142"/>
    <mergeCell ref="B167:N167"/>
    <mergeCell ref="D179:G179"/>
    <mergeCell ref="H179:J179"/>
    <mergeCell ref="B159:N159"/>
    <mergeCell ref="B163:N163"/>
    <mergeCell ref="A144:N144"/>
    <mergeCell ref="A148:N148"/>
    <mergeCell ref="B149:N149"/>
    <mergeCell ref="A158:N158"/>
    <mergeCell ref="A162:N162"/>
    <mergeCell ref="K272:M272"/>
    <mergeCell ref="H250:J250"/>
    <mergeCell ref="K250:M250"/>
    <mergeCell ref="D250:G250"/>
    <mergeCell ref="D272:G272"/>
    <mergeCell ref="D297:F297"/>
    <mergeCell ref="A266:B266"/>
    <mergeCell ref="A245:B245"/>
    <mergeCell ref="D308:F308"/>
    <mergeCell ref="H308:J308"/>
    <mergeCell ref="H297:J297"/>
    <mergeCell ref="H272:J272"/>
    <mergeCell ref="A264:B264"/>
    <mergeCell ref="A265:B265"/>
    <mergeCell ref="A313:B313"/>
    <mergeCell ref="A284:B284"/>
    <mergeCell ref="A285:B285"/>
    <mergeCell ref="A286:B286"/>
    <mergeCell ref="A302:B302"/>
    <mergeCell ref="A22:F22"/>
    <mergeCell ref="A154:N154"/>
    <mergeCell ref="H187:J187"/>
    <mergeCell ref="A243:B243"/>
    <mergeCell ref="A244:B244"/>
    <mergeCell ref="A166:N166"/>
    <mergeCell ref="K179:M179"/>
    <mergeCell ref="A191:N191"/>
    <mergeCell ref="A195:B195"/>
    <mergeCell ref="A181:N181"/>
    <mergeCell ref="D220:G220"/>
    <mergeCell ref="H220:J220"/>
    <mergeCell ref="K220:M220"/>
    <mergeCell ref="A193:J193"/>
    <mergeCell ref="D142:G142"/>
    <mergeCell ref="A189:N189"/>
  </mergeCells>
  <phoneticPr fontId="7" type="noConversion"/>
  <pageMargins left="0.74803149606299202" right="0.15748031496063" top="0.15748031496063" bottom="0.86614173228346503" header="0.23622047244094499" footer="0.511811023622047"/>
  <pageSetup paperSize="9" scale="85" orientation="landscape" r:id="rId1"/>
  <headerFooter>
    <oddFooter>&amp;L           RECTOR,
Acad.prof.univ.dr. Ioan Aurel POP&amp;RDECAN,                   .
Prof.univ.dr. Adrian Olimpiu PETRUSEL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MR</vt:lpstr>
      <vt:lpstr>MM</vt:lpstr>
      <vt:lpstr>MIR</vt:lpstr>
      <vt:lpstr>MIM</vt:lpstr>
      <vt:lpstr>IG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APetrusel</cp:lastModifiedBy>
  <cp:lastPrinted>2014-05-27T08:44:28Z</cp:lastPrinted>
  <dcterms:created xsi:type="dcterms:W3CDTF">2012-05-22T09:41:34Z</dcterms:created>
  <dcterms:modified xsi:type="dcterms:W3CDTF">2014-06-30T08:48:04Z</dcterms:modified>
</cp:coreProperties>
</file>